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.pegas.che\Zakon\О Т Д Е Л Ы\Кабинет 229 ОПАИР\Дебиторка, кредиторка\САЙТ\01.07.2022\"/>
    </mc:Choice>
  </mc:AlternateContent>
  <bookViews>
    <workbookView xWindow="-120" yWindow="-120" windowWidth="29040" windowHeight="15225" tabRatio="462"/>
  </bookViews>
  <sheets>
    <sheet name="ДЗ_бюджет" sheetId="21" r:id="rId1"/>
    <sheet name="КЗ_бюджет" sheetId="22" r:id="rId2"/>
    <sheet name="ДЗ_внебюджет" sheetId="19" r:id="rId3"/>
    <sheet name="КЗ_внебюджет" sheetId="20" r:id="rId4"/>
  </sheets>
  <definedNames>
    <definedName name="_xlnm._FilterDatabase" localSheetId="0" hidden="1">ДЗ_бюджет!#REF!</definedName>
    <definedName name="_xlnm._FilterDatabase" localSheetId="2" hidden="1">ДЗ_внебюджет!#REF!</definedName>
    <definedName name="_xlnm._FilterDatabase" localSheetId="1" hidden="1">КЗ_бюджет!#REF!</definedName>
    <definedName name="_xlnm._FilterDatabase" localSheetId="3" hidden="1">КЗ_внебюджет!#REF!</definedName>
  </definedNames>
  <calcPr calcId="162913"/>
</workbook>
</file>

<file path=xl/calcChain.xml><?xml version="1.0" encoding="utf-8"?>
<calcChain xmlns="http://schemas.openxmlformats.org/spreadsheetml/2006/main">
  <c r="L28" i="22" l="1"/>
  <c r="K28" i="22"/>
  <c r="J28" i="22"/>
  <c r="I28" i="22"/>
  <c r="H28" i="22"/>
  <c r="G28" i="22"/>
  <c r="F28" i="22"/>
  <c r="E28" i="22"/>
  <c r="D28" i="22"/>
  <c r="C28" i="22"/>
  <c r="B28" i="22"/>
  <c r="L12" i="22"/>
  <c r="L6" i="22" s="1"/>
  <c r="K12" i="22"/>
  <c r="J12" i="22"/>
  <c r="I12" i="22"/>
  <c r="H12" i="22"/>
  <c r="G12" i="22"/>
  <c r="F12" i="22"/>
  <c r="E12" i="22"/>
  <c r="D12" i="22"/>
  <c r="C12" i="22"/>
  <c r="B12" i="22"/>
  <c r="M31" i="22"/>
  <c r="M30" i="22"/>
  <c r="M29" i="22"/>
  <c r="M27" i="22"/>
  <c r="M26" i="22"/>
  <c r="M25" i="22"/>
  <c r="M24" i="22"/>
  <c r="M23" i="22"/>
  <c r="M22" i="22"/>
  <c r="M21" i="22"/>
  <c r="M20" i="22"/>
  <c r="M19" i="22"/>
  <c r="M18" i="22"/>
  <c r="K6" i="22"/>
  <c r="M17" i="22"/>
  <c r="M16" i="22"/>
  <c r="M15" i="22"/>
  <c r="M14" i="22"/>
  <c r="M13" i="22"/>
  <c r="M11" i="22"/>
  <c r="M10" i="22"/>
  <c r="M9" i="22"/>
  <c r="M8" i="22"/>
  <c r="F6" i="22" l="1"/>
  <c r="J6" i="22"/>
  <c r="G6" i="22"/>
  <c r="H6" i="22"/>
  <c r="D6" i="22"/>
  <c r="C6" i="22"/>
  <c r="M28" i="22"/>
  <c r="M12" i="22"/>
  <c r="B6" i="22"/>
  <c r="E6" i="22"/>
  <c r="I6" i="22"/>
  <c r="M7" i="22"/>
  <c r="L28" i="21"/>
  <c r="K28" i="21"/>
  <c r="J28" i="21"/>
  <c r="I28" i="21"/>
  <c r="H28" i="21"/>
  <c r="G28" i="21"/>
  <c r="F28" i="21"/>
  <c r="E28" i="21"/>
  <c r="D28" i="21"/>
  <c r="C28" i="21"/>
  <c r="B28" i="21"/>
  <c r="L12" i="21"/>
  <c r="K12" i="21"/>
  <c r="J12" i="21"/>
  <c r="I12" i="21"/>
  <c r="H12" i="21"/>
  <c r="G12" i="21"/>
  <c r="G6" i="21" s="1"/>
  <c r="F12" i="21"/>
  <c r="E12" i="21"/>
  <c r="D12" i="21"/>
  <c r="C12" i="21"/>
  <c r="C6" i="21" s="1"/>
  <c r="B12" i="21"/>
  <c r="M31" i="21"/>
  <c r="M30" i="21"/>
  <c r="M29" i="21"/>
  <c r="N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N12" i="21"/>
  <c r="N6" i="21" s="1"/>
  <c r="M11" i="21"/>
  <c r="M10" i="21"/>
  <c r="M9" i="21"/>
  <c r="M7" i="21"/>
  <c r="B6" i="21" l="1"/>
  <c r="F6" i="21"/>
  <c r="J6" i="21"/>
  <c r="M6" i="22"/>
  <c r="K6" i="21"/>
  <c r="M12" i="21"/>
  <c r="M28" i="21"/>
  <c r="E6" i="21"/>
  <c r="I6" i="21"/>
  <c r="H6" i="21"/>
  <c r="L6" i="21"/>
  <c r="D6" i="21"/>
  <c r="M8" i="21"/>
  <c r="M6" i="21" l="1"/>
  <c r="E28" i="20" l="1"/>
  <c r="D28" i="20"/>
  <c r="C28" i="20"/>
  <c r="B28" i="20"/>
  <c r="E12" i="20"/>
  <c r="D12" i="20"/>
  <c r="C12" i="20"/>
  <c r="B12" i="20"/>
  <c r="C28" i="19" l="1"/>
  <c r="H28" i="19"/>
  <c r="G28" i="19"/>
  <c r="F28" i="19"/>
  <c r="E28" i="19"/>
  <c r="D28" i="19"/>
  <c r="B28" i="19"/>
  <c r="H12" i="19"/>
  <c r="G12" i="19"/>
  <c r="F12" i="19"/>
  <c r="E12" i="19"/>
  <c r="D12" i="19"/>
  <c r="C12" i="19"/>
  <c r="B12" i="19"/>
  <c r="C6" i="20" l="1"/>
  <c r="D6" i="20"/>
  <c r="F29" i="20"/>
  <c r="B6" i="20"/>
  <c r="F8" i="20"/>
  <c r="F10" i="20"/>
  <c r="F14" i="20"/>
  <c r="F16" i="20"/>
  <c r="F18" i="20"/>
  <c r="E6" i="20"/>
  <c r="F9" i="20"/>
  <c r="F11" i="20"/>
  <c r="F13" i="20"/>
  <c r="F15" i="20"/>
  <c r="F17" i="20"/>
  <c r="F19" i="20"/>
  <c r="F21" i="20"/>
  <c r="F23" i="20"/>
  <c r="F25" i="20"/>
  <c r="F27" i="20"/>
  <c r="F30" i="20"/>
  <c r="F31" i="20"/>
  <c r="F7" i="20"/>
  <c r="F20" i="20"/>
  <c r="F22" i="20"/>
  <c r="F24" i="20"/>
  <c r="F26" i="20"/>
  <c r="F28" i="20" l="1"/>
  <c r="F12" i="20"/>
  <c r="F6" i="20"/>
  <c r="J28" i="19"/>
  <c r="J12" i="19"/>
  <c r="E6" i="19" l="1"/>
  <c r="D6" i="19"/>
  <c r="I10" i="19"/>
  <c r="I13" i="19"/>
  <c r="I17" i="19"/>
  <c r="I21" i="19"/>
  <c r="I25" i="19"/>
  <c r="B6" i="19"/>
  <c r="I11" i="19"/>
  <c r="I14" i="19"/>
  <c r="I18" i="19"/>
  <c r="I22" i="19"/>
  <c r="I26" i="19"/>
  <c r="I29" i="19"/>
  <c r="I8" i="19"/>
  <c r="I12" i="19"/>
  <c r="I15" i="19"/>
  <c r="I19" i="19"/>
  <c r="I23" i="19"/>
  <c r="I27" i="19"/>
  <c r="I30" i="19"/>
  <c r="C6" i="19"/>
  <c r="I9" i="19"/>
  <c r="I16" i="19"/>
  <c r="I20" i="19"/>
  <c r="I24" i="19"/>
  <c r="I31" i="19"/>
  <c r="I7" i="19"/>
  <c r="I28" i="19" l="1"/>
  <c r="I6" i="19"/>
</calcChain>
</file>

<file path=xl/sharedStrings.xml><?xml version="1.0" encoding="utf-8"?>
<sst xmlns="http://schemas.openxmlformats.org/spreadsheetml/2006/main" count="163" uniqueCount="54">
  <si>
    <t>Показатель</t>
  </si>
  <si>
    <t>Наименование сферы (органов управления и муниципальных учреждений, относящихся к сфере) и направлений расходов</t>
  </si>
  <si>
    <t>в т.ч. просро-ченная задолжен-ность</t>
  </si>
  <si>
    <t>Аппарат управления</t>
  </si>
  <si>
    <t xml:space="preserve">Образование </t>
  </si>
  <si>
    <t>Культура</t>
  </si>
  <si>
    <t>ЖКХ</t>
  </si>
  <si>
    <t>Капитальное строительство</t>
  </si>
  <si>
    <t>Муниципальные учреждения, подведомствен-ные мэрии города Череповца</t>
  </si>
  <si>
    <t>Физическая культура и спорт</t>
  </si>
  <si>
    <t>Муниципальные учреждения, подведомствен-ные комитету по управлению имуществом города</t>
  </si>
  <si>
    <t>Муниципальные учреждения, подведомствен-ные финансовому управлению мэрии</t>
  </si>
  <si>
    <t>Прочие расходы</t>
  </si>
  <si>
    <t>Задолженность всего, в т.ч.:</t>
  </si>
  <si>
    <t xml:space="preserve">Заработная плата </t>
  </si>
  <si>
    <t xml:space="preserve">Прочие несоциальные выплаты персоналу в денежной и в натуральной форме </t>
  </si>
  <si>
    <t>Начисления на выплаты по оплате труда</t>
  </si>
  <si>
    <t>Услуги связи</t>
  </si>
  <si>
    <t xml:space="preserve">Транспортные услуги </t>
  </si>
  <si>
    <t>Коммунальные услуги, в т.ч.:</t>
  </si>
  <si>
    <t xml:space="preserve">     отопление</t>
  </si>
  <si>
    <t xml:space="preserve">     освещение</t>
  </si>
  <si>
    <t xml:space="preserve">     водоснабжение</t>
  </si>
  <si>
    <t xml:space="preserve">     прочие коммунальные услуги</t>
  </si>
  <si>
    <t>Арендная плата за пользование имуществом, земельными участками и другими обособленными природными объектами</t>
  </si>
  <si>
    <t xml:space="preserve">Работы, услуги по содержанию имущества </t>
  </si>
  <si>
    <t xml:space="preserve">Прочие работы, услуги; страхование </t>
  </si>
  <si>
    <t xml:space="preserve">Услуги, работы для целей капитальных вложений </t>
  </si>
  <si>
    <t xml:space="preserve">Обслуживание государственного (муниципального) долга </t>
  </si>
  <si>
    <t xml:space="preserve"> Безвозмездные перечисления текущего характера организациям</t>
  </si>
  <si>
    <t>Пособия по социальной помощи населению в денежной и в натуральной форме</t>
  </si>
  <si>
    <t xml:space="preserve">Пенсии, пособия, выплачиваемые работодателями, нанимателями бывшим работникам </t>
  </si>
  <si>
    <t>Социальные пособия и компенсации персоналу в денежной и натуральной форме</t>
  </si>
  <si>
    <t xml:space="preserve">Прочие расходы </t>
  </si>
  <si>
    <t>Увеличение стоимости основных средств, нематериальных активов, непроизведенных активов</t>
  </si>
  <si>
    <t>Увеличение стоимости материальных запасов, в т. ч.:</t>
  </si>
  <si>
    <t xml:space="preserve">     продукты питания</t>
  </si>
  <si>
    <t xml:space="preserve">     другие материальные запасы </t>
  </si>
  <si>
    <t>Увеличение стоимости биологических активов</t>
  </si>
  <si>
    <t>Безвозмездные перечисления текущего характера организациям</t>
  </si>
  <si>
    <t>Социаль-ная политика</t>
  </si>
  <si>
    <t>Объем дебиторской задолженности по внебюджетным средствам на 1 июля 2022 года</t>
  </si>
  <si>
    <t>Муниципальное образование области «Городской округ город Череповец Вологодской области»</t>
  </si>
  <si>
    <t>Объем кредиторской задолженности по бюджетным средствам на 1 июля 2022 года</t>
  </si>
  <si>
    <t>Объем кредиторской задолженности по внебюджетным средствам на 1 июля 2022 года</t>
  </si>
  <si>
    <t>Объем дебиторской задолженности по бюджетным средствам на 1 июля 2022 года</t>
  </si>
  <si>
    <t>(рублей)</t>
  </si>
  <si>
    <t>Муниципальные учреждения, подведомственные мэрии города Череповца</t>
  </si>
  <si>
    <t xml:space="preserve">Всего дебиторская задолженность </t>
  </si>
  <si>
    <t>в т.ч. просроченная задолженность</t>
  </si>
  <si>
    <t xml:space="preserve">Всего кредиторская задолженность </t>
  </si>
  <si>
    <t>Всего кредиторская задолженность</t>
  </si>
  <si>
    <t>Муниципальные учреждения, подведомственные комитету по управлению имуществом города</t>
  </si>
  <si>
    <t>Муниципальные учреждения, подведомственные финансовому управлению мэрии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</si>
</sst>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49" fontId="1" fillId="2" borderId="1">
      <alignment horizontal="left" vertical="top"/>
    </xf>
    <xf numFmtId="0" fontId="1" fillId="3" borderId="1">
      <alignment horizontal="left" vertical="top" wrapText="1"/>
    </xf>
    <xf numFmtId="0" fontId="1" fillId="4" borderId="1">
      <alignment horizontal="left" vertical="top" wrapText="1"/>
    </xf>
    <xf numFmtId="0" fontId="1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left" vertical="center" wrapText="1"/>
    </xf>
    <xf numFmtId="0" fontId="8" fillId="6" borderId="9" xfId="5" applyFont="1" applyFill="1" applyBorder="1" applyAlignment="1">
      <alignment horizontal="left" vertical="center" wrapText="1"/>
    </xf>
    <xf numFmtId="4" fontId="8" fillId="0" borderId="9" xfId="5" applyNumberFormat="1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4" fontId="8" fillId="0" borderId="4" xfId="2" applyNumberFormat="1" applyFont="1" applyFill="1" applyBorder="1" applyAlignment="1" applyProtection="1">
      <alignment horizontal="center" vertical="center"/>
      <protection locked="0"/>
    </xf>
    <xf numFmtId="0" fontId="8" fillId="6" borderId="6" xfId="5" applyFont="1" applyFill="1" applyBorder="1" applyAlignment="1">
      <alignment horizontal="left" vertical="center" wrapText="1"/>
    </xf>
    <xf numFmtId="0" fontId="8" fillId="0" borderId="6" xfId="5" applyFont="1" applyFill="1" applyBorder="1" applyAlignment="1">
      <alignment horizontal="left" vertical="center" wrapText="1"/>
    </xf>
    <xf numFmtId="0" fontId="8" fillId="6" borderId="6" xfId="6" applyFont="1" applyFill="1" applyBorder="1" applyAlignment="1">
      <alignment horizontal="left" vertical="center" wrapText="1"/>
    </xf>
    <xf numFmtId="0" fontId="8" fillId="0" borderId="11" xfId="5" applyFont="1" applyFill="1" applyBorder="1" applyAlignment="1">
      <alignment horizontal="left" vertical="center" wrapText="1"/>
    </xf>
    <xf numFmtId="0" fontId="8" fillId="6" borderId="2" xfId="5" applyFont="1" applyFill="1" applyBorder="1" applyAlignment="1">
      <alignment horizontal="left" vertical="center" wrapText="1"/>
    </xf>
    <xf numFmtId="0" fontId="8" fillId="6" borderId="2" xfId="6" applyFont="1" applyFill="1" applyBorder="1" applyAlignment="1">
      <alignment horizontal="left" vertical="center" wrapText="1"/>
    </xf>
    <xf numFmtId="0" fontId="8" fillId="7" borderId="6" xfId="5" applyFont="1" applyFill="1" applyBorder="1" applyAlignment="1">
      <alignment horizontal="left" vertical="center" wrapText="1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6" fillId="5" borderId="0" xfId="0" applyFont="1" applyFill="1" applyAlignment="1">
      <alignment horizontal="right"/>
    </xf>
    <xf numFmtId="49" fontId="7" fillId="5" borderId="2" xfId="4" applyNumberFormat="1" applyFont="1" applyFill="1" applyBorder="1" applyAlignment="1">
      <alignment horizontal="center" vertical="center" wrapText="1"/>
    </xf>
    <xf numFmtId="49" fontId="7" fillId="5" borderId="3" xfId="4" applyNumberFormat="1" applyFont="1" applyFill="1" applyBorder="1" applyAlignment="1">
      <alignment horizontal="center" vertical="center" wrapText="1"/>
    </xf>
    <xf numFmtId="0" fontId="7" fillId="5" borderId="2" xfId="4" applyNumberFormat="1" applyFont="1" applyFill="1" applyBorder="1" applyAlignment="1">
      <alignment horizontal="center" vertical="center" wrapText="1"/>
    </xf>
    <xf numFmtId="0" fontId="7" fillId="5" borderId="3" xfId="4" applyNumberFormat="1" applyFont="1" applyFill="1" applyBorder="1" applyAlignment="1">
      <alignment horizontal="center" vertical="center" wrapText="1"/>
    </xf>
    <xf numFmtId="2" fontId="7" fillId="0" borderId="2" xfId="5" applyNumberFormat="1" applyFont="1" applyFill="1" applyBorder="1" applyAlignment="1">
      <alignment horizontal="left" vertical="center" wrapText="1"/>
    </xf>
    <xf numFmtId="2" fontId="8" fillId="5" borderId="12" xfId="5" applyNumberFormat="1" applyFont="1" applyFill="1" applyBorder="1" applyAlignment="1">
      <alignment horizontal="left" vertical="center" wrapText="1"/>
    </xf>
    <xf numFmtId="4" fontId="8" fillId="5" borderId="12" xfId="7" applyNumberFormat="1" applyFont="1" applyFill="1" applyBorder="1" applyAlignment="1">
      <alignment horizontal="center" vertical="center" wrapText="1"/>
    </xf>
    <xf numFmtId="4" fontId="8" fillId="5" borderId="2" xfId="7" applyNumberFormat="1" applyFont="1" applyFill="1" applyBorder="1" applyAlignment="1">
      <alignment horizontal="center" vertical="center" wrapText="1"/>
    </xf>
    <xf numFmtId="4" fontId="8" fillId="5" borderId="4" xfId="7" applyNumberFormat="1" applyFont="1" applyFill="1" applyBorder="1" applyAlignment="1" applyProtection="1">
      <alignment horizontal="center" vertical="center"/>
      <protection locked="0"/>
    </xf>
    <xf numFmtId="2" fontId="8" fillId="5" borderId="1" xfId="5" applyNumberFormat="1" applyFont="1" applyFill="1" applyAlignment="1">
      <alignment horizontal="left" vertical="center" wrapText="1"/>
    </xf>
    <xf numFmtId="2" fontId="8" fillId="5" borderId="1" xfId="6" applyNumberFormat="1" applyFont="1" applyFill="1" applyAlignment="1">
      <alignment horizontal="left" vertical="center" wrapText="1"/>
    </xf>
    <xf numFmtId="2" fontId="8" fillId="5" borderId="13" xfId="5" applyNumberFormat="1" applyFont="1" applyFill="1" applyBorder="1" applyAlignment="1">
      <alignment horizontal="left" vertical="center" wrapText="1"/>
    </xf>
    <xf numFmtId="2" fontId="8" fillId="5" borderId="2" xfId="5" applyNumberFormat="1" applyFont="1" applyFill="1" applyBorder="1" applyAlignment="1">
      <alignment horizontal="left" vertical="center" wrapText="1"/>
    </xf>
    <xf numFmtId="2" fontId="8" fillId="5" borderId="2" xfId="6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6" xfId="6" applyFont="1" applyFill="1" applyBorder="1" applyAlignment="1">
      <alignment horizontal="left" vertical="center" wrapText="1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/>
    <xf numFmtId="0" fontId="8" fillId="7" borderId="11" xfId="5" applyFont="1" applyFill="1" applyBorder="1" applyAlignment="1">
      <alignment horizontal="left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5" borderId="0" xfId="0" applyFont="1" applyFill="1" applyAlignment="1">
      <alignment horizontal="left"/>
    </xf>
    <xf numFmtId="0" fontId="3" fillId="5" borderId="5" xfId="0" applyFont="1" applyFill="1" applyBorder="1" applyAlignment="1">
      <alignment horizontal="center"/>
    </xf>
    <xf numFmtId="49" fontId="7" fillId="5" borderId="3" xfId="3" applyFont="1" applyFill="1" applyBorder="1" applyAlignment="1">
      <alignment horizontal="center" vertical="center"/>
    </xf>
    <xf numFmtId="49" fontId="7" fillId="5" borderId="4" xfId="3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 applyProtection="1">
      <alignment horizontal="center" vertical="center"/>
      <protection locked="0"/>
    </xf>
    <xf numFmtId="49" fontId="7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49" fontId="7" fillId="6" borderId="3" xfId="3" applyFont="1" applyFill="1" applyBorder="1" applyAlignment="1">
      <alignment horizontal="center" vertical="center"/>
    </xf>
    <xf numFmtId="49" fontId="7" fillId="6" borderId="4" xfId="3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7" applyNumberFormat="1" applyFont="1" applyFill="1" applyBorder="1" applyAlignment="1">
      <alignment horizontal="right" vertical="center" wrapText="1"/>
    </xf>
    <xf numFmtId="4" fontId="8" fillId="5" borderId="12" xfId="7" applyNumberFormat="1" applyFont="1" applyFill="1" applyBorder="1" applyAlignment="1">
      <alignment horizontal="right" vertical="center" wrapText="1"/>
    </xf>
    <xf numFmtId="4" fontId="8" fillId="5" borderId="2" xfId="7" applyNumberFormat="1" applyFont="1" applyFill="1" applyBorder="1" applyAlignment="1">
      <alignment horizontal="right" vertical="center" wrapText="1"/>
    </xf>
    <xf numFmtId="4" fontId="8" fillId="5" borderId="4" xfId="7" applyNumberFormat="1" applyFont="1" applyFill="1" applyBorder="1" applyAlignment="1" applyProtection="1">
      <alignment horizontal="right" vertical="center"/>
      <protection locked="0"/>
    </xf>
    <xf numFmtId="4" fontId="8" fillId="5" borderId="1" xfId="7" applyNumberFormat="1" applyFont="1" applyFill="1" applyBorder="1" applyAlignment="1">
      <alignment horizontal="right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/>
    </xf>
    <xf numFmtId="4" fontId="8" fillId="0" borderId="9" xfId="5" applyNumberFormat="1" applyFont="1" applyFill="1" applyBorder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8" fillId="0" borderId="4" xfId="2" applyNumberFormat="1" applyFont="1" applyFill="1" applyBorder="1" applyAlignment="1" applyProtection="1">
      <alignment horizontal="right" vertical="center"/>
      <protection locked="0"/>
    </xf>
    <xf numFmtId="4" fontId="8" fillId="0" borderId="2" xfId="2" applyNumberFormat="1" applyFont="1" applyFill="1" applyBorder="1" applyAlignment="1" applyProtection="1">
      <alignment horizontal="right" vertical="center"/>
      <protection locked="0"/>
    </xf>
    <xf numFmtId="4" fontId="8" fillId="5" borderId="9" xfId="5" applyNumberFormat="1" applyFont="1" applyFill="1" applyBorder="1" applyAlignment="1">
      <alignment horizontal="right" vertical="center" wrapText="1"/>
    </xf>
    <xf numFmtId="4" fontId="8" fillId="5" borderId="2" xfId="2" applyNumberFormat="1" applyFont="1" applyFill="1" applyBorder="1" applyAlignment="1">
      <alignment horizontal="right" vertical="center"/>
    </xf>
    <xf numFmtId="4" fontId="8" fillId="5" borderId="2" xfId="2" applyNumberFormat="1" applyFont="1" applyFill="1" applyBorder="1" applyAlignment="1" applyProtection="1">
      <alignment horizontal="right" vertical="center"/>
      <protection locked="0"/>
    </xf>
    <xf numFmtId="4" fontId="8" fillId="0" borderId="6" xfId="5" applyNumberFormat="1" applyFont="1" applyFill="1" applyBorder="1" applyAlignment="1">
      <alignment horizontal="right" vertical="center" wrapText="1"/>
    </xf>
    <xf numFmtId="4" fontId="8" fillId="0" borderId="10" xfId="2" applyNumberFormat="1" applyFont="1" applyFill="1" applyBorder="1" applyAlignment="1" applyProtection="1">
      <alignment horizontal="right" vertical="center"/>
      <protection locked="0"/>
    </xf>
    <xf numFmtId="4" fontId="8" fillId="5" borderId="4" xfId="2" applyNumberFormat="1" applyFont="1" applyFill="1" applyBorder="1" applyAlignment="1" applyProtection="1">
      <alignment horizontal="right" vertical="center"/>
      <protection locked="0"/>
    </xf>
    <xf numFmtId="0" fontId="7" fillId="7" borderId="6" xfId="5" applyFont="1" applyFill="1" applyBorder="1" applyAlignment="1">
      <alignment horizontal="left" vertical="center" wrapText="1"/>
    </xf>
  </cellXfs>
  <cellStyles count="8">
    <cellStyle name="Обычный" xfId="0" builtinId="0"/>
    <cellStyle name="Финансовый" xfId="7" builtinId="3"/>
    <cellStyle name="㼿㼿㼿㼠㼿㼿㼿㼠㼿㼠㼿㼿㼿" xfId="1"/>
    <cellStyle name="㼿㼿㼿㼠㼿㼿㼿㼿㼿㼿㼿" xfId="2"/>
    <cellStyle name="㼿㼿㼿㼿‿㼿㼿?" xfId="3"/>
    <cellStyle name="㼿㼿㼿㼿‿㼿㼿㼿㼿㼿㼠㼿㼿㼿" xfId="4"/>
    <cellStyle name="㼿㼿㼿㼿㼠㼿?" xfId="5"/>
    <cellStyle name="㼿㼿㼿㼿㼠㼿‿㼿㼿㼿㼿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zoomScaleSheetLayoutView="75" workbookViewId="0">
      <selection activeCell="C18" sqref="C18"/>
    </sheetView>
  </sheetViews>
  <sheetFormatPr defaultRowHeight="15" x14ac:dyDescent="0.25"/>
  <cols>
    <col min="1" max="1" width="39.7109375" customWidth="1"/>
    <col min="2" max="2" width="10.140625" customWidth="1"/>
    <col min="3" max="4" width="11.5703125" customWidth="1"/>
    <col min="5" max="5" width="8.5703125" hidden="1" customWidth="1"/>
    <col min="6" max="6" width="10.42578125" customWidth="1"/>
    <col min="7" max="7" width="12" customWidth="1"/>
    <col min="8" max="8" width="13.140625" customWidth="1"/>
    <col min="9" max="9" width="10.28515625" customWidth="1"/>
    <col min="10" max="10" width="15.140625" customWidth="1"/>
    <col min="11" max="11" width="15" customWidth="1"/>
    <col min="12" max="12" width="13.140625" customWidth="1"/>
    <col min="13" max="13" width="14.5703125" customWidth="1"/>
  </cols>
  <sheetData>
    <row r="1" spans="1:14" ht="16.5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.75" x14ac:dyDescent="0.25">
      <c r="A2" s="45" t="s">
        <v>42</v>
      </c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6.5" x14ac:dyDescent="0.25">
      <c r="A3" s="47"/>
      <c r="B3" s="47"/>
      <c r="C3" s="47"/>
      <c r="D3" s="48"/>
      <c r="E3" s="48"/>
      <c r="F3" s="48"/>
      <c r="G3" s="48"/>
      <c r="H3" s="48"/>
      <c r="I3" s="21"/>
      <c r="J3" s="21"/>
      <c r="K3" s="21"/>
      <c r="L3" s="21"/>
      <c r="M3" s="21"/>
      <c r="N3" s="22" t="s">
        <v>46</v>
      </c>
    </row>
    <row r="4" spans="1:14" ht="15" customHeight="1" x14ac:dyDescent="0.25">
      <c r="A4" s="49" t="s">
        <v>0</v>
      </c>
      <c r="B4" s="51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42" t="s">
        <v>48</v>
      </c>
      <c r="N4" s="42" t="s">
        <v>2</v>
      </c>
    </row>
    <row r="5" spans="1:14" ht="103.5" customHeight="1" x14ac:dyDescent="0.25">
      <c r="A5" s="50"/>
      <c r="B5" s="23" t="s">
        <v>3</v>
      </c>
      <c r="C5" s="23" t="s">
        <v>4</v>
      </c>
      <c r="D5" s="23" t="s">
        <v>5</v>
      </c>
      <c r="E5" s="23" t="s">
        <v>40</v>
      </c>
      <c r="F5" s="24" t="s">
        <v>6</v>
      </c>
      <c r="G5" s="24" t="s">
        <v>7</v>
      </c>
      <c r="H5" s="25" t="s">
        <v>8</v>
      </c>
      <c r="I5" s="25" t="s">
        <v>9</v>
      </c>
      <c r="J5" s="23" t="s">
        <v>52</v>
      </c>
      <c r="K5" s="23" t="s">
        <v>53</v>
      </c>
      <c r="L5" s="26" t="s">
        <v>12</v>
      </c>
      <c r="M5" s="43"/>
      <c r="N5" s="43"/>
    </row>
    <row r="6" spans="1:14" ht="18" customHeight="1" x14ac:dyDescent="0.25">
      <c r="A6" s="27" t="s">
        <v>13</v>
      </c>
      <c r="B6" s="65">
        <f t="shared" ref="B6:N6" si="0">SUM(B7,B8,B9,B10,B11,B12,B17,B18,B19,B20,B21,B22,B23,B24,B25,B26,B27,B28,B31)</f>
        <v>4037239.62</v>
      </c>
      <c r="C6" s="65">
        <f t="shared" si="0"/>
        <v>11791315.289999999</v>
      </c>
      <c r="D6" s="65">
        <f t="shared" si="0"/>
        <v>1865027.7500000002</v>
      </c>
      <c r="E6" s="65">
        <f t="shared" si="0"/>
        <v>0</v>
      </c>
      <c r="F6" s="65">
        <f t="shared" si="0"/>
        <v>2897236.7800000003</v>
      </c>
      <c r="G6" s="65">
        <f t="shared" si="0"/>
        <v>137102482.44</v>
      </c>
      <c r="H6" s="65">
        <f t="shared" si="0"/>
        <v>33180737.18</v>
      </c>
      <c r="I6" s="65">
        <f t="shared" si="0"/>
        <v>2188726.6999999997</v>
      </c>
      <c r="J6" s="65">
        <f t="shared" si="0"/>
        <v>6236415.96</v>
      </c>
      <c r="K6" s="65">
        <f t="shared" si="0"/>
        <v>25302.76</v>
      </c>
      <c r="L6" s="65">
        <f t="shared" si="0"/>
        <v>1387700</v>
      </c>
      <c r="M6" s="65">
        <f>SUM(B6:L6)</f>
        <v>200712184.47999999</v>
      </c>
      <c r="N6" s="65">
        <f t="shared" si="0"/>
        <v>0</v>
      </c>
    </row>
    <row r="7" spans="1:14" ht="18" customHeight="1" x14ac:dyDescent="0.25">
      <c r="A7" s="28" t="s">
        <v>14</v>
      </c>
      <c r="B7" s="66">
        <v>3353</v>
      </c>
      <c r="C7" s="66">
        <v>1141</v>
      </c>
      <c r="D7" s="66">
        <v>0</v>
      </c>
      <c r="E7" s="66">
        <v>0</v>
      </c>
      <c r="F7" s="66">
        <v>7260.87</v>
      </c>
      <c r="G7" s="66">
        <v>0</v>
      </c>
      <c r="H7" s="66">
        <v>428.69</v>
      </c>
      <c r="I7" s="66">
        <v>0</v>
      </c>
      <c r="J7" s="66">
        <v>0</v>
      </c>
      <c r="K7" s="66">
        <v>466</v>
      </c>
      <c r="L7" s="66">
        <v>0</v>
      </c>
      <c r="M7" s="67">
        <f t="shared" ref="M7:M11" si="1">SUM(B7:L7)</f>
        <v>12649.56</v>
      </c>
      <c r="N7" s="68">
        <v>0</v>
      </c>
    </row>
    <row r="8" spans="1:14" ht="23.25" customHeight="1" x14ac:dyDescent="0.25">
      <c r="A8" s="32" t="s">
        <v>15</v>
      </c>
      <c r="B8" s="66">
        <v>8400</v>
      </c>
      <c r="C8" s="66">
        <v>4200</v>
      </c>
      <c r="D8" s="66">
        <v>0</v>
      </c>
      <c r="E8" s="66">
        <v>0</v>
      </c>
      <c r="F8" s="66">
        <v>0</v>
      </c>
      <c r="G8" s="66">
        <v>0</v>
      </c>
      <c r="H8" s="66">
        <v>22600</v>
      </c>
      <c r="I8" s="66">
        <v>69100</v>
      </c>
      <c r="J8" s="66">
        <v>0</v>
      </c>
      <c r="K8" s="66">
        <v>0</v>
      </c>
      <c r="L8" s="66">
        <v>0</v>
      </c>
      <c r="M8" s="67">
        <f t="shared" si="1"/>
        <v>104300</v>
      </c>
      <c r="N8" s="68">
        <v>0</v>
      </c>
    </row>
    <row r="9" spans="1:14" ht="18" customHeight="1" x14ac:dyDescent="0.25">
      <c r="A9" s="32" t="s">
        <v>16</v>
      </c>
      <c r="B9" s="66">
        <v>7737.51</v>
      </c>
      <c r="C9" s="66">
        <v>84955.89</v>
      </c>
      <c r="D9" s="66">
        <v>28994.6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24836.76</v>
      </c>
      <c r="L9" s="66">
        <v>0</v>
      </c>
      <c r="M9" s="67">
        <f t="shared" si="1"/>
        <v>146524.76</v>
      </c>
      <c r="N9" s="68">
        <v>0</v>
      </c>
    </row>
    <row r="10" spans="1:14" ht="18" customHeight="1" x14ac:dyDescent="0.25">
      <c r="A10" s="32" t="s">
        <v>17</v>
      </c>
      <c r="B10" s="66">
        <v>0</v>
      </c>
      <c r="C10" s="66">
        <v>55186.91</v>
      </c>
      <c r="D10" s="66">
        <v>113.45</v>
      </c>
      <c r="E10" s="66">
        <v>0</v>
      </c>
      <c r="F10" s="66">
        <v>0</v>
      </c>
      <c r="G10" s="66">
        <v>0</v>
      </c>
      <c r="H10" s="66">
        <v>13068.34</v>
      </c>
      <c r="I10" s="66">
        <v>0</v>
      </c>
      <c r="J10" s="66">
        <v>0</v>
      </c>
      <c r="K10" s="66">
        <v>0</v>
      </c>
      <c r="L10" s="66">
        <v>0</v>
      </c>
      <c r="M10" s="67">
        <f t="shared" si="1"/>
        <v>68368.7</v>
      </c>
      <c r="N10" s="68">
        <v>0</v>
      </c>
    </row>
    <row r="11" spans="1:14" ht="18" hidden="1" customHeight="1" x14ac:dyDescent="0.25">
      <c r="A11" s="32" t="s">
        <v>18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7">
        <f t="shared" si="1"/>
        <v>0</v>
      </c>
      <c r="N11" s="68">
        <v>0</v>
      </c>
    </row>
    <row r="12" spans="1:14" s="20" customFormat="1" ht="18" customHeight="1" x14ac:dyDescent="0.25">
      <c r="A12" s="32" t="s">
        <v>19</v>
      </c>
      <c r="B12" s="66">
        <f t="shared" ref="B12:M12" si="2">SUM(B13:B16)</f>
        <v>0</v>
      </c>
      <c r="C12" s="66">
        <f t="shared" si="2"/>
        <v>7696940.4100000001</v>
      </c>
      <c r="D12" s="66">
        <f t="shared" si="2"/>
        <v>545566.15000000014</v>
      </c>
      <c r="E12" s="66">
        <f t="shared" si="2"/>
        <v>0</v>
      </c>
      <c r="F12" s="66">
        <f t="shared" si="2"/>
        <v>1967626.49</v>
      </c>
      <c r="G12" s="66">
        <f t="shared" si="2"/>
        <v>0</v>
      </c>
      <c r="H12" s="66">
        <f t="shared" si="2"/>
        <v>726805.17999999993</v>
      </c>
      <c r="I12" s="66">
        <f t="shared" si="2"/>
        <v>1637643.4</v>
      </c>
      <c r="J12" s="66">
        <f t="shared" si="2"/>
        <v>0</v>
      </c>
      <c r="K12" s="66">
        <f t="shared" si="2"/>
        <v>0</v>
      </c>
      <c r="L12" s="66">
        <f t="shared" si="2"/>
        <v>0</v>
      </c>
      <c r="M12" s="66">
        <f t="shared" si="2"/>
        <v>12574581.630000003</v>
      </c>
      <c r="N12" s="69">
        <f t="shared" ref="N12" si="3">SUM(N13,N14,N15,N16)</f>
        <v>0</v>
      </c>
    </row>
    <row r="13" spans="1:14" ht="18" customHeight="1" x14ac:dyDescent="0.25">
      <c r="A13" s="32" t="s">
        <v>20</v>
      </c>
      <c r="B13" s="66">
        <v>0</v>
      </c>
      <c r="C13" s="66">
        <v>512752.15</v>
      </c>
      <c r="D13" s="66">
        <v>16402.169999999998</v>
      </c>
      <c r="E13" s="66">
        <v>0</v>
      </c>
      <c r="F13" s="66">
        <v>27724.03</v>
      </c>
      <c r="G13" s="66">
        <v>0</v>
      </c>
      <c r="H13" s="66">
        <v>10414.65</v>
      </c>
      <c r="I13" s="66">
        <v>0</v>
      </c>
      <c r="J13" s="66">
        <v>0</v>
      </c>
      <c r="K13" s="66">
        <v>0</v>
      </c>
      <c r="L13" s="66">
        <v>0</v>
      </c>
      <c r="M13" s="67">
        <f t="shared" ref="M13:M27" si="4">SUM(B13:L13)</f>
        <v>567293.00000000012</v>
      </c>
      <c r="N13" s="68">
        <v>0</v>
      </c>
    </row>
    <row r="14" spans="1:14" ht="18" customHeight="1" x14ac:dyDescent="0.25">
      <c r="A14" s="32" t="s">
        <v>21</v>
      </c>
      <c r="B14" s="66">
        <v>0</v>
      </c>
      <c r="C14" s="66">
        <v>7084713.3899999997</v>
      </c>
      <c r="D14" s="66">
        <v>517147.52</v>
      </c>
      <c r="E14" s="66">
        <v>0</v>
      </c>
      <c r="F14" s="66">
        <v>1939902.46</v>
      </c>
      <c r="G14" s="66">
        <v>0</v>
      </c>
      <c r="H14" s="66">
        <v>709193.07</v>
      </c>
      <c r="I14" s="66">
        <v>1637643.4</v>
      </c>
      <c r="J14" s="66">
        <v>0</v>
      </c>
      <c r="K14" s="66">
        <v>0</v>
      </c>
      <c r="L14" s="66">
        <v>0</v>
      </c>
      <c r="M14" s="67">
        <f t="shared" si="4"/>
        <v>11888599.840000002</v>
      </c>
      <c r="N14" s="68">
        <v>0</v>
      </c>
    </row>
    <row r="15" spans="1:14" ht="18" customHeight="1" x14ac:dyDescent="0.25">
      <c r="A15" s="32" t="s">
        <v>22</v>
      </c>
      <c r="B15" s="66">
        <v>0</v>
      </c>
      <c r="C15" s="66">
        <v>99474.87</v>
      </c>
      <c r="D15" s="66">
        <v>10721.06</v>
      </c>
      <c r="E15" s="66">
        <v>0</v>
      </c>
      <c r="F15" s="66">
        <v>0</v>
      </c>
      <c r="G15" s="66">
        <v>0</v>
      </c>
      <c r="H15" s="66">
        <v>7197.46</v>
      </c>
      <c r="I15" s="66">
        <v>0</v>
      </c>
      <c r="J15" s="66">
        <v>0</v>
      </c>
      <c r="K15" s="66">
        <v>0</v>
      </c>
      <c r="L15" s="66">
        <v>0</v>
      </c>
      <c r="M15" s="67">
        <f t="shared" si="4"/>
        <v>117393.39</v>
      </c>
      <c r="N15" s="68">
        <v>0</v>
      </c>
    </row>
    <row r="16" spans="1:14" ht="18" customHeight="1" x14ac:dyDescent="0.25">
      <c r="A16" s="33" t="s">
        <v>23</v>
      </c>
      <c r="B16" s="66">
        <v>0</v>
      </c>
      <c r="C16" s="66">
        <v>0</v>
      </c>
      <c r="D16" s="66">
        <v>1295.4000000000001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7">
        <f t="shared" si="4"/>
        <v>1295.4000000000001</v>
      </c>
      <c r="N16" s="68">
        <v>0</v>
      </c>
    </row>
    <row r="17" spans="1:14" ht="21" hidden="1" customHeight="1" x14ac:dyDescent="0.25">
      <c r="A17" s="32" t="s">
        <v>24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7">
        <f t="shared" si="4"/>
        <v>0</v>
      </c>
      <c r="N17" s="68">
        <v>0</v>
      </c>
    </row>
    <row r="18" spans="1:14" ht="18" customHeight="1" x14ac:dyDescent="0.25">
      <c r="A18" s="32" t="s">
        <v>25</v>
      </c>
      <c r="B18" s="66">
        <v>0</v>
      </c>
      <c r="C18" s="66">
        <v>11920.01</v>
      </c>
      <c r="D18" s="66">
        <v>0.1</v>
      </c>
      <c r="E18" s="66">
        <v>0</v>
      </c>
      <c r="F18" s="66">
        <v>2676.43</v>
      </c>
      <c r="G18" s="66">
        <v>0</v>
      </c>
      <c r="H18" s="66">
        <v>7493172.9400000004</v>
      </c>
      <c r="I18" s="66">
        <v>0</v>
      </c>
      <c r="J18" s="66">
        <v>6117551.1600000001</v>
      </c>
      <c r="K18" s="66">
        <v>0</v>
      </c>
      <c r="L18" s="66">
        <v>0</v>
      </c>
      <c r="M18" s="67">
        <f t="shared" si="4"/>
        <v>13625320.640000001</v>
      </c>
      <c r="N18" s="68">
        <v>0</v>
      </c>
    </row>
    <row r="19" spans="1:14" ht="18" customHeight="1" x14ac:dyDescent="0.25">
      <c r="A19" s="32" t="s">
        <v>26</v>
      </c>
      <c r="B19" s="66">
        <v>55078.2</v>
      </c>
      <c r="C19" s="66">
        <v>835552.07</v>
      </c>
      <c r="D19" s="66">
        <v>265720.34999999998</v>
      </c>
      <c r="E19" s="66">
        <v>0</v>
      </c>
      <c r="F19" s="66">
        <v>811942</v>
      </c>
      <c r="G19" s="66">
        <v>0</v>
      </c>
      <c r="H19" s="66">
        <v>545829.35</v>
      </c>
      <c r="I19" s="66">
        <v>481983.3</v>
      </c>
      <c r="J19" s="66">
        <v>118864.8</v>
      </c>
      <c r="K19" s="66">
        <v>0</v>
      </c>
      <c r="L19" s="66">
        <v>0</v>
      </c>
      <c r="M19" s="67">
        <f t="shared" si="4"/>
        <v>3114970.0699999994</v>
      </c>
      <c r="N19" s="68">
        <v>0</v>
      </c>
    </row>
    <row r="20" spans="1:14" ht="18" customHeight="1" x14ac:dyDescent="0.25">
      <c r="A20" s="32" t="s">
        <v>27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1140998.94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7">
        <f t="shared" si="4"/>
        <v>1140998.94</v>
      </c>
      <c r="N20" s="68">
        <v>0</v>
      </c>
    </row>
    <row r="21" spans="1:14" ht="26.25" hidden="1" customHeight="1" x14ac:dyDescent="0.25">
      <c r="A21" s="32" t="s">
        <v>28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7">
        <f t="shared" si="4"/>
        <v>0</v>
      </c>
      <c r="N21" s="68">
        <v>0</v>
      </c>
    </row>
    <row r="22" spans="1:14" ht="21" customHeight="1" x14ac:dyDescent="0.25">
      <c r="A22" s="32" t="s">
        <v>39</v>
      </c>
      <c r="B22" s="66">
        <v>3896191.19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1387700</v>
      </c>
      <c r="M22" s="67">
        <f t="shared" si="4"/>
        <v>5283891.1899999995</v>
      </c>
      <c r="N22" s="68">
        <v>0</v>
      </c>
    </row>
    <row r="23" spans="1:14" ht="22.5" hidden="1" customHeight="1" x14ac:dyDescent="0.25">
      <c r="A23" s="32" t="s">
        <v>30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7">
        <f t="shared" si="4"/>
        <v>0</v>
      </c>
      <c r="N23" s="68">
        <v>0</v>
      </c>
    </row>
    <row r="24" spans="1:14" ht="24" hidden="1" customHeight="1" x14ac:dyDescent="0.25">
      <c r="A24" s="32" t="s">
        <v>31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7">
        <f t="shared" si="4"/>
        <v>0</v>
      </c>
      <c r="N24" s="68">
        <v>0</v>
      </c>
    </row>
    <row r="25" spans="1:14" ht="23.25" customHeight="1" x14ac:dyDescent="0.25">
      <c r="A25" s="32" t="s">
        <v>32</v>
      </c>
      <c r="B25" s="66">
        <v>66479.72</v>
      </c>
      <c r="C25" s="66">
        <v>314328.43</v>
      </c>
      <c r="D25" s="66">
        <v>0</v>
      </c>
      <c r="E25" s="66">
        <v>0</v>
      </c>
      <c r="F25" s="66">
        <v>107730.99</v>
      </c>
      <c r="G25" s="66">
        <v>0</v>
      </c>
      <c r="H25" s="66">
        <v>9756.8700000000008</v>
      </c>
      <c r="I25" s="66">
        <v>0</v>
      </c>
      <c r="J25" s="66">
        <v>0</v>
      </c>
      <c r="K25" s="66">
        <v>0</v>
      </c>
      <c r="L25" s="66">
        <v>0</v>
      </c>
      <c r="M25" s="67">
        <f t="shared" si="4"/>
        <v>498296.01</v>
      </c>
      <c r="N25" s="68">
        <v>0</v>
      </c>
    </row>
    <row r="26" spans="1:14" ht="18" customHeight="1" x14ac:dyDescent="0.25">
      <c r="A26" s="32" t="s">
        <v>33</v>
      </c>
      <c r="B26" s="66">
        <v>0</v>
      </c>
      <c r="C26" s="66">
        <v>163691.57</v>
      </c>
      <c r="D26" s="66">
        <v>0</v>
      </c>
      <c r="E26" s="66">
        <v>0</v>
      </c>
      <c r="F26" s="66">
        <v>0</v>
      </c>
      <c r="G26" s="66">
        <v>0</v>
      </c>
      <c r="H26" s="66">
        <v>22281.81</v>
      </c>
      <c r="I26" s="66">
        <v>0</v>
      </c>
      <c r="J26" s="66">
        <v>0</v>
      </c>
      <c r="K26" s="66">
        <v>0</v>
      </c>
      <c r="L26" s="66">
        <v>0</v>
      </c>
      <c r="M26" s="67">
        <f t="shared" si="4"/>
        <v>185973.38</v>
      </c>
      <c r="N26" s="68">
        <v>0</v>
      </c>
    </row>
    <row r="27" spans="1:14" ht="23.25" customHeight="1" x14ac:dyDescent="0.25">
      <c r="A27" s="32" t="s">
        <v>34</v>
      </c>
      <c r="B27" s="66">
        <v>0</v>
      </c>
      <c r="C27" s="66">
        <v>2623399</v>
      </c>
      <c r="D27" s="66">
        <v>1021560</v>
      </c>
      <c r="E27" s="66">
        <v>0</v>
      </c>
      <c r="F27" s="66">
        <v>0</v>
      </c>
      <c r="G27" s="66">
        <v>135961483.5</v>
      </c>
      <c r="H27" s="66">
        <v>24346794</v>
      </c>
      <c r="I27" s="66">
        <v>0</v>
      </c>
      <c r="J27" s="66">
        <v>0</v>
      </c>
      <c r="K27" s="66">
        <v>0</v>
      </c>
      <c r="L27" s="66">
        <v>0</v>
      </c>
      <c r="M27" s="67">
        <f t="shared" si="4"/>
        <v>163953236.5</v>
      </c>
      <c r="N27" s="68">
        <v>0</v>
      </c>
    </row>
    <row r="28" spans="1:14" s="20" customFormat="1" ht="18" customHeight="1" x14ac:dyDescent="0.25">
      <c r="A28" s="34" t="s">
        <v>35</v>
      </c>
      <c r="B28" s="66">
        <f t="shared" ref="B28:M28" si="5">SUM(B29:B30)</f>
        <v>0</v>
      </c>
      <c r="C28" s="66">
        <f t="shared" si="5"/>
        <v>0</v>
      </c>
      <c r="D28" s="66">
        <f t="shared" si="5"/>
        <v>3073.1</v>
      </c>
      <c r="E28" s="66">
        <f t="shared" si="5"/>
        <v>0</v>
      </c>
      <c r="F28" s="66">
        <f t="shared" si="5"/>
        <v>0</v>
      </c>
      <c r="G28" s="66">
        <f t="shared" si="5"/>
        <v>0</v>
      </c>
      <c r="H28" s="66">
        <f t="shared" si="5"/>
        <v>0</v>
      </c>
      <c r="I28" s="66">
        <f t="shared" si="5"/>
        <v>0</v>
      </c>
      <c r="J28" s="66">
        <f t="shared" si="5"/>
        <v>0</v>
      </c>
      <c r="K28" s="66">
        <f t="shared" si="5"/>
        <v>0</v>
      </c>
      <c r="L28" s="66">
        <f t="shared" si="5"/>
        <v>0</v>
      </c>
      <c r="M28" s="66">
        <f t="shared" si="5"/>
        <v>0</v>
      </c>
      <c r="N28" s="67">
        <f t="shared" ref="N28" si="6">SUM(N29,N30)</f>
        <v>0</v>
      </c>
    </row>
    <row r="29" spans="1:14" ht="18" hidden="1" customHeight="1" x14ac:dyDescent="0.25">
      <c r="A29" s="35" t="s">
        <v>36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7">
        <f t="shared" ref="M29:M31" si="7">SUM(B29,C29)</f>
        <v>0</v>
      </c>
      <c r="N29" s="68">
        <v>0</v>
      </c>
    </row>
    <row r="30" spans="1:14" ht="18" customHeight="1" x14ac:dyDescent="0.25">
      <c r="A30" s="36" t="s">
        <v>37</v>
      </c>
      <c r="B30" s="66">
        <v>0</v>
      </c>
      <c r="C30" s="66">
        <v>0</v>
      </c>
      <c r="D30" s="66">
        <v>3073.1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7">
        <f t="shared" si="7"/>
        <v>0</v>
      </c>
      <c r="N30" s="68">
        <v>0</v>
      </c>
    </row>
    <row r="31" spans="1:14" hidden="1" x14ac:dyDescent="0.25">
      <c r="A31" s="36" t="s">
        <v>38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30">
        <f t="shared" si="7"/>
        <v>0</v>
      </c>
      <c r="N31" s="31">
        <v>0</v>
      </c>
    </row>
  </sheetData>
  <protectedRanges>
    <protectedRange sqref="N7:N11 N13:N27 N29:N31" name="krista_tr_11_0_1_1_1"/>
  </protectedRanges>
  <mergeCells count="8">
    <mergeCell ref="M4:M5"/>
    <mergeCell ref="A1:N1"/>
    <mergeCell ref="N4:N5"/>
    <mergeCell ref="A2:N2"/>
    <mergeCell ref="A3:C3"/>
    <mergeCell ref="D3:H3"/>
    <mergeCell ref="A4:A5"/>
    <mergeCell ref="B4:L4"/>
  </mergeCells>
  <pageMargins left="0.39370078740157483" right="0.39370078740157483" top="0.98425196850393704" bottom="0.39370078740157483" header="0.31496062992125984" footer="0.31496062992125984"/>
  <pageSetup paperSize="9" scale="7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="85" zoomScaleNormal="85" zoomScaleSheetLayoutView="75" workbookViewId="0">
      <selection activeCell="B6" sqref="B6:N30"/>
    </sheetView>
  </sheetViews>
  <sheetFormatPr defaultRowHeight="15" x14ac:dyDescent="0.25"/>
  <cols>
    <col min="1" max="1" width="39.7109375" customWidth="1"/>
    <col min="2" max="2" width="11.42578125" customWidth="1"/>
    <col min="3" max="3" width="12.28515625" customWidth="1"/>
    <col min="4" max="4" width="11.140625" customWidth="1"/>
    <col min="5" max="5" width="9.28515625" hidden="1" customWidth="1"/>
    <col min="6" max="6" width="11.7109375" customWidth="1"/>
    <col min="7" max="7" width="12" customWidth="1"/>
    <col min="8" max="8" width="13.140625" customWidth="1"/>
    <col min="9" max="9" width="11.140625" customWidth="1"/>
    <col min="10" max="10" width="14.85546875" customWidth="1"/>
    <col min="11" max="11" width="14.5703125" customWidth="1"/>
    <col min="12" max="12" width="12.28515625" customWidth="1"/>
    <col min="13" max="13" width="16" customWidth="1"/>
    <col min="14" max="14" width="12.28515625" customWidth="1"/>
  </cols>
  <sheetData>
    <row r="1" spans="1:14" ht="16.5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4" t="s">
        <v>42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6.5" x14ac:dyDescent="0.25">
      <c r="A3" s="56"/>
      <c r="B3" s="56"/>
      <c r="C3" s="56"/>
      <c r="D3" s="57"/>
      <c r="E3" s="57"/>
      <c r="F3" s="57"/>
      <c r="G3" s="57"/>
      <c r="H3" s="57"/>
      <c r="I3" s="1"/>
      <c r="J3" s="1"/>
      <c r="K3" s="1"/>
      <c r="L3" s="1"/>
      <c r="M3" s="1"/>
      <c r="N3" s="3" t="s">
        <v>46</v>
      </c>
    </row>
    <row r="4" spans="1:14" ht="15" customHeight="1" x14ac:dyDescent="0.25">
      <c r="A4" s="60" t="s">
        <v>0</v>
      </c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51</v>
      </c>
      <c r="N4" s="58" t="s">
        <v>49</v>
      </c>
    </row>
    <row r="5" spans="1:14" ht="121.5" customHeight="1" x14ac:dyDescent="0.25">
      <c r="A5" s="61"/>
      <c r="B5" s="4" t="s">
        <v>3</v>
      </c>
      <c r="C5" s="4" t="s">
        <v>4</v>
      </c>
      <c r="D5" s="4" t="s">
        <v>5</v>
      </c>
      <c r="E5" s="4" t="s">
        <v>40</v>
      </c>
      <c r="F5" s="5" t="s">
        <v>6</v>
      </c>
      <c r="G5" s="5" t="s">
        <v>7</v>
      </c>
      <c r="H5" s="6" t="s">
        <v>8</v>
      </c>
      <c r="I5" s="6" t="s">
        <v>9</v>
      </c>
      <c r="J5" s="4" t="s">
        <v>10</v>
      </c>
      <c r="K5" s="4" t="s">
        <v>11</v>
      </c>
      <c r="L5" s="7" t="s">
        <v>12</v>
      </c>
      <c r="M5" s="59"/>
      <c r="N5" s="59"/>
    </row>
    <row r="6" spans="1:14" ht="18" customHeight="1" x14ac:dyDescent="0.25">
      <c r="A6" s="8" t="s">
        <v>13</v>
      </c>
      <c r="B6" s="70">
        <f t="shared" ref="B6:L6" si="0">B7+B8+B9+B10+B11+B12+B17+B18+B19+B20+B21+B22+B23+B24+B25+B26+B27+B28+B31</f>
        <v>28025715.830000002</v>
      </c>
      <c r="C6" s="70">
        <f t="shared" si="0"/>
        <v>290593240.94999999</v>
      </c>
      <c r="D6" s="70">
        <f t="shared" si="0"/>
        <v>25058298.120000001</v>
      </c>
      <c r="E6" s="70">
        <f t="shared" si="0"/>
        <v>0</v>
      </c>
      <c r="F6" s="70">
        <f t="shared" si="0"/>
        <v>73500788.106000006</v>
      </c>
      <c r="G6" s="70">
        <f t="shared" si="0"/>
        <v>220415369.44999999</v>
      </c>
      <c r="H6" s="70">
        <f t="shared" si="0"/>
        <v>36555909.93</v>
      </c>
      <c r="I6" s="70">
        <f t="shared" si="0"/>
        <v>33820911.75</v>
      </c>
      <c r="J6" s="70">
        <f t="shared" si="0"/>
        <v>8047322.330000001</v>
      </c>
      <c r="K6" s="70">
        <f t="shared" si="0"/>
        <v>11667900.02</v>
      </c>
      <c r="L6" s="70">
        <f t="shared" si="0"/>
        <v>11378908.289999999</v>
      </c>
      <c r="M6" s="70">
        <f>SUM(B6:L6)</f>
        <v>739064364.7759999</v>
      </c>
      <c r="N6" s="71">
        <v>0</v>
      </c>
    </row>
    <row r="7" spans="1:14" ht="18" customHeight="1" x14ac:dyDescent="0.25">
      <c r="A7" s="9" t="s">
        <v>14</v>
      </c>
      <c r="B7" s="72">
        <v>16345227.26</v>
      </c>
      <c r="C7" s="72">
        <v>106461170.48</v>
      </c>
      <c r="D7" s="72">
        <v>13330625.49</v>
      </c>
      <c r="E7" s="72">
        <v>0</v>
      </c>
      <c r="F7" s="72">
        <v>10278369.4</v>
      </c>
      <c r="G7" s="72">
        <v>0</v>
      </c>
      <c r="H7" s="72">
        <v>16856266.34</v>
      </c>
      <c r="I7" s="72">
        <v>9377140.8599999994</v>
      </c>
      <c r="J7" s="72">
        <v>3965925.79</v>
      </c>
      <c r="K7" s="72">
        <v>7895734.1600000001</v>
      </c>
      <c r="L7" s="72">
        <v>0</v>
      </c>
      <c r="M7" s="73">
        <f t="shared" ref="M7:M11" si="1">SUM(B7:L7)</f>
        <v>184510459.78000003</v>
      </c>
      <c r="N7" s="74">
        <v>0</v>
      </c>
    </row>
    <row r="8" spans="1:14" ht="24" customHeight="1" x14ac:dyDescent="0.25">
      <c r="A8" s="13" t="s">
        <v>15</v>
      </c>
      <c r="B8" s="72">
        <v>33880</v>
      </c>
      <c r="C8" s="72">
        <v>0</v>
      </c>
      <c r="D8" s="72">
        <v>0</v>
      </c>
      <c r="E8" s="72">
        <v>0</v>
      </c>
      <c r="F8" s="72">
        <v>6106.41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>
        <f t="shared" si="1"/>
        <v>39986.410000000003</v>
      </c>
      <c r="N8" s="75">
        <v>0</v>
      </c>
    </row>
    <row r="9" spans="1:14" ht="18" customHeight="1" x14ac:dyDescent="0.25">
      <c r="A9" s="13" t="s">
        <v>16</v>
      </c>
      <c r="B9" s="72">
        <v>9765367.1999999993</v>
      </c>
      <c r="C9" s="72">
        <v>121260216.92</v>
      </c>
      <c r="D9" s="72">
        <v>5864153.5999999996</v>
      </c>
      <c r="E9" s="72">
        <v>0</v>
      </c>
      <c r="F9" s="72">
        <v>4804988.32</v>
      </c>
      <c r="G9" s="72">
        <v>0</v>
      </c>
      <c r="H9" s="72">
        <v>7829235.2599999998</v>
      </c>
      <c r="I9" s="72">
        <v>6463577.5899999999</v>
      </c>
      <c r="J9" s="72">
        <v>1890668.64</v>
      </c>
      <c r="K9" s="72">
        <v>3772103.36</v>
      </c>
      <c r="L9" s="72">
        <v>0</v>
      </c>
      <c r="M9" s="73">
        <f t="shared" si="1"/>
        <v>161650310.88999999</v>
      </c>
      <c r="N9" s="75">
        <v>0</v>
      </c>
    </row>
    <row r="10" spans="1:14" ht="18" customHeight="1" x14ac:dyDescent="0.25">
      <c r="A10" s="13" t="s">
        <v>17</v>
      </c>
      <c r="B10" s="72">
        <v>15247.76</v>
      </c>
      <c r="C10" s="72">
        <v>228788.02</v>
      </c>
      <c r="D10" s="72">
        <v>25068.25</v>
      </c>
      <c r="E10" s="72">
        <v>0</v>
      </c>
      <c r="F10" s="72">
        <v>26573.82</v>
      </c>
      <c r="G10" s="72">
        <v>0</v>
      </c>
      <c r="H10" s="72">
        <v>530620.29</v>
      </c>
      <c r="I10" s="72">
        <v>72839.210000000006</v>
      </c>
      <c r="J10" s="72">
        <v>30828.74</v>
      </c>
      <c r="K10" s="72">
        <v>0</v>
      </c>
      <c r="L10" s="72">
        <v>0</v>
      </c>
      <c r="M10" s="73">
        <f t="shared" si="1"/>
        <v>929966.09000000008</v>
      </c>
      <c r="N10" s="75">
        <v>0</v>
      </c>
    </row>
    <row r="11" spans="1:14" ht="18" customHeight="1" x14ac:dyDescent="0.25">
      <c r="A11" s="13" t="s">
        <v>18</v>
      </c>
      <c r="B11" s="72">
        <v>22629.75</v>
      </c>
      <c r="C11" s="72">
        <v>5850</v>
      </c>
      <c r="D11" s="72">
        <v>47000</v>
      </c>
      <c r="E11" s="72">
        <v>0</v>
      </c>
      <c r="F11" s="72">
        <v>0</v>
      </c>
      <c r="G11" s="72">
        <v>0</v>
      </c>
      <c r="H11" s="72">
        <v>59817.7</v>
      </c>
      <c r="I11" s="72">
        <v>36000</v>
      </c>
      <c r="J11" s="72">
        <v>0</v>
      </c>
      <c r="K11" s="72">
        <v>0</v>
      </c>
      <c r="L11" s="72">
        <v>0</v>
      </c>
      <c r="M11" s="73">
        <f t="shared" si="1"/>
        <v>171297.45</v>
      </c>
      <c r="N11" s="75">
        <v>0</v>
      </c>
    </row>
    <row r="12" spans="1:14" s="20" customFormat="1" ht="18" customHeight="1" x14ac:dyDescent="0.25">
      <c r="A12" s="19" t="s">
        <v>19</v>
      </c>
      <c r="B12" s="76">
        <f t="shared" ref="B12:M12" si="2">SUM(B13:B16)</f>
        <v>26196.699999999997</v>
      </c>
      <c r="C12" s="76">
        <f t="shared" si="2"/>
        <v>1899211.6600000001</v>
      </c>
      <c r="D12" s="76">
        <f t="shared" si="2"/>
        <v>270531.78000000003</v>
      </c>
      <c r="E12" s="76">
        <f t="shared" si="2"/>
        <v>0</v>
      </c>
      <c r="F12" s="76">
        <f t="shared" si="2"/>
        <v>1612144.736</v>
      </c>
      <c r="G12" s="76">
        <f t="shared" si="2"/>
        <v>0</v>
      </c>
      <c r="H12" s="76">
        <f t="shared" si="2"/>
        <v>293172.89</v>
      </c>
      <c r="I12" s="76">
        <f t="shared" si="2"/>
        <v>938546.35000000009</v>
      </c>
      <c r="J12" s="76">
        <f t="shared" si="2"/>
        <v>36037.07</v>
      </c>
      <c r="K12" s="76">
        <f t="shared" si="2"/>
        <v>0</v>
      </c>
      <c r="L12" s="76">
        <f t="shared" si="2"/>
        <v>0</v>
      </c>
      <c r="M12" s="76">
        <f t="shared" si="2"/>
        <v>5075841.1860000007</v>
      </c>
      <c r="N12" s="77">
        <v>0</v>
      </c>
    </row>
    <row r="13" spans="1:14" ht="18" customHeight="1" x14ac:dyDescent="0.25">
      <c r="A13" s="13" t="s">
        <v>20</v>
      </c>
      <c r="B13" s="72">
        <v>0</v>
      </c>
      <c r="C13" s="72">
        <v>646389.03</v>
      </c>
      <c r="D13" s="72">
        <v>0</v>
      </c>
      <c r="E13" s="72">
        <v>0</v>
      </c>
      <c r="F13" s="72">
        <v>0</v>
      </c>
      <c r="G13" s="72">
        <v>0</v>
      </c>
      <c r="H13" s="72">
        <v>190479.53</v>
      </c>
      <c r="I13" s="72">
        <v>196947.44</v>
      </c>
      <c r="J13" s="72">
        <v>13588.4</v>
      </c>
      <c r="K13" s="72">
        <v>0</v>
      </c>
      <c r="L13" s="72">
        <v>0</v>
      </c>
      <c r="M13" s="73">
        <f t="shared" ref="M13:M31" si="3">SUM(B13:L13)</f>
        <v>1047404.4</v>
      </c>
      <c r="N13" s="75">
        <v>0</v>
      </c>
    </row>
    <row r="14" spans="1:14" ht="18" customHeight="1" x14ac:dyDescent="0.25">
      <c r="A14" s="13" t="s">
        <v>21</v>
      </c>
      <c r="B14" s="72">
        <v>24211.75</v>
      </c>
      <c r="C14" s="72">
        <v>366188.45</v>
      </c>
      <c r="D14" s="72">
        <v>234264.26</v>
      </c>
      <c r="E14" s="72">
        <v>0</v>
      </c>
      <c r="F14" s="72">
        <v>66986.539999999994</v>
      </c>
      <c r="G14" s="72">
        <v>0</v>
      </c>
      <c r="H14" s="72">
        <v>66003.839999999997</v>
      </c>
      <c r="I14" s="72">
        <v>560631.88</v>
      </c>
      <c r="J14" s="72">
        <v>14371.08</v>
      </c>
      <c r="K14" s="72">
        <v>0</v>
      </c>
      <c r="L14" s="72">
        <v>0</v>
      </c>
      <c r="M14" s="73">
        <f t="shared" si="3"/>
        <v>1332657.8</v>
      </c>
      <c r="N14" s="75">
        <v>0</v>
      </c>
    </row>
    <row r="15" spans="1:14" ht="18" customHeight="1" x14ac:dyDescent="0.25">
      <c r="A15" s="13" t="s">
        <v>22</v>
      </c>
      <c r="B15" s="72">
        <v>1823.03</v>
      </c>
      <c r="C15" s="72">
        <v>531013.16</v>
      </c>
      <c r="D15" s="72">
        <v>19866.91</v>
      </c>
      <c r="E15" s="72">
        <v>0</v>
      </c>
      <c r="F15" s="72">
        <v>98971.156000000003</v>
      </c>
      <c r="G15" s="72">
        <v>0</v>
      </c>
      <c r="H15" s="72">
        <v>9439.94</v>
      </c>
      <c r="I15" s="72">
        <v>123196.01</v>
      </c>
      <c r="J15" s="72">
        <v>3290.32</v>
      </c>
      <c r="K15" s="72">
        <v>0</v>
      </c>
      <c r="L15" s="72">
        <v>0</v>
      </c>
      <c r="M15" s="73">
        <f t="shared" si="3"/>
        <v>787600.52599999995</v>
      </c>
      <c r="N15" s="75">
        <v>0</v>
      </c>
    </row>
    <row r="16" spans="1:14" ht="18" customHeight="1" x14ac:dyDescent="0.25">
      <c r="A16" s="15" t="s">
        <v>23</v>
      </c>
      <c r="B16" s="72">
        <v>161.91999999999999</v>
      </c>
      <c r="C16" s="72">
        <v>355621.02</v>
      </c>
      <c r="D16" s="72">
        <v>16400.61</v>
      </c>
      <c r="E16" s="72">
        <v>0</v>
      </c>
      <c r="F16" s="72">
        <v>1446187.04</v>
      </c>
      <c r="G16" s="72">
        <v>0</v>
      </c>
      <c r="H16" s="72">
        <v>27249.58</v>
      </c>
      <c r="I16" s="72">
        <v>57771.02</v>
      </c>
      <c r="J16" s="72">
        <v>4787.2700000000004</v>
      </c>
      <c r="K16" s="72">
        <v>0</v>
      </c>
      <c r="L16" s="72">
        <v>0</v>
      </c>
      <c r="M16" s="73">
        <f t="shared" si="3"/>
        <v>1908178.4600000002</v>
      </c>
      <c r="N16" s="75">
        <v>0</v>
      </c>
    </row>
    <row r="17" spans="1:14" ht="36" customHeight="1" x14ac:dyDescent="0.25">
      <c r="A17" s="14" t="s">
        <v>24</v>
      </c>
      <c r="B17" s="72">
        <v>0</v>
      </c>
      <c r="C17" s="72">
        <v>3500</v>
      </c>
      <c r="D17" s="72">
        <v>126000</v>
      </c>
      <c r="E17" s="72">
        <v>0</v>
      </c>
      <c r="F17" s="72">
        <v>0</v>
      </c>
      <c r="G17" s="72">
        <v>0</v>
      </c>
      <c r="H17" s="72">
        <v>420594.3</v>
      </c>
      <c r="I17" s="72">
        <v>3183571</v>
      </c>
      <c r="J17" s="72">
        <v>7948.2</v>
      </c>
      <c r="K17" s="72">
        <v>0</v>
      </c>
      <c r="L17" s="72">
        <v>9589641.1899999995</v>
      </c>
      <c r="M17" s="73">
        <f t="shared" si="3"/>
        <v>13331254.689999999</v>
      </c>
      <c r="N17" s="75">
        <v>0</v>
      </c>
    </row>
    <row r="18" spans="1:14" ht="18" customHeight="1" x14ac:dyDescent="0.25">
      <c r="A18" s="13" t="s">
        <v>25</v>
      </c>
      <c r="B18" s="72">
        <v>58600</v>
      </c>
      <c r="C18" s="72">
        <v>8210785.3899999997</v>
      </c>
      <c r="D18" s="72">
        <v>2275003.48</v>
      </c>
      <c r="E18" s="72">
        <v>0</v>
      </c>
      <c r="F18" s="72">
        <v>36831361.469999999</v>
      </c>
      <c r="G18" s="72">
        <v>0</v>
      </c>
      <c r="H18" s="72">
        <v>692680.8</v>
      </c>
      <c r="I18" s="72">
        <v>1373672.66</v>
      </c>
      <c r="J18" s="72">
        <v>48946.95</v>
      </c>
      <c r="K18" s="72">
        <v>0</v>
      </c>
      <c r="L18" s="72">
        <v>0</v>
      </c>
      <c r="M18" s="73">
        <f t="shared" si="3"/>
        <v>49491050.749999993</v>
      </c>
      <c r="N18" s="75">
        <v>0</v>
      </c>
    </row>
    <row r="19" spans="1:14" ht="18" customHeight="1" x14ac:dyDescent="0.25">
      <c r="A19" s="14" t="s">
        <v>26</v>
      </c>
      <c r="B19" s="72">
        <v>265433.84000000003</v>
      </c>
      <c r="C19" s="72">
        <v>13600187.18</v>
      </c>
      <c r="D19" s="72">
        <v>1899174.06</v>
      </c>
      <c r="E19" s="72">
        <v>0</v>
      </c>
      <c r="F19" s="72">
        <v>8457729.6799999997</v>
      </c>
      <c r="G19" s="72">
        <v>0</v>
      </c>
      <c r="H19" s="72">
        <v>5594733.6200000001</v>
      </c>
      <c r="I19" s="72">
        <v>1602572.65</v>
      </c>
      <c r="J19" s="72">
        <v>1932202.07</v>
      </c>
      <c r="K19" s="72">
        <v>0</v>
      </c>
      <c r="L19" s="72">
        <v>52883.1</v>
      </c>
      <c r="M19" s="73">
        <f t="shared" si="3"/>
        <v>33404916.199999999</v>
      </c>
      <c r="N19" s="75">
        <v>0</v>
      </c>
    </row>
    <row r="20" spans="1:14" ht="18" customHeight="1" x14ac:dyDescent="0.25">
      <c r="A20" s="13" t="s">
        <v>27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80000</v>
      </c>
      <c r="I20" s="72">
        <v>0</v>
      </c>
      <c r="J20" s="72">
        <v>0</v>
      </c>
      <c r="K20" s="72">
        <v>0</v>
      </c>
      <c r="L20" s="72">
        <v>0</v>
      </c>
      <c r="M20" s="73">
        <f t="shared" si="3"/>
        <v>80000</v>
      </c>
      <c r="N20" s="75">
        <v>0</v>
      </c>
    </row>
    <row r="21" spans="1:14" ht="22.5" hidden="1" customHeight="1" x14ac:dyDescent="0.25">
      <c r="A21" s="14" t="s">
        <v>28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3">
        <f t="shared" si="3"/>
        <v>0</v>
      </c>
      <c r="N21" s="75">
        <v>0</v>
      </c>
    </row>
    <row r="22" spans="1:14" ht="26.25" customHeight="1" x14ac:dyDescent="0.25">
      <c r="A22" s="13" t="s">
        <v>29</v>
      </c>
      <c r="B22" s="72">
        <v>0</v>
      </c>
      <c r="C22" s="72">
        <v>0</v>
      </c>
      <c r="D22" s="72">
        <v>0</v>
      </c>
      <c r="E22" s="72">
        <v>0</v>
      </c>
      <c r="F22" s="72">
        <v>3545942.9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236384</v>
      </c>
      <c r="M22" s="73">
        <f t="shared" si="3"/>
        <v>3782326.9</v>
      </c>
      <c r="N22" s="75">
        <v>0</v>
      </c>
    </row>
    <row r="23" spans="1:14" ht="27" customHeight="1" x14ac:dyDescent="0.25">
      <c r="A23" s="14" t="s">
        <v>30</v>
      </c>
      <c r="B23" s="72">
        <v>100000</v>
      </c>
      <c r="C23" s="72">
        <v>5030375.25</v>
      </c>
      <c r="D23" s="72">
        <v>0</v>
      </c>
      <c r="E23" s="72">
        <v>0</v>
      </c>
      <c r="F23" s="72">
        <v>37813.879999999997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3">
        <f t="shared" si="3"/>
        <v>5168189.13</v>
      </c>
      <c r="N23" s="75">
        <v>0</v>
      </c>
    </row>
    <row r="24" spans="1:14" ht="23.25" customHeight="1" x14ac:dyDescent="0.25">
      <c r="A24" s="13" t="s">
        <v>31</v>
      </c>
      <c r="B24" s="72">
        <v>1343128.2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3">
        <f t="shared" si="3"/>
        <v>1343128.2</v>
      </c>
      <c r="N24" s="75">
        <v>0</v>
      </c>
    </row>
    <row r="25" spans="1:14" ht="22.5" customHeight="1" x14ac:dyDescent="0.25">
      <c r="A25" s="13" t="s">
        <v>32</v>
      </c>
      <c r="B25" s="72">
        <v>27204.12</v>
      </c>
      <c r="C25" s="72">
        <v>761720</v>
      </c>
      <c r="D25" s="72">
        <v>41192.86</v>
      </c>
      <c r="E25" s="72">
        <v>0</v>
      </c>
      <c r="F25" s="72">
        <v>40108.69</v>
      </c>
      <c r="G25" s="72">
        <v>0</v>
      </c>
      <c r="H25" s="72">
        <v>8229.6200000000008</v>
      </c>
      <c r="I25" s="72">
        <v>13081.66</v>
      </c>
      <c r="J25" s="72">
        <v>0</v>
      </c>
      <c r="K25" s="72">
        <v>62.5</v>
      </c>
      <c r="L25" s="72">
        <v>0</v>
      </c>
      <c r="M25" s="73">
        <f t="shared" si="3"/>
        <v>891599.45</v>
      </c>
      <c r="N25" s="75">
        <v>0</v>
      </c>
    </row>
    <row r="26" spans="1:14" ht="18" customHeight="1" x14ac:dyDescent="0.25">
      <c r="A26" s="13" t="s">
        <v>33</v>
      </c>
      <c r="B26" s="72">
        <v>18364</v>
      </c>
      <c r="C26" s="72">
        <v>19338916.559999999</v>
      </c>
      <c r="D26" s="72">
        <v>751799</v>
      </c>
      <c r="E26" s="72">
        <v>0</v>
      </c>
      <c r="F26" s="72">
        <v>721251.09</v>
      </c>
      <c r="G26" s="72">
        <v>0</v>
      </c>
      <c r="H26" s="72">
        <v>1273996.6000000001</v>
      </c>
      <c r="I26" s="72">
        <v>2259144</v>
      </c>
      <c r="J26" s="72">
        <v>101050.87</v>
      </c>
      <c r="K26" s="72">
        <v>0</v>
      </c>
      <c r="L26" s="72">
        <v>1500000</v>
      </c>
      <c r="M26" s="73">
        <f t="shared" si="3"/>
        <v>25964522.120000001</v>
      </c>
      <c r="N26" s="75">
        <v>0</v>
      </c>
    </row>
    <row r="27" spans="1:14" ht="25.5" customHeight="1" x14ac:dyDescent="0.25">
      <c r="A27" s="13" t="s">
        <v>34</v>
      </c>
      <c r="B27" s="72">
        <v>0</v>
      </c>
      <c r="C27" s="72">
        <v>13647655</v>
      </c>
      <c r="D27" s="72">
        <v>230710</v>
      </c>
      <c r="E27" s="72">
        <v>0</v>
      </c>
      <c r="F27" s="72">
        <v>1989.07</v>
      </c>
      <c r="G27" s="72">
        <v>220415369.44999999</v>
      </c>
      <c r="H27" s="72">
        <v>1975960.8</v>
      </c>
      <c r="I27" s="72">
        <v>8500765.7699999996</v>
      </c>
      <c r="J27" s="72">
        <v>0</v>
      </c>
      <c r="K27" s="72">
        <v>0</v>
      </c>
      <c r="L27" s="72">
        <v>0</v>
      </c>
      <c r="M27" s="73">
        <f t="shared" si="3"/>
        <v>244772450.09</v>
      </c>
      <c r="N27" s="75">
        <v>0</v>
      </c>
    </row>
    <row r="28" spans="1:14" s="20" customFormat="1" ht="18" customHeight="1" x14ac:dyDescent="0.25">
      <c r="A28" s="41" t="s">
        <v>35</v>
      </c>
      <c r="B28" s="76">
        <f t="shared" ref="B28:M28" si="4">SUM(B29:B30)</f>
        <v>4437</v>
      </c>
      <c r="C28" s="76">
        <f t="shared" si="4"/>
        <v>144864.49</v>
      </c>
      <c r="D28" s="76">
        <f t="shared" si="4"/>
        <v>197039.6</v>
      </c>
      <c r="E28" s="76">
        <f t="shared" si="4"/>
        <v>0</v>
      </c>
      <c r="F28" s="76">
        <f t="shared" si="4"/>
        <v>7136408.6399999997</v>
      </c>
      <c r="G28" s="76">
        <f t="shared" si="4"/>
        <v>0</v>
      </c>
      <c r="H28" s="76">
        <f t="shared" si="4"/>
        <v>940601.71</v>
      </c>
      <c r="I28" s="76">
        <f t="shared" si="4"/>
        <v>0</v>
      </c>
      <c r="J28" s="76">
        <f t="shared" si="4"/>
        <v>33714</v>
      </c>
      <c r="K28" s="76">
        <f t="shared" si="4"/>
        <v>0</v>
      </c>
      <c r="L28" s="76">
        <f t="shared" si="4"/>
        <v>0</v>
      </c>
      <c r="M28" s="76">
        <f t="shared" si="4"/>
        <v>8457065.4399999995</v>
      </c>
      <c r="N28" s="78">
        <v>0</v>
      </c>
    </row>
    <row r="29" spans="1:14" ht="18" hidden="1" customHeight="1" x14ac:dyDescent="0.25">
      <c r="A29" s="17" t="s">
        <v>36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3">
        <f t="shared" si="3"/>
        <v>0</v>
      </c>
      <c r="N29" s="75">
        <v>0</v>
      </c>
    </row>
    <row r="30" spans="1:14" ht="18" customHeight="1" x14ac:dyDescent="0.25">
      <c r="A30" s="18" t="s">
        <v>37</v>
      </c>
      <c r="B30" s="72">
        <v>4437</v>
      </c>
      <c r="C30" s="72">
        <v>144864.49</v>
      </c>
      <c r="D30" s="72">
        <v>197039.6</v>
      </c>
      <c r="E30" s="72">
        <v>0</v>
      </c>
      <c r="F30" s="72">
        <v>7136408.6399999997</v>
      </c>
      <c r="G30" s="72">
        <v>0</v>
      </c>
      <c r="H30" s="72">
        <v>940601.71</v>
      </c>
      <c r="I30" s="72">
        <v>0</v>
      </c>
      <c r="J30" s="72">
        <v>33714</v>
      </c>
      <c r="K30" s="72">
        <v>0</v>
      </c>
      <c r="L30" s="72">
        <v>0</v>
      </c>
      <c r="M30" s="73">
        <f t="shared" si="3"/>
        <v>8457065.4399999995</v>
      </c>
      <c r="N30" s="75">
        <v>0</v>
      </c>
    </row>
    <row r="31" spans="1:14" hidden="1" x14ac:dyDescent="0.25">
      <c r="A31" s="18" t="s">
        <v>38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>
        <f t="shared" si="3"/>
        <v>0</v>
      </c>
      <c r="N31" s="39">
        <v>0</v>
      </c>
    </row>
    <row r="32" spans="1:14" x14ac:dyDescent="0.25">
      <c r="A32" s="4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rotectedRanges>
    <protectedRange sqref="N12" name="krista_tr_10_0_1_1_10"/>
    <protectedRange sqref="N7:N11 N13:N31" name="krista_tr_11_0_1_1_10"/>
  </protectedRanges>
  <mergeCells count="8">
    <mergeCell ref="A1:N1"/>
    <mergeCell ref="A2:N2"/>
    <mergeCell ref="A3:C3"/>
    <mergeCell ref="D3:H3"/>
    <mergeCell ref="N4:N5"/>
    <mergeCell ref="A4:A5"/>
    <mergeCell ref="B4:L4"/>
    <mergeCell ref="M4:M5"/>
  </mergeCells>
  <pageMargins left="0.39370078740157483" right="0.39370078740157483" top="0.98425196850393704" bottom="0.39370078740157483" header="0.31496062992125984" footer="0.31496062992125984"/>
  <pageSetup paperSize="9" scale="7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zoomScaleSheetLayoutView="75" workbookViewId="0">
      <selection activeCell="P11" sqref="P11"/>
    </sheetView>
  </sheetViews>
  <sheetFormatPr defaultRowHeight="15" x14ac:dyDescent="0.25"/>
  <cols>
    <col min="1" max="1" width="39.7109375" customWidth="1"/>
    <col min="2" max="2" width="16.7109375" customWidth="1"/>
    <col min="3" max="3" width="16.42578125" customWidth="1"/>
    <col min="4" max="4" width="16.85546875" customWidth="1"/>
    <col min="5" max="5" width="15.28515625" customWidth="1"/>
    <col min="6" max="6" width="13.7109375" hidden="1" customWidth="1"/>
    <col min="7" max="7" width="13.28515625" hidden="1" customWidth="1"/>
    <col min="8" max="8" width="7.42578125" hidden="1" customWidth="1"/>
    <col min="9" max="9" width="13.42578125" customWidth="1"/>
    <col min="10" max="10" width="12.85546875" customWidth="1"/>
  </cols>
  <sheetData>
    <row r="1" spans="1:10" ht="15.6" customHeight="1" x14ac:dyDescent="0.25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6" customHeight="1" x14ac:dyDescent="0.25">
      <c r="A2" s="54" t="s">
        <v>42</v>
      </c>
      <c r="B2" s="54"/>
      <c r="C2" s="55"/>
      <c r="D2" s="55"/>
      <c r="E2" s="55"/>
      <c r="F2" s="55"/>
      <c r="G2" s="55"/>
      <c r="H2" s="55"/>
      <c r="I2" s="55"/>
      <c r="J2" s="55"/>
    </row>
    <row r="3" spans="1:10" ht="16.5" x14ac:dyDescent="0.25">
      <c r="A3" s="56"/>
      <c r="B3" s="56"/>
      <c r="C3" s="57"/>
      <c r="D3" s="57"/>
      <c r="E3" s="1"/>
      <c r="F3" s="1"/>
      <c r="G3" s="1"/>
      <c r="H3" s="1"/>
      <c r="I3" s="1"/>
      <c r="J3" s="3" t="s">
        <v>46</v>
      </c>
    </row>
    <row r="4" spans="1:10" ht="30" customHeight="1" x14ac:dyDescent="0.25">
      <c r="A4" s="60" t="s">
        <v>0</v>
      </c>
      <c r="B4" s="64"/>
      <c r="C4" s="64"/>
      <c r="D4" s="64"/>
      <c r="E4" s="64"/>
      <c r="F4" s="64"/>
      <c r="G4" s="64"/>
      <c r="H4" s="64"/>
      <c r="I4" s="58" t="s">
        <v>48</v>
      </c>
      <c r="J4" s="58" t="s">
        <v>49</v>
      </c>
    </row>
    <row r="5" spans="1:10" ht="103.15" customHeight="1" x14ac:dyDescent="0.25">
      <c r="A5" s="61"/>
      <c r="B5" s="4" t="s">
        <v>4</v>
      </c>
      <c r="C5" s="4" t="s">
        <v>5</v>
      </c>
      <c r="D5" s="6" t="s">
        <v>47</v>
      </c>
      <c r="E5" s="6" t="s">
        <v>9</v>
      </c>
      <c r="F5" s="4" t="s">
        <v>10</v>
      </c>
      <c r="G5" s="4" t="s">
        <v>11</v>
      </c>
      <c r="H5" s="7" t="s">
        <v>12</v>
      </c>
      <c r="I5" s="59"/>
      <c r="J5" s="59"/>
    </row>
    <row r="6" spans="1:10" ht="18" customHeight="1" x14ac:dyDescent="0.25">
      <c r="A6" s="8" t="s">
        <v>13</v>
      </c>
      <c r="B6" s="70">
        <f t="shared" ref="B6:E6" si="0">B7+B8+B9+B10+B11+B12+B17+B18+B19+B20+B21+B22+B23+B24+B25+B26+B27+B28+B31</f>
        <v>1798457.1</v>
      </c>
      <c r="C6" s="70">
        <f t="shared" si="0"/>
        <v>4184731.8</v>
      </c>
      <c r="D6" s="70">
        <f t="shared" si="0"/>
        <v>562783.97</v>
      </c>
      <c r="E6" s="70">
        <f t="shared" si="0"/>
        <v>740498.08000000007</v>
      </c>
      <c r="F6" s="70">
        <v>0</v>
      </c>
      <c r="G6" s="70">
        <v>0</v>
      </c>
      <c r="H6" s="70">
        <v>0</v>
      </c>
      <c r="I6" s="70">
        <f>SUM(B6:H6)</f>
        <v>7286470.9500000002</v>
      </c>
      <c r="J6" s="70">
        <v>0</v>
      </c>
    </row>
    <row r="7" spans="1:10" ht="18" hidden="1" customHeight="1" x14ac:dyDescent="0.25">
      <c r="A7" s="9" t="s">
        <v>14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3">
        <f>SUM(B7:H7)</f>
        <v>0</v>
      </c>
      <c r="J7" s="74">
        <v>0</v>
      </c>
    </row>
    <row r="8" spans="1:10" ht="22.5" customHeight="1" x14ac:dyDescent="0.25">
      <c r="A8" s="13" t="s">
        <v>15</v>
      </c>
      <c r="B8" s="72">
        <v>0</v>
      </c>
      <c r="C8" s="72">
        <v>4900</v>
      </c>
      <c r="D8" s="72">
        <v>0</v>
      </c>
      <c r="E8" s="72">
        <v>90667.199999999997</v>
      </c>
      <c r="F8" s="72">
        <v>0</v>
      </c>
      <c r="G8" s="72">
        <v>0</v>
      </c>
      <c r="H8" s="72">
        <v>0</v>
      </c>
      <c r="I8" s="73">
        <f>SUM(B8:H8)</f>
        <v>95567.2</v>
      </c>
      <c r="J8" s="74">
        <v>0</v>
      </c>
    </row>
    <row r="9" spans="1:10" ht="18" customHeight="1" x14ac:dyDescent="0.25">
      <c r="A9" s="13" t="s">
        <v>16</v>
      </c>
      <c r="B9" s="72">
        <v>3104.87</v>
      </c>
      <c r="C9" s="72">
        <v>471.38</v>
      </c>
      <c r="D9" s="72">
        <v>0</v>
      </c>
      <c r="E9" s="72">
        <v>7.0000000000000007E-2</v>
      </c>
      <c r="F9" s="72">
        <v>0</v>
      </c>
      <c r="G9" s="72">
        <v>0</v>
      </c>
      <c r="H9" s="72">
        <v>0</v>
      </c>
      <c r="I9" s="73">
        <f>SUM(B9:H9)</f>
        <v>3576.32</v>
      </c>
      <c r="J9" s="74">
        <v>0</v>
      </c>
    </row>
    <row r="10" spans="1:10" ht="18" customHeight="1" x14ac:dyDescent="0.25">
      <c r="A10" s="13" t="s">
        <v>17</v>
      </c>
      <c r="B10" s="72">
        <v>8424.82</v>
      </c>
      <c r="C10" s="72">
        <v>13768.34</v>
      </c>
      <c r="D10" s="72">
        <v>576</v>
      </c>
      <c r="E10" s="72">
        <v>0</v>
      </c>
      <c r="F10" s="72">
        <v>0</v>
      </c>
      <c r="G10" s="72">
        <v>0</v>
      </c>
      <c r="H10" s="72">
        <v>0</v>
      </c>
      <c r="I10" s="73">
        <f>SUM(B10:H10)</f>
        <v>22769.16</v>
      </c>
      <c r="J10" s="74">
        <v>0</v>
      </c>
    </row>
    <row r="11" spans="1:10" ht="18" customHeight="1" x14ac:dyDescent="0.25">
      <c r="A11" s="13" t="s">
        <v>18</v>
      </c>
      <c r="B11" s="72">
        <v>0</v>
      </c>
      <c r="C11" s="72">
        <v>5096.3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3">
        <f>SUM(B11:H11)</f>
        <v>5096.3</v>
      </c>
      <c r="J11" s="74">
        <v>0</v>
      </c>
    </row>
    <row r="12" spans="1:10" ht="18" customHeight="1" x14ac:dyDescent="0.25">
      <c r="A12" s="14" t="s">
        <v>19</v>
      </c>
      <c r="B12" s="72">
        <f>SUM(B13:B16)</f>
        <v>149321.57</v>
      </c>
      <c r="C12" s="72">
        <f t="shared" ref="C12:H12" si="1">SUM(C13:C16)</f>
        <v>510067.37999999995</v>
      </c>
      <c r="D12" s="72">
        <f t="shared" si="1"/>
        <v>3124</v>
      </c>
      <c r="E12" s="72">
        <f t="shared" si="1"/>
        <v>65303.369999999995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3">
        <f>SUM(B12:H12)</f>
        <v>727816.32</v>
      </c>
      <c r="J12" s="79">
        <f t="shared" ref="J12" si="2">SUM(J13:J16)</f>
        <v>0</v>
      </c>
    </row>
    <row r="13" spans="1:10" ht="18" customHeight="1" x14ac:dyDescent="0.25">
      <c r="A13" s="13" t="s">
        <v>20</v>
      </c>
      <c r="B13" s="72">
        <v>5447.14</v>
      </c>
      <c r="C13" s="72">
        <v>14629.25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3">
        <f>SUM(B13:H13)</f>
        <v>20076.39</v>
      </c>
      <c r="J13" s="74">
        <v>0</v>
      </c>
    </row>
    <row r="14" spans="1:10" ht="18" customHeight="1" x14ac:dyDescent="0.25">
      <c r="A14" s="13" t="s">
        <v>21</v>
      </c>
      <c r="B14" s="72">
        <v>143874.43</v>
      </c>
      <c r="C14" s="72">
        <v>487518.91</v>
      </c>
      <c r="D14" s="72">
        <v>3124</v>
      </c>
      <c r="E14" s="72">
        <v>0</v>
      </c>
      <c r="F14" s="72">
        <v>0</v>
      </c>
      <c r="G14" s="72">
        <v>0</v>
      </c>
      <c r="H14" s="72">
        <v>0</v>
      </c>
      <c r="I14" s="73">
        <f>SUM(B14:H14)</f>
        <v>634517.34</v>
      </c>
      <c r="J14" s="74">
        <v>0</v>
      </c>
    </row>
    <row r="15" spans="1:10" ht="18" customHeight="1" x14ac:dyDescent="0.25">
      <c r="A15" s="13" t="s">
        <v>22</v>
      </c>
      <c r="B15" s="72">
        <v>0</v>
      </c>
      <c r="C15" s="72">
        <v>7919.22</v>
      </c>
      <c r="D15" s="72">
        <v>0</v>
      </c>
      <c r="E15" s="72">
        <v>58614.99</v>
      </c>
      <c r="F15" s="72">
        <v>0</v>
      </c>
      <c r="G15" s="72">
        <v>0</v>
      </c>
      <c r="H15" s="72">
        <v>0</v>
      </c>
      <c r="I15" s="73">
        <f>SUM(B15:H15)</f>
        <v>66534.209999999992</v>
      </c>
      <c r="J15" s="74">
        <v>0</v>
      </c>
    </row>
    <row r="16" spans="1:10" ht="18" customHeight="1" x14ac:dyDescent="0.25">
      <c r="A16" s="15" t="s">
        <v>23</v>
      </c>
      <c r="B16" s="72">
        <v>0</v>
      </c>
      <c r="C16" s="72">
        <v>0</v>
      </c>
      <c r="D16" s="72">
        <v>0</v>
      </c>
      <c r="E16" s="72">
        <v>6688.38</v>
      </c>
      <c r="F16" s="72">
        <v>0</v>
      </c>
      <c r="G16" s="72">
        <v>0</v>
      </c>
      <c r="H16" s="72">
        <v>0</v>
      </c>
      <c r="I16" s="73">
        <f>SUM(B16:H16)</f>
        <v>6688.38</v>
      </c>
      <c r="J16" s="74">
        <v>0</v>
      </c>
    </row>
    <row r="17" spans="1:10" ht="21.75" hidden="1" customHeight="1" x14ac:dyDescent="0.25">
      <c r="A17" s="14" t="s">
        <v>24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3">
        <f>SUM(B17:H17)</f>
        <v>0</v>
      </c>
      <c r="J17" s="74">
        <v>0</v>
      </c>
    </row>
    <row r="18" spans="1:10" ht="18" customHeight="1" x14ac:dyDescent="0.25">
      <c r="A18" s="13" t="s">
        <v>25</v>
      </c>
      <c r="B18" s="72">
        <v>17542.8</v>
      </c>
      <c r="C18" s="72">
        <v>7963.32</v>
      </c>
      <c r="D18" s="72">
        <v>0</v>
      </c>
      <c r="E18" s="72">
        <v>254947.67</v>
      </c>
      <c r="F18" s="72">
        <v>0</v>
      </c>
      <c r="G18" s="72">
        <v>0</v>
      </c>
      <c r="H18" s="72">
        <v>0</v>
      </c>
      <c r="I18" s="73">
        <f>SUM(B18:H18)</f>
        <v>280453.79000000004</v>
      </c>
      <c r="J18" s="74">
        <v>0</v>
      </c>
    </row>
    <row r="19" spans="1:10" ht="18" customHeight="1" x14ac:dyDescent="0.25">
      <c r="A19" s="14" t="s">
        <v>26</v>
      </c>
      <c r="B19" s="72">
        <v>1389927.36</v>
      </c>
      <c r="C19" s="72">
        <v>247989.76000000001</v>
      </c>
      <c r="D19" s="72">
        <v>519083.97</v>
      </c>
      <c r="E19" s="72">
        <v>214232.04</v>
      </c>
      <c r="F19" s="72">
        <v>0</v>
      </c>
      <c r="G19" s="72">
        <v>0</v>
      </c>
      <c r="H19" s="72">
        <v>0</v>
      </c>
      <c r="I19" s="73">
        <f>SUM(B19:H19)</f>
        <v>2371233.13</v>
      </c>
      <c r="J19" s="74">
        <v>0</v>
      </c>
    </row>
    <row r="20" spans="1:10" ht="18" hidden="1" customHeight="1" x14ac:dyDescent="0.25">
      <c r="A20" s="13" t="s">
        <v>27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3">
        <f>SUM(B20:H20)</f>
        <v>0</v>
      </c>
      <c r="J20" s="74">
        <v>0</v>
      </c>
    </row>
    <row r="21" spans="1:10" ht="21.75" hidden="1" customHeight="1" x14ac:dyDescent="0.25">
      <c r="A21" s="14" t="s">
        <v>28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3">
        <f>SUM(B21:H21)</f>
        <v>0</v>
      </c>
      <c r="J21" s="74">
        <v>0</v>
      </c>
    </row>
    <row r="22" spans="1:10" ht="24" hidden="1" customHeight="1" x14ac:dyDescent="0.25">
      <c r="A22" s="13" t="s">
        <v>29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3">
        <f>SUM(B22:H22)</f>
        <v>0</v>
      </c>
      <c r="J22" s="74">
        <v>0</v>
      </c>
    </row>
    <row r="23" spans="1:10" ht="22.5" hidden="1" customHeight="1" x14ac:dyDescent="0.25">
      <c r="A23" s="14" t="s">
        <v>30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3">
        <f>SUM(B23:H23)</f>
        <v>0</v>
      </c>
      <c r="J23" s="74">
        <v>0</v>
      </c>
    </row>
    <row r="24" spans="1:10" ht="22.5" hidden="1" customHeight="1" x14ac:dyDescent="0.25">
      <c r="A24" s="13" t="s">
        <v>31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3">
        <f>SUM(B24:H24)</f>
        <v>0</v>
      </c>
      <c r="J24" s="74">
        <v>0</v>
      </c>
    </row>
    <row r="25" spans="1:10" ht="21.75" customHeight="1" x14ac:dyDescent="0.25">
      <c r="A25" s="13" t="s">
        <v>32</v>
      </c>
      <c r="B25" s="72">
        <v>0</v>
      </c>
      <c r="C25" s="72">
        <v>0</v>
      </c>
      <c r="D25" s="72">
        <v>40000</v>
      </c>
      <c r="E25" s="72">
        <v>58334.7</v>
      </c>
      <c r="F25" s="72">
        <v>0</v>
      </c>
      <c r="G25" s="72">
        <v>0</v>
      </c>
      <c r="H25" s="72">
        <v>0</v>
      </c>
      <c r="I25" s="73">
        <f>SUM(B25:H25)</f>
        <v>98334.7</v>
      </c>
      <c r="J25" s="74">
        <v>0</v>
      </c>
    </row>
    <row r="26" spans="1:10" ht="18" customHeight="1" x14ac:dyDescent="0.25">
      <c r="A26" s="13" t="s">
        <v>33</v>
      </c>
      <c r="B26" s="72">
        <v>11095.28</v>
      </c>
      <c r="C26" s="72">
        <v>28375.87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3">
        <f>SUM(B26:H26)</f>
        <v>39471.15</v>
      </c>
      <c r="J26" s="74">
        <v>0</v>
      </c>
    </row>
    <row r="27" spans="1:10" ht="21.75" customHeight="1" x14ac:dyDescent="0.25">
      <c r="A27" s="13" t="s">
        <v>34</v>
      </c>
      <c r="B27" s="72">
        <v>35998</v>
      </c>
      <c r="C27" s="72">
        <v>3100475</v>
      </c>
      <c r="D27" s="72">
        <v>0</v>
      </c>
      <c r="E27" s="72">
        <v>14550</v>
      </c>
      <c r="F27" s="72">
        <v>0</v>
      </c>
      <c r="G27" s="72">
        <v>0</v>
      </c>
      <c r="H27" s="72">
        <v>0</v>
      </c>
      <c r="I27" s="73">
        <f>SUM(B27:H27)</f>
        <v>3151023</v>
      </c>
      <c r="J27" s="80">
        <v>0</v>
      </c>
    </row>
    <row r="28" spans="1:10" ht="18" customHeight="1" x14ac:dyDescent="0.25">
      <c r="A28" s="16" t="s">
        <v>35</v>
      </c>
      <c r="B28" s="72">
        <f t="shared" ref="B28:I28" si="3">SUM(B29:B30)</f>
        <v>183042.4</v>
      </c>
      <c r="C28" s="72">
        <f t="shared" si="3"/>
        <v>265624.45</v>
      </c>
      <c r="D28" s="72">
        <f t="shared" si="3"/>
        <v>0</v>
      </c>
      <c r="E28" s="72">
        <f t="shared" si="3"/>
        <v>42463.03</v>
      </c>
      <c r="F28" s="72">
        <f t="shared" si="3"/>
        <v>0</v>
      </c>
      <c r="G28" s="72">
        <f t="shared" si="3"/>
        <v>0</v>
      </c>
      <c r="H28" s="72">
        <f t="shared" si="3"/>
        <v>0</v>
      </c>
      <c r="I28" s="72">
        <f t="shared" si="3"/>
        <v>491129.88</v>
      </c>
      <c r="J28" s="73">
        <f t="shared" ref="J28" si="4">SUM(J29:J30)</f>
        <v>0</v>
      </c>
    </row>
    <row r="29" spans="1:10" ht="18" hidden="1" customHeight="1" x14ac:dyDescent="0.25">
      <c r="A29" s="17" t="s">
        <v>36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3">
        <f>SUM(B29:H29)</f>
        <v>0</v>
      </c>
      <c r="J29" s="74">
        <v>0</v>
      </c>
    </row>
    <row r="30" spans="1:10" ht="18" customHeight="1" x14ac:dyDescent="0.25">
      <c r="A30" s="18" t="s">
        <v>37</v>
      </c>
      <c r="B30" s="72">
        <v>183042.4</v>
      </c>
      <c r="C30" s="72">
        <v>265624.45</v>
      </c>
      <c r="D30" s="72">
        <v>0</v>
      </c>
      <c r="E30" s="72">
        <v>42463.03</v>
      </c>
      <c r="F30" s="72">
        <v>0</v>
      </c>
      <c r="G30" s="72">
        <v>0</v>
      </c>
      <c r="H30" s="72">
        <v>0</v>
      </c>
      <c r="I30" s="73">
        <f>SUM(B30:H30)</f>
        <v>491129.88</v>
      </c>
      <c r="J30" s="74">
        <v>0</v>
      </c>
    </row>
    <row r="31" spans="1:10" ht="12" hidden="1" customHeight="1" x14ac:dyDescent="0.25">
      <c r="A31" s="18" t="s">
        <v>38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1">
        <f>SUM(B31:H31)</f>
        <v>0</v>
      </c>
      <c r="J31" s="12">
        <v>0</v>
      </c>
    </row>
  </sheetData>
  <protectedRanges>
    <protectedRange sqref="J7:J11 J13:J27 J29:J31" name="krista_tr_11_0_1_1"/>
  </protectedRanges>
  <mergeCells count="8">
    <mergeCell ref="A1:J1"/>
    <mergeCell ref="A2:J2"/>
    <mergeCell ref="A3:B3"/>
    <mergeCell ref="C3:D3"/>
    <mergeCell ref="A4:A5"/>
    <mergeCell ref="B4:H4"/>
    <mergeCell ref="I4:I5"/>
    <mergeCell ref="J4:J5"/>
  </mergeCells>
  <pageMargins left="0.39370078740157483" right="0.39370078740157483" top="0.98425196850393704" bottom="0.39370078740157483" header="0.31496062992125984" footer="0.31496062992125984"/>
  <pageSetup paperSize="9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zoomScaleSheetLayoutView="75" workbookViewId="0">
      <selection activeCell="A12" sqref="A12"/>
    </sheetView>
  </sheetViews>
  <sheetFormatPr defaultRowHeight="15" x14ac:dyDescent="0.25"/>
  <cols>
    <col min="1" max="1" width="39.7109375" customWidth="1"/>
    <col min="2" max="2" width="12.28515625" customWidth="1"/>
    <col min="3" max="3" width="12.5703125" customWidth="1"/>
    <col min="4" max="4" width="15.28515625" customWidth="1"/>
    <col min="5" max="5" width="13.7109375" customWidth="1"/>
    <col min="6" max="6" width="14.85546875" customWidth="1"/>
    <col min="7" max="7" width="12.28515625" customWidth="1"/>
  </cols>
  <sheetData>
    <row r="1" spans="1:7" ht="16.5" x14ac:dyDescent="0.25">
      <c r="A1" s="53" t="s">
        <v>44</v>
      </c>
      <c r="B1" s="53"/>
      <c r="C1" s="53"/>
      <c r="D1" s="53"/>
      <c r="E1" s="53"/>
      <c r="F1" s="53"/>
      <c r="G1" s="53"/>
    </row>
    <row r="2" spans="1:7" ht="15.75" x14ac:dyDescent="0.25">
      <c r="A2" s="54" t="s">
        <v>42</v>
      </c>
      <c r="B2" s="54"/>
      <c r="C2" s="55"/>
      <c r="D2" s="55"/>
      <c r="E2" s="55"/>
      <c r="F2" s="55"/>
      <c r="G2" s="55"/>
    </row>
    <row r="3" spans="1:7" ht="16.5" x14ac:dyDescent="0.25">
      <c r="A3" s="56"/>
      <c r="B3" s="56"/>
      <c r="C3" s="57"/>
      <c r="D3" s="57"/>
      <c r="E3" s="1"/>
      <c r="F3" s="1"/>
      <c r="G3" s="3" t="s">
        <v>46</v>
      </c>
    </row>
    <row r="4" spans="1:7" ht="15" customHeight="1" x14ac:dyDescent="0.25">
      <c r="A4" s="60" t="s">
        <v>0</v>
      </c>
      <c r="B4" s="63"/>
      <c r="C4" s="63"/>
      <c r="D4" s="63"/>
      <c r="E4" s="63"/>
      <c r="F4" s="58" t="s">
        <v>50</v>
      </c>
      <c r="G4" s="58" t="s">
        <v>49</v>
      </c>
    </row>
    <row r="5" spans="1:7" ht="102" customHeight="1" x14ac:dyDescent="0.25">
      <c r="A5" s="61"/>
      <c r="B5" s="4" t="s">
        <v>4</v>
      </c>
      <c r="C5" s="4" t="s">
        <v>5</v>
      </c>
      <c r="D5" s="6" t="s">
        <v>47</v>
      </c>
      <c r="E5" s="6" t="s">
        <v>9</v>
      </c>
      <c r="F5" s="59"/>
      <c r="G5" s="59"/>
    </row>
    <row r="6" spans="1:7" ht="18" customHeight="1" x14ac:dyDescent="0.25">
      <c r="A6" s="8" t="s">
        <v>13</v>
      </c>
      <c r="B6" s="70">
        <f t="shared" ref="B6:E6" si="0">B7+B8+B9+B10+B11+B12+B17+B18+B19+B20+B21+B22+B23+B24+B25+B26+B27+B28+B31</f>
        <v>47680482.930000007</v>
      </c>
      <c r="C6" s="70">
        <f t="shared" si="0"/>
        <v>18212233.360000003</v>
      </c>
      <c r="D6" s="70">
        <f t="shared" si="0"/>
        <v>4174299.8199999994</v>
      </c>
      <c r="E6" s="70">
        <f t="shared" si="0"/>
        <v>7465998.0199999996</v>
      </c>
      <c r="F6" s="70">
        <f>SUM(B6:E6)</f>
        <v>77533014.129999995</v>
      </c>
      <c r="G6" s="70">
        <v>0</v>
      </c>
    </row>
    <row r="7" spans="1:7" ht="18" customHeight="1" x14ac:dyDescent="0.25">
      <c r="A7" s="9" t="s">
        <v>14</v>
      </c>
      <c r="B7" s="72">
        <v>6539793.6100000003</v>
      </c>
      <c r="C7" s="72">
        <v>1964374.49</v>
      </c>
      <c r="D7" s="72">
        <v>1191096.46</v>
      </c>
      <c r="E7" s="72">
        <v>1330526.7</v>
      </c>
      <c r="F7" s="73">
        <f>SUM(B7:E7)</f>
        <v>11025791.259999998</v>
      </c>
      <c r="G7" s="74">
        <v>0</v>
      </c>
    </row>
    <row r="8" spans="1:7" ht="23.25" hidden="1" customHeight="1" x14ac:dyDescent="0.25">
      <c r="A8" s="13" t="s">
        <v>15</v>
      </c>
      <c r="B8" s="72">
        <v>0</v>
      </c>
      <c r="C8" s="72">
        <v>0</v>
      </c>
      <c r="D8" s="72">
        <v>0</v>
      </c>
      <c r="E8" s="72">
        <v>0</v>
      </c>
      <c r="F8" s="73">
        <f>SUM(B8:E8)</f>
        <v>0</v>
      </c>
      <c r="G8" s="74">
        <v>0</v>
      </c>
    </row>
    <row r="9" spans="1:7" ht="18" customHeight="1" x14ac:dyDescent="0.25">
      <c r="A9" s="13" t="s">
        <v>16</v>
      </c>
      <c r="B9" s="72">
        <v>5687278.0199999996</v>
      </c>
      <c r="C9" s="72">
        <v>1794180.39</v>
      </c>
      <c r="D9" s="72">
        <v>437985.88</v>
      </c>
      <c r="E9" s="72">
        <v>668061.28</v>
      </c>
      <c r="F9" s="73">
        <f>SUM(B9:E9)</f>
        <v>8587505.5699999984</v>
      </c>
      <c r="G9" s="74">
        <v>0</v>
      </c>
    </row>
    <row r="10" spans="1:7" ht="18" customHeight="1" x14ac:dyDescent="0.25">
      <c r="A10" s="13" t="s">
        <v>17</v>
      </c>
      <c r="B10" s="72">
        <v>50759.68</v>
      </c>
      <c r="C10" s="72">
        <v>87534.37</v>
      </c>
      <c r="D10" s="72">
        <v>15343.16</v>
      </c>
      <c r="E10" s="72">
        <v>40123.56</v>
      </c>
      <c r="F10" s="73">
        <f>SUM(B10:E10)</f>
        <v>193760.77</v>
      </c>
      <c r="G10" s="74">
        <v>0</v>
      </c>
    </row>
    <row r="11" spans="1:7" ht="18" customHeight="1" x14ac:dyDescent="0.25">
      <c r="A11" s="13" t="s">
        <v>18</v>
      </c>
      <c r="B11" s="72">
        <v>0</v>
      </c>
      <c r="C11" s="72">
        <v>94350</v>
      </c>
      <c r="D11" s="72">
        <v>9805.17</v>
      </c>
      <c r="E11" s="72">
        <v>0</v>
      </c>
      <c r="F11" s="73">
        <f>SUM(B11:E11)</f>
        <v>104155.17</v>
      </c>
      <c r="G11" s="74">
        <v>0</v>
      </c>
    </row>
    <row r="12" spans="1:7" s="20" customFormat="1" ht="18" customHeight="1" x14ac:dyDescent="0.25">
      <c r="A12" s="82" t="s">
        <v>19</v>
      </c>
      <c r="B12" s="76">
        <f t="shared" ref="B12:F12" si="1">SUM(B13:B16)</f>
        <v>68293.8</v>
      </c>
      <c r="C12" s="76">
        <f t="shared" si="1"/>
        <v>125835.35</v>
      </c>
      <c r="D12" s="76">
        <f t="shared" si="1"/>
        <v>6273.6200000000008</v>
      </c>
      <c r="E12" s="76">
        <f t="shared" si="1"/>
        <v>1371344.8699999999</v>
      </c>
      <c r="F12" s="76">
        <f t="shared" si="1"/>
        <v>1571747.64</v>
      </c>
      <c r="G12" s="81">
        <v>0</v>
      </c>
    </row>
    <row r="13" spans="1:7" s="37" customFormat="1" ht="18" customHeight="1" x14ac:dyDescent="0.25">
      <c r="A13" s="14" t="s">
        <v>20</v>
      </c>
      <c r="B13" s="72">
        <v>28482.959999999999</v>
      </c>
      <c r="C13" s="72">
        <v>53936.07</v>
      </c>
      <c r="D13" s="72">
        <v>44.93</v>
      </c>
      <c r="E13" s="72">
        <v>0</v>
      </c>
      <c r="F13" s="73">
        <f>SUM(B13:E13)</f>
        <v>82463.959999999992</v>
      </c>
      <c r="G13" s="74">
        <v>0</v>
      </c>
    </row>
    <row r="14" spans="1:7" s="37" customFormat="1" ht="18" customHeight="1" x14ac:dyDescent="0.25">
      <c r="A14" s="14" t="s">
        <v>21</v>
      </c>
      <c r="B14" s="72">
        <v>0</v>
      </c>
      <c r="C14" s="72">
        <v>29888.94</v>
      </c>
      <c r="D14" s="72">
        <v>4764.29</v>
      </c>
      <c r="E14" s="72">
        <v>1362767.24</v>
      </c>
      <c r="F14" s="73">
        <f>SUM(B14:E14)</f>
        <v>1397420.47</v>
      </c>
      <c r="G14" s="74">
        <v>0</v>
      </c>
    </row>
    <row r="15" spans="1:7" s="37" customFormat="1" ht="18" customHeight="1" x14ac:dyDescent="0.25">
      <c r="A15" s="14" t="s">
        <v>22</v>
      </c>
      <c r="B15" s="72">
        <v>23793.51</v>
      </c>
      <c r="C15" s="72">
        <v>14157.96</v>
      </c>
      <c r="D15" s="72">
        <v>642.6</v>
      </c>
      <c r="E15" s="72">
        <v>0</v>
      </c>
      <c r="F15" s="73">
        <f>SUM(B15:E15)</f>
        <v>38594.07</v>
      </c>
      <c r="G15" s="74">
        <v>0</v>
      </c>
    </row>
    <row r="16" spans="1:7" s="37" customFormat="1" ht="18" customHeight="1" x14ac:dyDescent="0.25">
      <c r="A16" s="38" t="s">
        <v>23</v>
      </c>
      <c r="B16" s="72">
        <v>16017.33</v>
      </c>
      <c r="C16" s="72">
        <v>27852.38</v>
      </c>
      <c r="D16" s="72">
        <v>821.8</v>
      </c>
      <c r="E16" s="72">
        <v>8577.6299999999992</v>
      </c>
      <c r="F16" s="73">
        <f>SUM(B16:E16)</f>
        <v>53269.14</v>
      </c>
      <c r="G16" s="74">
        <v>0</v>
      </c>
    </row>
    <row r="17" spans="1:7" ht="32.25" customHeight="1" x14ac:dyDescent="0.25">
      <c r="A17" s="14" t="s">
        <v>24</v>
      </c>
      <c r="B17" s="72">
        <v>0</v>
      </c>
      <c r="C17" s="72">
        <v>89383.4</v>
      </c>
      <c r="D17" s="72">
        <v>721094.98</v>
      </c>
      <c r="E17" s="72">
        <v>109968.4</v>
      </c>
      <c r="F17" s="73">
        <f>SUM(B17:E17)</f>
        <v>920446.78</v>
      </c>
      <c r="G17" s="74">
        <v>0</v>
      </c>
    </row>
    <row r="18" spans="1:7" ht="18" customHeight="1" x14ac:dyDescent="0.25">
      <c r="A18" s="13" t="s">
        <v>25</v>
      </c>
      <c r="B18" s="72">
        <v>1709323.39</v>
      </c>
      <c r="C18" s="72">
        <v>509662.69</v>
      </c>
      <c r="D18" s="72">
        <v>21213.08</v>
      </c>
      <c r="E18" s="72">
        <v>411187.87</v>
      </c>
      <c r="F18" s="73">
        <f>SUM(B18:E18)</f>
        <v>2651387.0300000003</v>
      </c>
      <c r="G18" s="74">
        <v>0</v>
      </c>
    </row>
    <row r="19" spans="1:7" ht="18" customHeight="1" x14ac:dyDescent="0.25">
      <c r="A19" s="14" t="s">
        <v>26</v>
      </c>
      <c r="B19" s="72">
        <v>11480659.560000001</v>
      </c>
      <c r="C19" s="72">
        <v>5109438.92</v>
      </c>
      <c r="D19" s="72">
        <v>1667250.9</v>
      </c>
      <c r="E19" s="72">
        <v>899196.31</v>
      </c>
      <c r="F19" s="73">
        <f>SUM(B19:E19)</f>
        <v>19156545.689999998</v>
      </c>
      <c r="G19" s="74">
        <v>0</v>
      </c>
    </row>
    <row r="20" spans="1:7" ht="18" customHeight="1" x14ac:dyDescent="0.25">
      <c r="A20" s="13" t="s">
        <v>27</v>
      </c>
      <c r="B20" s="72">
        <v>0</v>
      </c>
      <c r="C20" s="72">
        <v>11800</v>
      </c>
      <c r="D20" s="72">
        <v>0</v>
      </c>
      <c r="E20" s="72">
        <v>0</v>
      </c>
      <c r="F20" s="73">
        <f>SUM(B20:E20)</f>
        <v>11800</v>
      </c>
      <c r="G20" s="74">
        <v>0</v>
      </c>
    </row>
    <row r="21" spans="1:7" ht="20.25" hidden="1" customHeight="1" x14ac:dyDescent="0.25">
      <c r="A21" s="14" t="s">
        <v>28</v>
      </c>
      <c r="B21" s="72">
        <v>0</v>
      </c>
      <c r="C21" s="72">
        <v>0</v>
      </c>
      <c r="D21" s="72">
        <v>0</v>
      </c>
      <c r="E21" s="72">
        <v>0</v>
      </c>
      <c r="F21" s="73">
        <f>SUM(B21:E21)</f>
        <v>0</v>
      </c>
      <c r="G21" s="74">
        <v>0</v>
      </c>
    </row>
    <row r="22" spans="1:7" ht="21" hidden="1" customHeight="1" x14ac:dyDescent="0.25">
      <c r="A22" s="13" t="s">
        <v>29</v>
      </c>
      <c r="B22" s="72">
        <v>0</v>
      </c>
      <c r="C22" s="72">
        <v>0</v>
      </c>
      <c r="D22" s="72">
        <v>0</v>
      </c>
      <c r="E22" s="72">
        <v>0</v>
      </c>
      <c r="F22" s="73">
        <f>SUM(B22:E22)</f>
        <v>0</v>
      </c>
      <c r="G22" s="74">
        <v>0</v>
      </c>
    </row>
    <row r="23" spans="1:7" ht="21" hidden="1" customHeight="1" x14ac:dyDescent="0.25">
      <c r="A23" s="14" t="s">
        <v>30</v>
      </c>
      <c r="B23" s="72">
        <v>0</v>
      </c>
      <c r="C23" s="72">
        <v>0</v>
      </c>
      <c r="D23" s="72">
        <v>0</v>
      </c>
      <c r="E23" s="72">
        <v>0</v>
      </c>
      <c r="F23" s="73">
        <f>SUM(B23:E23)</f>
        <v>0</v>
      </c>
      <c r="G23" s="74">
        <v>0</v>
      </c>
    </row>
    <row r="24" spans="1:7" ht="21.75" hidden="1" customHeight="1" x14ac:dyDescent="0.25">
      <c r="A24" s="13" t="s">
        <v>31</v>
      </c>
      <c r="B24" s="72">
        <v>0</v>
      </c>
      <c r="C24" s="72">
        <v>0</v>
      </c>
      <c r="D24" s="72">
        <v>0</v>
      </c>
      <c r="E24" s="72">
        <v>0</v>
      </c>
      <c r="F24" s="73">
        <f>SUM(B24:E24)</f>
        <v>0</v>
      </c>
      <c r="G24" s="74">
        <v>0</v>
      </c>
    </row>
    <row r="25" spans="1:7" ht="21" customHeight="1" x14ac:dyDescent="0.25">
      <c r="A25" s="13" t="s">
        <v>32</v>
      </c>
      <c r="B25" s="72">
        <v>57176.35</v>
      </c>
      <c r="C25" s="72">
        <v>2464.92</v>
      </c>
      <c r="D25" s="72">
        <v>0</v>
      </c>
      <c r="E25" s="72">
        <v>19848.14</v>
      </c>
      <c r="F25" s="73">
        <f>SUM(B25:E25)</f>
        <v>79489.41</v>
      </c>
      <c r="G25" s="74">
        <v>0</v>
      </c>
    </row>
    <row r="26" spans="1:7" ht="18" customHeight="1" x14ac:dyDescent="0.25">
      <c r="A26" s="13" t="s">
        <v>33</v>
      </c>
      <c r="B26" s="72">
        <v>432842.85</v>
      </c>
      <c r="C26" s="72">
        <v>7074898.79</v>
      </c>
      <c r="D26" s="72">
        <v>80573.5</v>
      </c>
      <c r="E26" s="72">
        <v>2499157</v>
      </c>
      <c r="F26" s="73">
        <f>SUM(B26:E26)</f>
        <v>10087472.140000001</v>
      </c>
      <c r="G26" s="74">
        <v>0</v>
      </c>
    </row>
    <row r="27" spans="1:7" ht="21.75" customHeight="1" x14ac:dyDescent="0.25">
      <c r="A27" s="13" t="s">
        <v>34</v>
      </c>
      <c r="B27" s="72">
        <v>427938.06</v>
      </c>
      <c r="C27" s="72">
        <v>755513.19</v>
      </c>
      <c r="D27" s="72">
        <v>0</v>
      </c>
      <c r="E27" s="72">
        <v>0</v>
      </c>
      <c r="F27" s="73">
        <f>SUM(B27:E27)</f>
        <v>1183451.25</v>
      </c>
      <c r="G27" s="74">
        <v>0</v>
      </c>
    </row>
    <row r="28" spans="1:7" s="37" customFormat="1" ht="18" customHeight="1" x14ac:dyDescent="0.25">
      <c r="A28" s="16" t="s">
        <v>35</v>
      </c>
      <c r="B28" s="72">
        <f t="shared" ref="B28:F28" si="2">SUM(B29:B30)</f>
        <v>21226417.609999999</v>
      </c>
      <c r="C28" s="72">
        <f t="shared" si="2"/>
        <v>592796.85</v>
      </c>
      <c r="D28" s="72">
        <f t="shared" si="2"/>
        <v>23663.07</v>
      </c>
      <c r="E28" s="72">
        <f t="shared" si="2"/>
        <v>116583.89</v>
      </c>
      <c r="F28" s="72">
        <f t="shared" si="2"/>
        <v>21959461.419999998</v>
      </c>
      <c r="G28" s="74">
        <v>0</v>
      </c>
    </row>
    <row r="29" spans="1:7" ht="18" customHeight="1" x14ac:dyDescent="0.25">
      <c r="A29" s="17" t="s">
        <v>36</v>
      </c>
      <c r="B29" s="72">
        <v>20401050.699999999</v>
      </c>
      <c r="C29" s="72">
        <v>0</v>
      </c>
      <c r="D29" s="72">
        <v>0</v>
      </c>
      <c r="E29" s="72">
        <v>0</v>
      </c>
      <c r="F29" s="73">
        <f>SUM(B29:E29)</f>
        <v>20401050.699999999</v>
      </c>
      <c r="G29" s="74">
        <v>0</v>
      </c>
    </row>
    <row r="30" spans="1:7" ht="18" customHeight="1" x14ac:dyDescent="0.25">
      <c r="A30" s="18" t="s">
        <v>37</v>
      </c>
      <c r="B30" s="72">
        <v>825366.91</v>
      </c>
      <c r="C30" s="72">
        <v>592796.85</v>
      </c>
      <c r="D30" s="72">
        <v>23663.07</v>
      </c>
      <c r="E30" s="72">
        <v>116583.89</v>
      </c>
      <c r="F30" s="73">
        <f>SUM(B30:E30)</f>
        <v>1558410.72</v>
      </c>
      <c r="G30" s="74">
        <v>0</v>
      </c>
    </row>
    <row r="31" spans="1:7" hidden="1" x14ac:dyDescent="0.25">
      <c r="A31" s="18" t="s">
        <v>38</v>
      </c>
      <c r="B31" s="10">
        <v>0</v>
      </c>
      <c r="C31" s="10">
        <v>0</v>
      </c>
      <c r="D31" s="10">
        <v>0</v>
      </c>
      <c r="E31" s="10">
        <v>0</v>
      </c>
      <c r="F31" s="11">
        <f>SUM(B31:E31)</f>
        <v>0</v>
      </c>
      <c r="G31" s="12">
        <v>0</v>
      </c>
    </row>
  </sheetData>
  <protectedRanges>
    <protectedRange sqref="G7:G31" name="krista_tr_11_0_1_1_1"/>
  </protectedRanges>
  <mergeCells count="8">
    <mergeCell ref="F4:F5"/>
    <mergeCell ref="A1:G1"/>
    <mergeCell ref="A2:G2"/>
    <mergeCell ref="A3:B3"/>
    <mergeCell ref="C3:D3"/>
    <mergeCell ref="G4:G5"/>
    <mergeCell ref="A4:A5"/>
    <mergeCell ref="B4:E4"/>
  </mergeCells>
  <pageMargins left="0.39370078740157483" right="0.39370078740157483" top="0.98425196850393704" bottom="0.39370078740157483" header="0.31496062992125984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ДЗ_бюджет</vt:lpstr>
      <vt:lpstr>КЗ_бюджет</vt:lpstr>
      <vt:lpstr>ДЗ_внебюджет</vt:lpstr>
      <vt:lpstr>КЗ_внебюджет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svitsovaer</dc:creator>
  <cp:lastModifiedBy>Смирнова Марина Сергеевна</cp:lastModifiedBy>
  <cp:lastPrinted>2022-07-29T08:22:20Z</cp:lastPrinted>
  <dcterms:created xsi:type="dcterms:W3CDTF">2016-02-19T08:05:31Z</dcterms:created>
  <dcterms:modified xsi:type="dcterms:W3CDTF">2022-07-29T08:25:11Z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1590198008</vt:i4>
  </property>
  <property fmtid="{D5CDD505-2E9C-101B-9397-08002B2CF9AE}" pid="4" name="_EmailSubject">
    <vt:lpwstr>размещение на официальном сайте мэрии города </vt:lpwstr>
  </property>
  <property fmtid="{D5CDD505-2E9C-101B-9397-08002B2CF9AE}" pid="5" name="_AuthorEmail">
    <vt:lpwstr>ivanova.on@cherepovetscity.ru</vt:lpwstr>
  </property>
  <property fmtid="{D5CDD505-2E9C-101B-9397-08002B2CF9AE}" pid="6" name="_AuthorEmailDisplayName">
    <vt:lpwstr>Иванова Ольга Николаевна</vt:lpwstr>
  </property>
  <property fmtid="{D5CDD505-2E9C-101B-9397-08002B2CF9AE}" pid="7" name="_PreviousAdHocReviewCycleID">
    <vt:i4>835907187</vt:i4>
  </property>
</Properties>
</file>