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u\Zakon\О Т Д Е Л Ы\Кабинет 229 ОПАИР\Реестр расходных обязательств\2020\плановый\"/>
    </mc:Choice>
  </mc:AlternateContent>
  <bookViews>
    <workbookView xWindow="-105" yWindow="-105" windowWidth="23250" windowHeight="12570" tabRatio="576"/>
  </bookViews>
  <sheets>
    <sheet name="реестр" sheetId="1" r:id="rId1"/>
    <sheet name="Лист1" sheetId="2" r:id="rId2"/>
  </sheets>
  <externalReferences>
    <externalReference r:id="rId3"/>
    <externalReference r:id="rId4"/>
  </externalReferences>
  <definedNames>
    <definedName name="_xlnm._FilterDatabase" localSheetId="1" hidden="1">Лист1!$A$9:$AC$906</definedName>
    <definedName name="_xlnm._FilterDatabase" localSheetId="0" hidden="1">реестр!$A$7:$HS$925</definedName>
    <definedName name="Z_07C7560E_A481_4F6D_B3FE_044BF3BC9664_.wvu.FilterData" localSheetId="0" hidden="1">реестр!$A$7:$HS$908</definedName>
    <definedName name="Z_0B3E9BF3_EC4F_4E08_8158_F6B3D9E13976_.wvu.FilterData" localSheetId="0" hidden="1">реестр!$A$7:$HS$908</definedName>
    <definedName name="Z_0CC83F18_D200_4DB2_A50D_D12172D82D72_.wvu.FilterData" localSheetId="0" hidden="1">реестр!$A$7:$HS$891</definedName>
    <definedName name="Z_0D5E5A01_B186_4D1E_96FE_940F48CA8136_.wvu.FilterData" localSheetId="0" hidden="1">реестр!$A$7:$HS$908</definedName>
    <definedName name="Z_1B6CABEC_4540_4CDE_8045_1B50BF917789_.wvu.FilterData" localSheetId="0" hidden="1">реестр!$A$7:$HS$908</definedName>
    <definedName name="Z_1B6CABEC_4540_4CDE_8045_1B50BF917789_.wvu.PrintArea" localSheetId="0" hidden="1">реестр!$A$1:$N$911</definedName>
    <definedName name="Z_1B6CABEC_4540_4CDE_8045_1B50BF917789_.wvu.PrintTitles" localSheetId="0" hidden="1">реестр!$5:$8</definedName>
    <definedName name="Z_1B6CABEC_4540_4CDE_8045_1B50BF917789_.wvu.Rows" localSheetId="0" hidden="1">реестр!$915:$917,реестр!$919:$920,реестр!$941:$942,реестр!$945:$947</definedName>
    <definedName name="Z_22F0E81E_D7EE_4EEF_8759_8DB93A016378_.wvu.FilterData" localSheetId="0" hidden="1">реестр!$A$7:$HS$908</definedName>
    <definedName name="Z_233BC1B8_556F_428A_8544_FA7FB8CE0D33_.wvu.FilterData" localSheetId="0" hidden="1">реестр!$A$7:$HS$908</definedName>
    <definedName name="Z_25BFE676_82D2_4AF4_800D_2799BE87C8AC_.wvu.FilterData" localSheetId="0" hidden="1">реестр!$A$7:$HS$908</definedName>
    <definedName name="Z_25DC9762_8BA5_40BA_9D8A_947E002950CE_.wvu.FilterData" localSheetId="0" hidden="1">реестр!$A$7:$HS$908</definedName>
    <definedName name="Z_261513C0_4753_4219_9EC2_3088FCBA8713_.wvu.FilterData" localSheetId="0" hidden="1">реестр!$A$7:$HS$908</definedName>
    <definedName name="Z_283B7AF3_9184_4F5E_88D1_82830102B69E_.wvu.FilterData" localSheetId="0" hidden="1">реестр!$A$7:$HS$908</definedName>
    <definedName name="Z_28C7AAC4_0208_4034_8F34_D88E8EB7AB5F_.wvu.FilterData" localSheetId="0" hidden="1">реестр!$A$7:$HS$908</definedName>
    <definedName name="Z_29852FA3_9C52_498E_860D_4B05B5751638_.wvu.FilterData" localSheetId="0" hidden="1">реестр!$A$7:$HS$908</definedName>
    <definedName name="Z_2A46BFA1_30B3_4C43_8BCB_16DF10AEB73C_.wvu.FilterData" localSheetId="0" hidden="1">реестр!$A$7:$HS$908</definedName>
    <definedName name="Z_2CA0F891_556C_454B_9FFC_DE9E9B35ACC7_.wvu.FilterData" localSheetId="0" hidden="1">реестр!$A$7:$HS$908</definedName>
    <definedName name="Z_32260D8B_73E6_40D1_85EE_BE9EF0071331_.wvu.FilterData" localSheetId="0" hidden="1">реестр!$A$7:$HS$908</definedName>
    <definedName name="Z_36308225_75D9_4A9F_9689_B88C1DB79053_.wvu.FilterData" localSheetId="0" hidden="1">реестр!$A$7:$HS$908</definedName>
    <definedName name="Z_3D754550_C3C8_4727_B74C_86217CA1B523_.wvu.FilterData" localSheetId="0" hidden="1">реестр!$A$7:$HS$908</definedName>
    <definedName name="Z_3EE958F2_7B7C_401F_BABC_A011356B0451_.wvu.FilterData" localSheetId="0" hidden="1">реестр!$A$7:$HS$908</definedName>
    <definedName name="Z_41A2C45F_33C2_41F8_8063_2AEADBE9B7B0_.wvu.FilterData" localSheetId="0" hidden="1">реестр!$A$7:$HS$908</definedName>
    <definedName name="Z_47585644_A152_46BB_84D6_2E5E10D4DDBA_.wvu.FilterData" localSheetId="0" hidden="1">реестр!$A$7:$HS$908</definedName>
    <definedName name="Z_475F32E7_14EF_47EC_96A3_289526910CCC_.wvu.FilterData" localSheetId="0" hidden="1">реестр!$A$7:$HS$908</definedName>
    <definedName name="Z_47F6EC43_3923_42C1_9F00_87AC419B977A_.wvu.FilterData" localSheetId="0" hidden="1">реестр!$A$7:$HS$908</definedName>
    <definedName name="Z_4AA1E08B_90D1_4A69_9432_DD88D9C4DC6C_.wvu.FilterData" localSheetId="0" hidden="1">реестр!$A$7:$HS$908</definedName>
    <definedName name="Z_4AA1E08B_90D1_4A69_9432_DD88D9C4DC6C_.wvu.PrintArea" localSheetId="0" hidden="1">реестр!$A$1:$N$911</definedName>
    <definedName name="Z_4AA1E08B_90D1_4A69_9432_DD88D9C4DC6C_.wvu.PrintTitles" localSheetId="0" hidden="1">реестр!$5:$8</definedName>
    <definedName name="Z_4AA1E08B_90D1_4A69_9432_DD88D9C4DC6C_.wvu.Rows" localSheetId="0" hidden="1">реестр!$915:$917,реестр!$919:$920,реестр!$941:$942,реестр!$945:$947</definedName>
    <definedName name="Z_4FBBD474_B177_4365_A93B_14BB3CD6C2FD_.wvu.FilterData" localSheetId="0" hidden="1">реестр!$A$7:$HS$908</definedName>
    <definedName name="Z_5633D8BD_EC51_4948_BD96_1DBC1D208EE2_.wvu.FilterData" localSheetId="0" hidden="1">реестр!$A$7:$HS$908</definedName>
    <definedName name="Z_5750E1AA_DBDE_4D09_AF12_91AF5FEB7F03_.wvu.FilterData" localSheetId="0" hidden="1">реестр!$A$7:$HS$908</definedName>
    <definedName name="Z_5B10E8FD_38B1_46D5_8A9C_6DAC69013195_.wvu.FilterData" localSheetId="0" hidden="1">реестр!$A$7:$HS$908</definedName>
    <definedName name="Z_5EAFCF38_88D3_4958_9278_F6718498437B_.wvu.FilterData" localSheetId="0" hidden="1">реестр!$A$7:$HS$908</definedName>
    <definedName name="Z_638E531B_A272_4351_8676_BE1C5542E129_.wvu.FilterData" localSheetId="0" hidden="1">реестр!$A$7:$HS$908</definedName>
    <definedName name="Z_6C3DBD8F_232C_4159_B1F1_55EC4916F76F_.wvu.FilterData" localSheetId="0" hidden="1">реестр!$A$7:$HS$908</definedName>
    <definedName name="Z_6CDFF428_0B3E_4ECC_992C_1C352568D082_.wvu.FilterData" localSheetId="0" hidden="1">реестр!$A$7:$HS$908</definedName>
    <definedName name="Z_6E6419D4_0A32_430D_8DA3_D3530E471330_.wvu.FilterData" localSheetId="0" hidden="1">реестр!$A$7:$HS$908</definedName>
    <definedName name="Z_70555773_BD8B_46F1_86FE_B053032F765B_.wvu.FilterData" localSheetId="0" hidden="1">реестр!$A$7:$HS$908</definedName>
    <definedName name="Z_70C1D336_9C43_4A51_9479_0A56A4FF9931_.wvu.FilterData" localSheetId="0" hidden="1">реестр!$A$7:$HS$908</definedName>
    <definedName name="Z_90DED687_CDA9_4595_8C07_CF8F8505AB11_.wvu.FilterData" localSheetId="0" hidden="1">реестр!$A$7:$HS$908</definedName>
    <definedName name="Z_95DF517F_8C10_4CDB_85D6_CD6C9AEA6E98_.wvu.FilterData" localSheetId="0" hidden="1">реестр!$A$7:$HS$908</definedName>
    <definedName name="Z_98D8F18A_C7C4_4584_A452_9A220ECA6EA0_.wvu.FilterData" localSheetId="0" hidden="1">реестр!$A$7:$HS$908</definedName>
    <definedName name="Z_9D0CF251_9CDF_4408_A944_F92C473A9013_.wvu.FilterData" localSheetId="0" hidden="1">реестр!$A$7:$HS$908</definedName>
    <definedName name="Z_9DC25EE4_F5D7_4ABE_B3D1_6D14CBF2C11B_.wvu.FilterData" localSheetId="0" hidden="1">реестр!$A$7:$HS$908</definedName>
    <definedName name="Z_A1FE2398_7C42_4879_8A54_5CC5D8C259D3_.wvu.FilterData" localSheetId="0" hidden="1">реестр!$A$7:$HS$908</definedName>
    <definedName name="Z_A5369803_AFE1_4025_BCB1_EE84F3356DBD_.wvu.FilterData" localSheetId="0" hidden="1">реестр!$A$7:$HS$908</definedName>
    <definedName name="Z_A5743EC3_21AF_4F2A_B2F5_CBEC0C886D3B_.wvu.FilterData" localSheetId="0" hidden="1">реестр!$A$7:$HS$908</definedName>
    <definedName name="Z_A6C1FD2E_93FA_4650_BAAF_9892CA08DC23_.wvu.FilterData" localSheetId="0" hidden="1">реестр!$A$7:$HS$908</definedName>
    <definedName name="Z_ADD22042_72E5_4606_B37D_F24A2A52F95F_.wvu.FilterData" localSheetId="0" hidden="1">реестр!$A$7:$HS$908</definedName>
    <definedName name="Z_B2D8ACCE_7693_4A54_AED4_E14417B539F1_.wvu.FilterData" localSheetId="0" hidden="1">реестр!$A$7:$HS$908</definedName>
    <definedName name="Z_B54A626E_BD1E_46E0_A9D2_E21EB93438CD_.wvu.FilterData" localSheetId="0" hidden="1">реестр!$A$7:$HS$908</definedName>
    <definedName name="Z_B95104B1_9A03_4F24_A529_64B87A28A100_.wvu.FilterData" localSheetId="0" hidden="1">реестр!$A$7:$HS$908</definedName>
    <definedName name="Z_C31DDEC7_F1C6_4A6E_9D23_6769A74E6ED3_.wvu.FilterData" localSheetId="0" hidden="1">реестр!$A$7:$HS$908</definedName>
    <definedName name="Z_C4071113_93AD_479F_9BD1_165C3191B181_.wvu.FilterData" localSheetId="0" hidden="1">реестр!$A$7:$HS$908</definedName>
    <definedName name="Z_C724F9E4_A713_4D54_98E6_155FEBD8287E_.wvu.FilterData" localSheetId="0" hidden="1">реестр!$A$7:$HS$908</definedName>
    <definedName name="Z_CA33B689_0404_4F1E_ACA5_B07BF700B7CE_.wvu.FilterData" localSheetId="0" hidden="1">реестр!$A$7:$HS$908</definedName>
    <definedName name="Z_D23ED87C_25C7_4BF0_BF32_34F202886DE1_.wvu.FilterData" localSheetId="0" hidden="1">реестр!$A$7:$HS$908</definedName>
    <definedName name="Z_D23ED87C_25C7_4BF0_BF32_34F202886DE1_.wvu.PrintArea" localSheetId="0" hidden="1">реестр!$A$1:$N$911</definedName>
    <definedName name="Z_D23ED87C_25C7_4BF0_BF32_34F202886DE1_.wvu.PrintTitles" localSheetId="0" hidden="1">реестр!$5:$8</definedName>
    <definedName name="Z_D23ED87C_25C7_4BF0_BF32_34F202886DE1_.wvu.Rows" localSheetId="0" hidden="1">реестр!$915:$917,реестр!$919:$920,реестр!$941:$942,реестр!$945:$947</definedName>
    <definedName name="Z_D354CABF_C602_43A3_834E_A4E13EF0FFE3_.wvu.FilterData" localSheetId="0" hidden="1">реестр!$A$7:$HS$908</definedName>
    <definedName name="Z_D6EFC498_BFC3_4B0A_BD79_7FF0E90CE45D_.wvu.FilterData" localSheetId="0" hidden="1">реестр!$A$7:$HS$908</definedName>
    <definedName name="Z_DFD1D93D_2B30_49E3_95CD_10412227BE02_.wvu.FilterData" localSheetId="0" hidden="1">реестр!$A$7:$HS$908</definedName>
    <definedName name="Z_E06BF8BE_3C74_4CB9_8D56_C3B8A280B643_.wvu.FilterData" localSheetId="0" hidden="1">реестр!$A$7:$HS$908</definedName>
    <definedName name="Z_E1E565AD_2AB5_462E_A2A1_6D6891CB9957_.wvu.FilterData" localSheetId="0" hidden="1">реестр!$A$7:$HS$908</definedName>
    <definedName name="Z_F0FE6362_C925_4362_9D04_B059AA1B24ED_.wvu.FilterData" localSheetId="0" hidden="1">реестр!$A$7:$HS$908</definedName>
    <definedName name="Z_F59FB007_3942_4DC3_BB34_18A3060FDF0A_.wvu.FilterData" localSheetId="0" hidden="1">реестр!$A$7:$HS$908</definedName>
    <definedName name="Z_FB1477EC_4719_48B0_8C1E_C78F3F99B098_.wvu.FilterData" localSheetId="0" hidden="1">реестр!$A$7:$HS$908</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реестр!$A$1:$N$908</definedName>
  </definedNames>
  <calcPr calcId="162913" iterateDelta="1E-4"/>
  <customWorkbookViews>
    <customWorkbookView name="Плаксина Екатерина Петровна - Личное представление" guid="{1B6CABEC-4540-4CDE-8045-1B50BF917789}" mergeInterval="0" personalView="1" maximized="1" windowWidth="1276" windowHeight="799"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02" i="1" l="1"/>
  <c r="L702" i="1"/>
  <c r="K702" i="1"/>
  <c r="J702" i="1"/>
  <c r="I702" i="1"/>
  <c r="H702" i="1"/>
  <c r="M11" i="1" l="1"/>
  <c r="L11" i="1"/>
  <c r="K11" i="1"/>
  <c r="J11" i="1"/>
  <c r="I11" i="1"/>
  <c r="H11" i="1"/>
  <c r="M71" i="1"/>
  <c r="L71" i="1"/>
  <c r="K71" i="1"/>
  <c r="J71" i="1"/>
  <c r="I71" i="1"/>
  <c r="H71" i="1"/>
  <c r="M113" i="1"/>
  <c r="L113" i="1"/>
  <c r="K113" i="1"/>
  <c r="J113" i="1"/>
  <c r="I113" i="1"/>
  <c r="H113" i="1"/>
  <c r="M133" i="1"/>
  <c r="L133" i="1"/>
  <c r="K133" i="1"/>
  <c r="J133" i="1"/>
  <c r="I133" i="1"/>
  <c r="H133" i="1"/>
  <c r="M174" i="1"/>
  <c r="L174" i="1"/>
  <c r="K174" i="1"/>
  <c r="J174" i="1"/>
  <c r="I174" i="1"/>
  <c r="H174" i="1"/>
  <c r="M353" i="1"/>
  <c r="L353" i="1"/>
  <c r="K353" i="1"/>
  <c r="J353" i="1"/>
  <c r="I353" i="1"/>
  <c r="H353" i="1"/>
  <c r="M408" i="1"/>
  <c r="L408" i="1"/>
  <c r="K408" i="1"/>
  <c r="J408" i="1"/>
  <c r="I408" i="1"/>
  <c r="H408" i="1"/>
  <c r="M423" i="1"/>
  <c r="L423" i="1"/>
  <c r="K423" i="1"/>
  <c r="J423" i="1"/>
  <c r="I423" i="1"/>
  <c r="H423" i="1"/>
  <c r="M495" i="1"/>
  <c r="L495" i="1"/>
  <c r="K495" i="1"/>
  <c r="J495" i="1"/>
  <c r="I495" i="1"/>
  <c r="H495" i="1"/>
  <c r="M530" i="1"/>
  <c r="L530" i="1"/>
  <c r="K530" i="1"/>
  <c r="J530" i="1"/>
  <c r="I530" i="1"/>
  <c r="H530" i="1"/>
  <c r="M622" i="1"/>
  <c r="L622" i="1"/>
  <c r="K622" i="1"/>
  <c r="J622" i="1"/>
  <c r="I622" i="1"/>
  <c r="H622" i="1"/>
  <c r="M730" i="1"/>
  <c r="L730" i="1"/>
  <c r="K730" i="1"/>
  <c r="J730" i="1"/>
  <c r="I730" i="1"/>
  <c r="H730" i="1"/>
  <c r="M746" i="1"/>
  <c r="L746" i="1"/>
  <c r="K746" i="1"/>
  <c r="J746" i="1"/>
  <c r="I746" i="1"/>
  <c r="H746" i="1"/>
  <c r="M831" i="1"/>
  <c r="L831" i="1"/>
  <c r="K831" i="1"/>
  <c r="J831" i="1"/>
  <c r="I831" i="1"/>
  <c r="H831" i="1"/>
  <c r="M857" i="1"/>
  <c r="M846" i="1" s="1"/>
  <c r="L857" i="1"/>
  <c r="L846" i="1" s="1"/>
  <c r="K857" i="1"/>
  <c r="K846" i="1" s="1"/>
  <c r="J857" i="1"/>
  <c r="J846" i="1" s="1"/>
  <c r="I857" i="1"/>
  <c r="I846" i="1" s="1"/>
  <c r="H857" i="1"/>
  <c r="H846" i="1" s="1"/>
  <c r="M885" i="1"/>
  <c r="L885" i="1"/>
  <c r="K885" i="1"/>
  <c r="J885" i="1"/>
  <c r="I885" i="1"/>
  <c r="H885" i="1"/>
  <c r="M892" i="1"/>
  <c r="L892" i="1"/>
  <c r="K892" i="1"/>
  <c r="J892" i="1"/>
  <c r="I892" i="1"/>
  <c r="H892" i="1"/>
  <c r="X12" i="2"/>
  <c r="Y12" i="2"/>
  <c r="Z12" i="2"/>
  <c r="AA12" i="2"/>
  <c r="AB12" i="2"/>
  <c r="AC12" i="2"/>
  <c r="X13" i="2"/>
  <c r="Y13" i="2"/>
  <c r="Z13" i="2"/>
  <c r="AA13" i="2"/>
  <c r="AB13" i="2"/>
  <c r="AC13" i="2"/>
  <c r="X14" i="2"/>
  <c r="Y14" i="2"/>
  <c r="Z14" i="2"/>
  <c r="AA14" i="2"/>
  <c r="AB14" i="2"/>
  <c r="AC14" i="2"/>
  <c r="X15" i="2"/>
  <c r="Y15" i="2"/>
  <c r="Z15" i="2"/>
  <c r="AA15" i="2"/>
  <c r="AB15" i="2"/>
  <c r="AC15" i="2"/>
  <c r="X16" i="2"/>
  <c r="Y16" i="2"/>
  <c r="Z16" i="2"/>
  <c r="AA16" i="2"/>
  <c r="AB16" i="2"/>
  <c r="AC16" i="2"/>
  <c r="X17" i="2"/>
  <c r="Y17" i="2"/>
  <c r="Z17" i="2"/>
  <c r="AA17" i="2"/>
  <c r="AB17" i="2"/>
  <c r="AC17" i="2"/>
  <c r="AA18" i="2"/>
  <c r="AB18" i="2"/>
  <c r="AC18" i="2"/>
  <c r="X19" i="2"/>
  <c r="Y19" i="2"/>
  <c r="Z19" i="2"/>
  <c r="AA19" i="2"/>
  <c r="AB19" i="2"/>
  <c r="AC19" i="2"/>
  <c r="X20" i="2"/>
  <c r="Y20" i="2"/>
  <c r="X21" i="2"/>
  <c r="Y21" i="2"/>
  <c r="Z21" i="2"/>
  <c r="AA21" i="2"/>
  <c r="AB21" i="2"/>
  <c r="AC21" i="2"/>
  <c r="X22" i="2"/>
  <c r="Y22" i="2"/>
  <c r="Z22" i="2"/>
  <c r="AA22" i="2"/>
  <c r="AB22" i="2"/>
  <c r="AC22" i="2"/>
  <c r="X23" i="2"/>
  <c r="Y23" i="2"/>
  <c r="Z23" i="2"/>
  <c r="AA23" i="2"/>
  <c r="AB23" i="2"/>
  <c r="AC23" i="2"/>
  <c r="X24" i="2"/>
  <c r="Y24" i="2"/>
  <c r="Z24" i="2"/>
  <c r="AA24" i="2"/>
  <c r="AB24" i="2"/>
  <c r="AC24" i="2"/>
  <c r="X25" i="2"/>
  <c r="Y25" i="2"/>
  <c r="Z25" i="2"/>
  <c r="AA25" i="2"/>
  <c r="AB25" i="2"/>
  <c r="AC25" i="2"/>
  <c r="X26" i="2"/>
  <c r="Y26" i="2"/>
  <c r="Z26" i="2"/>
  <c r="AA26" i="2"/>
  <c r="AB26" i="2"/>
  <c r="AC26" i="2"/>
  <c r="X27" i="2"/>
  <c r="Y27" i="2"/>
  <c r="Z27" i="2"/>
  <c r="AA27" i="2"/>
  <c r="AB27" i="2"/>
  <c r="AC27" i="2"/>
  <c r="X28" i="2"/>
  <c r="Y28" i="2"/>
  <c r="Z28" i="2"/>
  <c r="AA28" i="2"/>
  <c r="AB28" i="2"/>
  <c r="AC28" i="2"/>
  <c r="X29" i="2"/>
  <c r="Y29" i="2"/>
  <c r="Z29" i="2"/>
  <c r="AA29" i="2"/>
  <c r="AB29" i="2"/>
  <c r="AC29" i="2"/>
  <c r="X30" i="2"/>
  <c r="Y30" i="2"/>
  <c r="Z30" i="2"/>
  <c r="AA30" i="2"/>
  <c r="AB30" i="2"/>
  <c r="AC30" i="2"/>
  <c r="X31" i="2"/>
  <c r="Y31" i="2"/>
  <c r="Z31" i="2"/>
  <c r="AA31" i="2"/>
  <c r="AB31" i="2"/>
  <c r="AC31" i="2"/>
  <c r="X32" i="2"/>
  <c r="Y32" i="2"/>
  <c r="Z32" i="2"/>
  <c r="AA32" i="2"/>
  <c r="AB32" i="2"/>
  <c r="AC32" i="2"/>
  <c r="X33" i="2"/>
  <c r="Y33" i="2"/>
  <c r="Z33" i="2"/>
  <c r="AA33" i="2"/>
  <c r="AB33" i="2"/>
  <c r="AC33" i="2"/>
  <c r="X34" i="2"/>
  <c r="Y34" i="2"/>
  <c r="Z34" i="2"/>
  <c r="AA34" i="2"/>
  <c r="AB34" i="2"/>
  <c r="AC34" i="2"/>
  <c r="X35" i="2"/>
  <c r="Y35" i="2"/>
  <c r="Z35" i="2"/>
  <c r="AA35" i="2"/>
  <c r="AB35" i="2"/>
  <c r="AC35" i="2"/>
  <c r="X36" i="2"/>
  <c r="Y36" i="2"/>
  <c r="Z36" i="2"/>
  <c r="AA36" i="2"/>
  <c r="AB36" i="2"/>
  <c r="AC36" i="2"/>
  <c r="X37" i="2"/>
  <c r="Y37" i="2"/>
  <c r="Z37" i="2"/>
  <c r="AA37" i="2"/>
  <c r="AB37" i="2"/>
  <c r="AC37" i="2"/>
  <c r="X38" i="2"/>
  <c r="Y38" i="2"/>
  <c r="Z38" i="2"/>
  <c r="AA38" i="2"/>
  <c r="AB38" i="2"/>
  <c r="AC38" i="2"/>
  <c r="X39" i="2"/>
  <c r="Y39" i="2"/>
  <c r="Z39" i="2"/>
  <c r="AA39" i="2"/>
  <c r="AB39" i="2"/>
  <c r="AC39" i="2"/>
  <c r="X40" i="2"/>
  <c r="Y40" i="2"/>
  <c r="Z40" i="2"/>
  <c r="AA40" i="2"/>
  <c r="AB40" i="2"/>
  <c r="AC40" i="2"/>
  <c r="X41" i="2"/>
  <c r="Y41" i="2"/>
  <c r="Z41" i="2"/>
  <c r="AA41" i="2"/>
  <c r="AB41" i="2"/>
  <c r="AC41" i="2"/>
  <c r="X42" i="2"/>
  <c r="Y42" i="2"/>
  <c r="Z42" i="2"/>
  <c r="AA42" i="2"/>
  <c r="AB42" i="2"/>
  <c r="AC42" i="2"/>
  <c r="X43" i="2"/>
  <c r="Y43" i="2"/>
  <c r="Z43" i="2"/>
  <c r="AA43" i="2"/>
  <c r="AB43" i="2"/>
  <c r="AC43" i="2"/>
  <c r="X44" i="2"/>
  <c r="Y44" i="2"/>
  <c r="Z44" i="2"/>
  <c r="AA44" i="2"/>
  <c r="AB44" i="2"/>
  <c r="AC44" i="2"/>
  <c r="X45" i="2"/>
  <c r="Y45" i="2"/>
  <c r="Z45" i="2"/>
  <c r="AA45" i="2"/>
  <c r="AB45" i="2"/>
  <c r="AC45" i="2"/>
  <c r="X46" i="2"/>
  <c r="Y46" i="2"/>
  <c r="Z46" i="2"/>
  <c r="AA46" i="2"/>
  <c r="AB46" i="2"/>
  <c r="AC46" i="2"/>
  <c r="X47" i="2"/>
  <c r="Y47" i="2"/>
  <c r="Z47" i="2"/>
  <c r="AA47" i="2"/>
  <c r="AB47" i="2"/>
  <c r="AC47" i="2"/>
  <c r="X48" i="2"/>
  <c r="Y48" i="2"/>
  <c r="Z48" i="2"/>
  <c r="AA48" i="2"/>
  <c r="AB48" i="2"/>
  <c r="AC48" i="2"/>
  <c r="X49" i="2"/>
  <c r="Y49" i="2"/>
  <c r="Z49" i="2"/>
  <c r="AA49" i="2"/>
  <c r="AB49" i="2"/>
  <c r="AC49" i="2"/>
  <c r="X50" i="2"/>
  <c r="Y50" i="2"/>
  <c r="Z50" i="2"/>
  <c r="AA50" i="2"/>
  <c r="AB50" i="2"/>
  <c r="AC50" i="2"/>
  <c r="X51" i="2"/>
  <c r="Y51" i="2"/>
  <c r="Z51" i="2"/>
  <c r="AA51" i="2"/>
  <c r="AB51" i="2"/>
  <c r="AC51" i="2"/>
  <c r="X52" i="2"/>
  <c r="Y52" i="2"/>
  <c r="Z52" i="2"/>
  <c r="AA52" i="2"/>
  <c r="AB52" i="2"/>
  <c r="AC52" i="2"/>
  <c r="X53" i="2"/>
  <c r="Y53" i="2"/>
  <c r="Z53" i="2"/>
  <c r="AA53" i="2"/>
  <c r="AB53" i="2"/>
  <c r="AC53" i="2"/>
  <c r="X54" i="2"/>
  <c r="Y54" i="2"/>
  <c r="Z54" i="2"/>
  <c r="AA54" i="2"/>
  <c r="AB54" i="2"/>
  <c r="AC54" i="2"/>
  <c r="X55" i="2"/>
  <c r="Y55" i="2"/>
  <c r="Z55" i="2"/>
  <c r="AA55" i="2"/>
  <c r="AB55" i="2"/>
  <c r="AC55" i="2"/>
  <c r="X56" i="2"/>
  <c r="Y56" i="2"/>
  <c r="Z56" i="2"/>
  <c r="AA56" i="2"/>
  <c r="AB56" i="2"/>
  <c r="AC56" i="2"/>
  <c r="X57" i="2"/>
  <c r="Y57" i="2"/>
  <c r="Z57" i="2"/>
  <c r="AA57" i="2"/>
  <c r="AB57" i="2"/>
  <c r="AC57" i="2"/>
  <c r="X58" i="2"/>
  <c r="Y58" i="2"/>
  <c r="Z58" i="2"/>
  <c r="AA58" i="2"/>
  <c r="AB58" i="2"/>
  <c r="AC58" i="2"/>
  <c r="X59" i="2"/>
  <c r="Y59" i="2"/>
  <c r="Z59" i="2"/>
  <c r="AA59" i="2"/>
  <c r="AB59" i="2"/>
  <c r="AC59" i="2"/>
  <c r="X60" i="2"/>
  <c r="Y60" i="2"/>
  <c r="Z60" i="2"/>
  <c r="AA60" i="2"/>
  <c r="AB60" i="2"/>
  <c r="AC60" i="2"/>
  <c r="X61" i="2"/>
  <c r="Y61" i="2"/>
  <c r="Z61" i="2"/>
  <c r="AA61" i="2"/>
  <c r="AB61" i="2"/>
  <c r="AC61" i="2"/>
  <c r="X62" i="2"/>
  <c r="Y62" i="2"/>
  <c r="Z62" i="2"/>
  <c r="AA62" i="2"/>
  <c r="AB62" i="2"/>
  <c r="AC62" i="2"/>
  <c r="X63" i="2"/>
  <c r="Y63" i="2"/>
  <c r="Z63" i="2"/>
  <c r="AA63" i="2"/>
  <c r="AB63" i="2"/>
  <c r="AC63" i="2"/>
  <c r="X64" i="2"/>
  <c r="Y64" i="2"/>
  <c r="Z64" i="2"/>
  <c r="AA64" i="2"/>
  <c r="AB64" i="2"/>
  <c r="AC64" i="2"/>
  <c r="X65" i="2"/>
  <c r="Y65" i="2"/>
  <c r="Z65" i="2"/>
  <c r="AA65" i="2"/>
  <c r="AB65" i="2"/>
  <c r="AC65" i="2"/>
  <c r="X66" i="2"/>
  <c r="Y66" i="2"/>
  <c r="Z66" i="2"/>
  <c r="AA66" i="2"/>
  <c r="AB66" i="2"/>
  <c r="AC66" i="2"/>
  <c r="X67" i="2"/>
  <c r="Y67" i="2"/>
  <c r="Z67" i="2"/>
  <c r="AA67" i="2"/>
  <c r="AB67" i="2"/>
  <c r="AC67" i="2"/>
  <c r="X68" i="2"/>
  <c r="Y68" i="2"/>
  <c r="Z68" i="2"/>
  <c r="AA68" i="2"/>
  <c r="AB68" i="2"/>
  <c r="AC68" i="2"/>
  <c r="X69" i="2"/>
  <c r="Y69" i="2"/>
  <c r="Z69" i="2"/>
  <c r="AA69" i="2"/>
  <c r="AB69" i="2"/>
  <c r="AC69" i="2"/>
  <c r="X70" i="2"/>
  <c r="Y70" i="2"/>
  <c r="Z70" i="2"/>
  <c r="AA70" i="2"/>
  <c r="AB70" i="2"/>
  <c r="AC70" i="2"/>
  <c r="X72" i="2"/>
  <c r="Y72" i="2"/>
  <c r="Z72" i="2"/>
  <c r="AA72" i="2"/>
  <c r="AB72" i="2"/>
  <c r="AC72" i="2"/>
  <c r="X73" i="2"/>
  <c r="Y73" i="2"/>
  <c r="Z73" i="2"/>
  <c r="AA73" i="2"/>
  <c r="AB73" i="2"/>
  <c r="AC73" i="2"/>
  <c r="X74" i="2"/>
  <c r="Y74" i="2"/>
  <c r="Z74" i="2"/>
  <c r="AA74" i="2"/>
  <c r="AB74" i="2"/>
  <c r="AC74" i="2"/>
  <c r="X75" i="2"/>
  <c r="Y75" i="2"/>
  <c r="Z75" i="2"/>
  <c r="AA75" i="2"/>
  <c r="AB75" i="2"/>
  <c r="AC75" i="2"/>
  <c r="X76" i="2"/>
  <c r="Y76" i="2"/>
  <c r="Z76" i="2"/>
  <c r="AA76" i="2"/>
  <c r="AB76" i="2"/>
  <c r="AC76" i="2"/>
  <c r="X77" i="2"/>
  <c r="Y77" i="2"/>
  <c r="Z77" i="2"/>
  <c r="AA77" i="2"/>
  <c r="AB77" i="2"/>
  <c r="AC77" i="2"/>
  <c r="X78" i="2"/>
  <c r="Y78" i="2"/>
  <c r="Z78" i="2"/>
  <c r="AA78" i="2"/>
  <c r="AB78" i="2"/>
  <c r="AC78" i="2"/>
  <c r="X79" i="2"/>
  <c r="Y79" i="2"/>
  <c r="Z79" i="2"/>
  <c r="AA79" i="2"/>
  <c r="AB79" i="2"/>
  <c r="AC79" i="2"/>
  <c r="X80" i="2"/>
  <c r="Y80" i="2"/>
  <c r="Z80" i="2"/>
  <c r="AA80" i="2"/>
  <c r="AB80" i="2"/>
  <c r="AC80" i="2"/>
  <c r="X81" i="2"/>
  <c r="Y81" i="2"/>
  <c r="Z81" i="2"/>
  <c r="AA81" i="2"/>
  <c r="AB81" i="2"/>
  <c r="AC81" i="2"/>
  <c r="X83" i="2"/>
  <c r="Y83" i="2"/>
  <c r="Z83" i="2"/>
  <c r="AA83" i="2"/>
  <c r="AB83" i="2"/>
  <c r="AC83" i="2"/>
  <c r="X84" i="2"/>
  <c r="Y84" i="2"/>
  <c r="Z84" i="2"/>
  <c r="AA84" i="2"/>
  <c r="AB84" i="2"/>
  <c r="AC84" i="2"/>
  <c r="X85" i="2"/>
  <c r="Y85" i="2"/>
  <c r="Z85" i="2"/>
  <c r="AA85" i="2"/>
  <c r="AB85" i="2"/>
  <c r="AC85" i="2"/>
  <c r="X86" i="2"/>
  <c r="Y86" i="2"/>
  <c r="Z86" i="2"/>
  <c r="AA86" i="2"/>
  <c r="AB86" i="2"/>
  <c r="AC86" i="2"/>
  <c r="X87" i="2"/>
  <c r="Y87" i="2"/>
  <c r="Z87" i="2"/>
  <c r="AA87" i="2"/>
  <c r="AB87" i="2"/>
  <c r="AC87" i="2"/>
  <c r="X88" i="2"/>
  <c r="Y88" i="2"/>
  <c r="Z88" i="2"/>
  <c r="AA88" i="2"/>
  <c r="AB88" i="2"/>
  <c r="AC88" i="2"/>
  <c r="X89" i="2"/>
  <c r="Y89" i="2"/>
  <c r="Z89" i="2"/>
  <c r="AA89" i="2"/>
  <c r="AB89" i="2"/>
  <c r="AC89" i="2"/>
  <c r="X90" i="2"/>
  <c r="Y90" i="2"/>
  <c r="Z90" i="2"/>
  <c r="AA90" i="2"/>
  <c r="AB90" i="2"/>
  <c r="AC90" i="2"/>
  <c r="X91" i="2"/>
  <c r="Y91" i="2"/>
  <c r="Z91" i="2"/>
  <c r="AA91" i="2"/>
  <c r="AB91" i="2"/>
  <c r="AC91" i="2"/>
  <c r="X92" i="2"/>
  <c r="Y92" i="2"/>
  <c r="Z92" i="2"/>
  <c r="AA92" i="2"/>
  <c r="AB92" i="2"/>
  <c r="AC92" i="2"/>
  <c r="X93" i="2"/>
  <c r="Y93" i="2"/>
  <c r="Z93" i="2"/>
  <c r="AA93" i="2"/>
  <c r="AB93" i="2"/>
  <c r="AC93" i="2"/>
  <c r="X94" i="2"/>
  <c r="Y94" i="2"/>
  <c r="Z94" i="2"/>
  <c r="AA94" i="2"/>
  <c r="AB94" i="2"/>
  <c r="AC94" i="2"/>
  <c r="X95" i="2"/>
  <c r="Y95" i="2"/>
  <c r="Z95" i="2"/>
  <c r="AA95" i="2"/>
  <c r="AB95" i="2"/>
  <c r="AC95" i="2"/>
  <c r="X96" i="2"/>
  <c r="Y96" i="2"/>
  <c r="Z96" i="2"/>
  <c r="AA96" i="2"/>
  <c r="AB96" i="2"/>
  <c r="AC96" i="2"/>
  <c r="X97" i="2"/>
  <c r="Y97" i="2"/>
  <c r="Z97" i="2"/>
  <c r="AA97" i="2"/>
  <c r="AB97" i="2"/>
  <c r="AC97" i="2"/>
  <c r="X98" i="2"/>
  <c r="Y98" i="2"/>
  <c r="Z98" i="2"/>
  <c r="AA98" i="2"/>
  <c r="AB98" i="2"/>
  <c r="AC98" i="2"/>
  <c r="X99" i="2"/>
  <c r="Y99" i="2"/>
  <c r="Z99" i="2"/>
  <c r="AA99" i="2"/>
  <c r="AB99" i="2"/>
  <c r="AC99" i="2"/>
  <c r="X100" i="2"/>
  <c r="Y100" i="2"/>
  <c r="Z100" i="2"/>
  <c r="AA100" i="2"/>
  <c r="AB100" i="2"/>
  <c r="AC100" i="2"/>
  <c r="X101" i="2"/>
  <c r="Y101" i="2"/>
  <c r="Z101" i="2"/>
  <c r="AA101" i="2"/>
  <c r="AB101" i="2"/>
  <c r="AC101" i="2"/>
  <c r="X102" i="2"/>
  <c r="Y102" i="2"/>
  <c r="Z102" i="2"/>
  <c r="AA102" i="2"/>
  <c r="AB102" i="2"/>
  <c r="AC102" i="2"/>
  <c r="X103" i="2"/>
  <c r="Y103" i="2"/>
  <c r="Z103" i="2"/>
  <c r="AA103" i="2"/>
  <c r="AB103" i="2"/>
  <c r="AC103" i="2"/>
  <c r="X104" i="2"/>
  <c r="Y104" i="2"/>
  <c r="Z104" i="2"/>
  <c r="AA104" i="2"/>
  <c r="AB104" i="2"/>
  <c r="AC104" i="2"/>
  <c r="X105" i="2"/>
  <c r="Y105" i="2"/>
  <c r="Z105" i="2"/>
  <c r="AA105" i="2"/>
  <c r="AB105" i="2"/>
  <c r="AC105" i="2"/>
  <c r="X106" i="2"/>
  <c r="Y106" i="2"/>
  <c r="Z106" i="2"/>
  <c r="AA106" i="2"/>
  <c r="AB106" i="2"/>
  <c r="AC106" i="2"/>
  <c r="X107" i="2"/>
  <c r="Y107" i="2"/>
  <c r="Z107" i="2"/>
  <c r="AA107" i="2"/>
  <c r="AB107" i="2"/>
  <c r="AC107" i="2"/>
  <c r="X108" i="2"/>
  <c r="Y108" i="2"/>
  <c r="Z108" i="2"/>
  <c r="AA108" i="2"/>
  <c r="AB108" i="2"/>
  <c r="AC108" i="2"/>
  <c r="X109" i="2"/>
  <c r="Y109" i="2"/>
  <c r="Z109" i="2"/>
  <c r="AA109" i="2"/>
  <c r="AB109" i="2"/>
  <c r="AC109" i="2"/>
  <c r="X110" i="2"/>
  <c r="Y110" i="2"/>
  <c r="Z110" i="2"/>
  <c r="AA110" i="2"/>
  <c r="AB110" i="2"/>
  <c r="AC110" i="2"/>
  <c r="X111" i="2"/>
  <c r="Y111" i="2"/>
  <c r="Z111" i="2"/>
  <c r="AA111" i="2"/>
  <c r="AB111" i="2"/>
  <c r="AC111" i="2"/>
  <c r="X112" i="2"/>
  <c r="Y112" i="2"/>
  <c r="Z112" i="2"/>
  <c r="AA112" i="2"/>
  <c r="AB112" i="2"/>
  <c r="AC112" i="2"/>
  <c r="X114" i="2"/>
  <c r="Y114" i="2"/>
  <c r="Z114" i="2"/>
  <c r="AA114" i="2"/>
  <c r="AB114" i="2"/>
  <c r="AC114" i="2"/>
  <c r="X115" i="2"/>
  <c r="Y115" i="2"/>
  <c r="Z115" i="2"/>
  <c r="AA115" i="2"/>
  <c r="AB115" i="2"/>
  <c r="AC115" i="2"/>
  <c r="X116" i="2"/>
  <c r="Y116" i="2"/>
  <c r="Z116" i="2"/>
  <c r="AA116" i="2"/>
  <c r="AB116" i="2"/>
  <c r="AC116" i="2"/>
  <c r="X117" i="2"/>
  <c r="Y117" i="2"/>
  <c r="Z117" i="2"/>
  <c r="AA117" i="2"/>
  <c r="AB117" i="2"/>
  <c r="AC117" i="2"/>
  <c r="X118" i="2"/>
  <c r="Y118" i="2"/>
  <c r="Z118" i="2"/>
  <c r="AA118" i="2"/>
  <c r="AB118" i="2"/>
  <c r="AC118" i="2"/>
  <c r="X119" i="2"/>
  <c r="Y119" i="2"/>
  <c r="Z119" i="2"/>
  <c r="AA119" i="2"/>
  <c r="AB119" i="2"/>
  <c r="AC119" i="2"/>
  <c r="X120" i="2"/>
  <c r="Y120" i="2"/>
  <c r="Z120" i="2"/>
  <c r="AA120" i="2"/>
  <c r="AB120" i="2"/>
  <c r="AC120" i="2"/>
  <c r="X121" i="2"/>
  <c r="Y121" i="2"/>
  <c r="Z121" i="2"/>
  <c r="AA121" i="2"/>
  <c r="AB121" i="2"/>
  <c r="AC121" i="2"/>
  <c r="X122" i="2"/>
  <c r="Y122" i="2"/>
  <c r="Z122" i="2"/>
  <c r="AA122" i="2"/>
  <c r="AB122" i="2"/>
  <c r="AC122" i="2"/>
  <c r="X123" i="2"/>
  <c r="Y123" i="2"/>
  <c r="Z123" i="2"/>
  <c r="AA123" i="2"/>
  <c r="AB123" i="2"/>
  <c r="AC123" i="2"/>
  <c r="X124" i="2"/>
  <c r="Y124" i="2"/>
  <c r="Z124" i="2"/>
  <c r="AA124" i="2"/>
  <c r="AB124" i="2"/>
  <c r="AC124" i="2"/>
  <c r="X125" i="2"/>
  <c r="Y125" i="2"/>
  <c r="Z125" i="2"/>
  <c r="AA125" i="2"/>
  <c r="AB125" i="2"/>
  <c r="AC125" i="2"/>
  <c r="X126" i="2"/>
  <c r="Y126" i="2"/>
  <c r="Z126" i="2"/>
  <c r="AA126" i="2"/>
  <c r="AB126" i="2"/>
  <c r="AC126" i="2"/>
  <c r="X127" i="2"/>
  <c r="Y127" i="2"/>
  <c r="Z127" i="2"/>
  <c r="AA127" i="2"/>
  <c r="AB127" i="2"/>
  <c r="AC127" i="2"/>
  <c r="X128" i="2"/>
  <c r="Y128" i="2"/>
  <c r="Z128" i="2"/>
  <c r="AA128" i="2"/>
  <c r="AB128" i="2"/>
  <c r="AC128" i="2"/>
  <c r="X129" i="2"/>
  <c r="Y129" i="2"/>
  <c r="Z129" i="2"/>
  <c r="AA129" i="2"/>
  <c r="AB129" i="2"/>
  <c r="AC129" i="2"/>
  <c r="X130" i="2"/>
  <c r="Y130" i="2"/>
  <c r="Z130" i="2"/>
  <c r="AA130" i="2"/>
  <c r="AB130" i="2"/>
  <c r="AC130" i="2"/>
  <c r="X131" i="2"/>
  <c r="Y131" i="2"/>
  <c r="Z131" i="2"/>
  <c r="AA131" i="2"/>
  <c r="AB131" i="2"/>
  <c r="AC131" i="2"/>
  <c r="X132" i="2"/>
  <c r="Y132" i="2"/>
  <c r="Z132" i="2"/>
  <c r="AA132" i="2"/>
  <c r="AB132" i="2"/>
  <c r="AC132" i="2"/>
  <c r="X134" i="2"/>
  <c r="Y134" i="2"/>
  <c r="Z134" i="2"/>
  <c r="AA134" i="2"/>
  <c r="AB134" i="2"/>
  <c r="AC134" i="2"/>
  <c r="X135" i="2"/>
  <c r="Y135" i="2"/>
  <c r="Z135" i="2"/>
  <c r="AA135" i="2"/>
  <c r="AB135" i="2"/>
  <c r="AC135" i="2"/>
  <c r="X136" i="2"/>
  <c r="Y136" i="2"/>
  <c r="Z136" i="2"/>
  <c r="AA136" i="2"/>
  <c r="AB136" i="2"/>
  <c r="AC136" i="2"/>
  <c r="X137" i="2"/>
  <c r="Y137" i="2"/>
  <c r="Z137" i="2"/>
  <c r="AA137" i="2"/>
  <c r="AB137" i="2"/>
  <c r="AC137" i="2"/>
  <c r="X138" i="2"/>
  <c r="Y138" i="2"/>
  <c r="Z138" i="2"/>
  <c r="AA138" i="2"/>
  <c r="AB138" i="2"/>
  <c r="AC138" i="2"/>
  <c r="X139" i="2"/>
  <c r="Y139" i="2"/>
  <c r="Z139" i="2"/>
  <c r="AA139" i="2"/>
  <c r="AB139" i="2"/>
  <c r="AC139" i="2"/>
  <c r="X140" i="2"/>
  <c r="Y140" i="2"/>
  <c r="Z140" i="2"/>
  <c r="AA140" i="2"/>
  <c r="AB140" i="2"/>
  <c r="AC140" i="2"/>
  <c r="X141" i="2"/>
  <c r="Y141" i="2"/>
  <c r="Z141" i="2"/>
  <c r="AA141" i="2"/>
  <c r="AB141" i="2"/>
  <c r="AC141" i="2"/>
  <c r="X142" i="2"/>
  <c r="Y142" i="2"/>
  <c r="Z142" i="2"/>
  <c r="AA142" i="2"/>
  <c r="AB142" i="2"/>
  <c r="AC142" i="2"/>
  <c r="X143" i="2"/>
  <c r="Y143" i="2"/>
  <c r="Z143" i="2"/>
  <c r="AA143" i="2"/>
  <c r="AB143" i="2"/>
  <c r="AC143" i="2"/>
  <c r="X144" i="2"/>
  <c r="Y144" i="2"/>
  <c r="Z144" i="2"/>
  <c r="AA144" i="2"/>
  <c r="AB144" i="2"/>
  <c r="AC144" i="2"/>
  <c r="X145" i="2"/>
  <c r="Y145" i="2"/>
  <c r="Z145" i="2"/>
  <c r="AA145" i="2"/>
  <c r="AB145" i="2"/>
  <c r="AC145" i="2"/>
  <c r="X146" i="2"/>
  <c r="Y146" i="2"/>
  <c r="Z146" i="2"/>
  <c r="AA146" i="2"/>
  <c r="AB146" i="2"/>
  <c r="AC146" i="2"/>
  <c r="X147" i="2"/>
  <c r="Y147" i="2"/>
  <c r="Z147" i="2"/>
  <c r="AA147" i="2"/>
  <c r="AB147" i="2"/>
  <c r="AC147" i="2"/>
  <c r="X148" i="2"/>
  <c r="Y148" i="2"/>
  <c r="Z148" i="2"/>
  <c r="AA148" i="2"/>
  <c r="AB148" i="2"/>
  <c r="AC148" i="2"/>
  <c r="X149" i="2"/>
  <c r="Y149" i="2"/>
  <c r="Z149" i="2"/>
  <c r="AA149" i="2"/>
  <c r="AB149" i="2"/>
  <c r="AC149" i="2"/>
  <c r="X150" i="2"/>
  <c r="Y150" i="2"/>
  <c r="Z150" i="2"/>
  <c r="AA150" i="2"/>
  <c r="AB150" i="2"/>
  <c r="AC150" i="2"/>
  <c r="X151" i="2"/>
  <c r="Y151" i="2"/>
  <c r="Z151" i="2"/>
  <c r="AA151" i="2"/>
  <c r="AB151" i="2"/>
  <c r="AC151" i="2"/>
  <c r="X152" i="2"/>
  <c r="Y152" i="2"/>
  <c r="Z152" i="2"/>
  <c r="AA152" i="2"/>
  <c r="AB152" i="2"/>
  <c r="AC152" i="2"/>
  <c r="X153" i="2"/>
  <c r="Y153" i="2"/>
  <c r="Z153" i="2"/>
  <c r="AA153" i="2"/>
  <c r="AB153" i="2"/>
  <c r="AC153" i="2"/>
  <c r="X154" i="2"/>
  <c r="Y154" i="2"/>
  <c r="Z154" i="2"/>
  <c r="AA154" i="2"/>
  <c r="AB154" i="2"/>
  <c r="AC154" i="2"/>
  <c r="X155" i="2"/>
  <c r="Y155" i="2"/>
  <c r="Z155" i="2"/>
  <c r="AA155" i="2"/>
  <c r="AB155" i="2"/>
  <c r="AC155" i="2"/>
  <c r="X156" i="2"/>
  <c r="Y156" i="2"/>
  <c r="Z156" i="2"/>
  <c r="AA156" i="2"/>
  <c r="AB156" i="2"/>
  <c r="AC156" i="2"/>
  <c r="X157" i="2"/>
  <c r="Y157" i="2"/>
  <c r="Z157" i="2"/>
  <c r="AA157" i="2"/>
  <c r="AB157" i="2"/>
  <c r="AC157" i="2"/>
  <c r="X158" i="2"/>
  <c r="Y158" i="2"/>
  <c r="Z158" i="2"/>
  <c r="AA158" i="2"/>
  <c r="AB158" i="2"/>
  <c r="AC158" i="2"/>
  <c r="X159" i="2"/>
  <c r="Y159" i="2"/>
  <c r="Z159" i="2"/>
  <c r="AA159" i="2"/>
  <c r="AB159" i="2"/>
  <c r="AC159" i="2"/>
  <c r="X160" i="2"/>
  <c r="Y160" i="2"/>
  <c r="Z160" i="2"/>
  <c r="AA160" i="2"/>
  <c r="AB160" i="2"/>
  <c r="AC160" i="2"/>
  <c r="X161" i="2"/>
  <c r="Y161" i="2"/>
  <c r="Z161" i="2"/>
  <c r="AA161" i="2"/>
  <c r="AB161" i="2"/>
  <c r="AC161" i="2"/>
  <c r="X162" i="2"/>
  <c r="Y162" i="2"/>
  <c r="Z162" i="2"/>
  <c r="AA162" i="2"/>
  <c r="AB162" i="2"/>
  <c r="AC162" i="2"/>
  <c r="X163" i="2"/>
  <c r="Y163" i="2"/>
  <c r="Z163" i="2"/>
  <c r="AA163" i="2"/>
  <c r="AB163" i="2"/>
  <c r="AC163" i="2"/>
  <c r="X164" i="2"/>
  <c r="Y164" i="2"/>
  <c r="Z164" i="2"/>
  <c r="AA164" i="2"/>
  <c r="AB164" i="2"/>
  <c r="AC164" i="2"/>
  <c r="X165" i="2"/>
  <c r="Y165" i="2"/>
  <c r="Z165" i="2"/>
  <c r="AA165" i="2"/>
  <c r="AB165" i="2"/>
  <c r="AC165" i="2"/>
  <c r="X166" i="2"/>
  <c r="Y166" i="2"/>
  <c r="Z166" i="2"/>
  <c r="AA166" i="2"/>
  <c r="AB166" i="2"/>
  <c r="AC166" i="2"/>
  <c r="X167" i="2"/>
  <c r="Y167" i="2"/>
  <c r="Z167" i="2"/>
  <c r="AA167" i="2"/>
  <c r="AB167" i="2"/>
  <c r="AC167" i="2"/>
  <c r="X168" i="2"/>
  <c r="Y168" i="2"/>
  <c r="Z168" i="2"/>
  <c r="AA168" i="2"/>
  <c r="AB168" i="2"/>
  <c r="AC168" i="2"/>
  <c r="X169" i="2"/>
  <c r="Y169" i="2"/>
  <c r="Z169" i="2"/>
  <c r="AA169" i="2"/>
  <c r="AB169" i="2"/>
  <c r="AC169" i="2"/>
  <c r="X170" i="2"/>
  <c r="Y170" i="2"/>
  <c r="Z170" i="2"/>
  <c r="AA170" i="2"/>
  <c r="AB170" i="2"/>
  <c r="AC170" i="2"/>
  <c r="X171" i="2"/>
  <c r="Y171" i="2"/>
  <c r="Z171" i="2"/>
  <c r="AA171" i="2"/>
  <c r="AB171" i="2"/>
  <c r="AC171" i="2"/>
  <c r="X172" i="2"/>
  <c r="Y172" i="2"/>
  <c r="Z172" i="2"/>
  <c r="AA172" i="2"/>
  <c r="AB172" i="2"/>
  <c r="AC172" i="2"/>
  <c r="X173" i="2"/>
  <c r="Y173" i="2"/>
  <c r="Z173" i="2"/>
  <c r="AA173" i="2"/>
  <c r="AB173" i="2"/>
  <c r="AC173" i="2"/>
  <c r="X175" i="2"/>
  <c r="Y175" i="2"/>
  <c r="Z175" i="2"/>
  <c r="AA175" i="2"/>
  <c r="AB175" i="2"/>
  <c r="AC175" i="2"/>
  <c r="X176" i="2"/>
  <c r="Y176" i="2"/>
  <c r="Z176" i="2"/>
  <c r="AA176" i="2"/>
  <c r="AB176" i="2"/>
  <c r="AC176" i="2"/>
  <c r="X177" i="2"/>
  <c r="Y177" i="2"/>
  <c r="Z177" i="2"/>
  <c r="AA177" i="2"/>
  <c r="AB177" i="2"/>
  <c r="AC177" i="2"/>
  <c r="X178" i="2"/>
  <c r="Y178" i="2"/>
  <c r="Z178" i="2"/>
  <c r="AA178" i="2"/>
  <c r="AB178" i="2"/>
  <c r="AC178" i="2"/>
  <c r="X179" i="2"/>
  <c r="Y179" i="2"/>
  <c r="Z179" i="2"/>
  <c r="AA179" i="2"/>
  <c r="AB179" i="2"/>
  <c r="AC179" i="2"/>
  <c r="X180" i="2"/>
  <c r="Y180" i="2"/>
  <c r="Z180" i="2"/>
  <c r="AA180" i="2"/>
  <c r="AB180" i="2"/>
  <c r="AC180" i="2"/>
  <c r="X181" i="2"/>
  <c r="Y181" i="2"/>
  <c r="Z181" i="2"/>
  <c r="AA181" i="2"/>
  <c r="AB181" i="2"/>
  <c r="AC181" i="2"/>
  <c r="X182" i="2"/>
  <c r="Y182" i="2"/>
  <c r="Z182" i="2"/>
  <c r="AA182" i="2"/>
  <c r="AB182" i="2"/>
  <c r="AC182" i="2"/>
  <c r="X183" i="2"/>
  <c r="Y183" i="2"/>
  <c r="Z183" i="2"/>
  <c r="AA183" i="2"/>
  <c r="AB183" i="2"/>
  <c r="AC183" i="2"/>
  <c r="X184" i="2"/>
  <c r="Y184" i="2"/>
  <c r="Z184" i="2"/>
  <c r="AA184" i="2"/>
  <c r="AB184" i="2"/>
  <c r="AC184" i="2"/>
  <c r="X185" i="2"/>
  <c r="Y185" i="2"/>
  <c r="Z185" i="2"/>
  <c r="AA185" i="2"/>
  <c r="AB185" i="2"/>
  <c r="AC185" i="2"/>
  <c r="X186" i="2"/>
  <c r="Y186" i="2"/>
  <c r="Z186" i="2"/>
  <c r="AA186" i="2"/>
  <c r="AB186" i="2"/>
  <c r="AC186" i="2"/>
  <c r="X187" i="2"/>
  <c r="Y187" i="2"/>
  <c r="Z187" i="2"/>
  <c r="AA187" i="2"/>
  <c r="AB187" i="2"/>
  <c r="AC187" i="2"/>
  <c r="X188" i="2"/>
  <c r="Y188" i="2"/>
  <c r="Z188" i="2"/>
  <c r="AA188" i="2"/>
  <c r="AB188" i="2"/>
  <c r="AC188" i="2"/>
  <c r="X189" i="2"/>
  <c r="Y189" i="2"/>
  <c r="Z189" i="2"/>
  <c r="AA189" i="2"/>
  <c r="AB189" i="2"/>
  <c r="AC189" i="2"/>
  <c r="X190" i="2"/>
  <c r="Y190" i="2"/>
  <c r="Z190" i="2"/>
  <c r="AA190" i="2"/>
  <c r="AB190" i="2"/>
  <c r="AC190" i="2"/>
  <c r="X191" i="2"/>
  <c r="Y191" i="2"/>
  <c r="Z191" i="2"/>
  <c r="AA191" i="2"/>
  <c r="AB191" i="2"/>
  <c r="AC191" i="2"/>
  <c r="X192" i="2"/>
  <c r="Y192" i="2"/>
  <c r="Z192" i="2"/>
  <c r="AA192" i="2"/>
  <c r="AB192" i="2"/>
  <c r="AC192" i="2"/>
  <c r="X193" i="2"/>
  <c r="Y193" i="2"/>
  <c r="Z193" i="2"/>
  <c r="AA193" i="2"/>
  <c r="AB193" i="2"/>
  <c r="AC193" i="2"/>
  <c r="X194" i="2"/>
  <c r="Y194" i="2"/>
  <c r="Z194" i="2"/>
  <c r="AA194" i="2"/>
  <c r="AB194" i="2"/>
  <c r="AC194" i="2"/>
  <c r="X195" i="2"/>
  <c r="Y195" i="2"/>
  <c r="Z195" i="2"/>
  <c r="AA195" i="2"/>
  <c r="AB195" i="2"/>
  <c r="AC195" i="2"/>
  <c r="X196" i="2"/>
  <c r="Y196" i="2"/>
  <c r="Z196" i="2"/>
  <c r="AA196" i="2"/>
  <c r="AB196" i="2"/>
  <c r="AC196" i="2"/>
  <c r="X197" i="2"/>
  <c r="Y197" i="2"/>
  <c r="Z197" i="2"/>
  <c r="AA197" i="2"/>
  <c r="AB197" i="2"/>
  <c r="AC197" i="2"/>
  <c r="X198" i="2"/>
  <c r="Y198" i="2"/>
  <c r="Z198" i="2"/>
  <c r="AA198" i="2"/>
  <c r="AB198" i="2"/>
  <c r="AC198" i="2"/>
  <c r="X199" i="2"/>
  <c r="Y199" i="2"/>
  <c r="Z199" i="2"/>
  <c r="AA199" i="2"/>
  <c r="AB199" i="2"/>
  <c r="AC199" i="2"/>
  <c r="X200" i="2"/>
  <c r="Y200" i="2"/>
  <c r="Z200" i="2"/>
  <c r="AA200" i="2"/>
  <c r="AB200" i="2"/>
  <c r="AC200" i="2"/>
  <c r="X201" i="2"/>
  <c r="Y201" i="2"/>
  <c r="Z201" i="2"/>
  <c r="AA201" i="2"/>
  <c r="AB201" i="2"/>
  <c r="AC201" i="2"/>
  <c r="X202" i="2"/>
  <c r="Y202" i="2"/>
  <c r="Z202" i="2"/>
  <c r="AA202" i="2"/>
  <c r="AB202" i="2"/>
  <c r="AC202" i="2"/>
  <c r="X203" i="2"/>
  <c r="Y203" i="2"/>
  <c r="Z203" i="2"/>
  <c r="AA203" i="2"/>
  <c r="AB203" i="2"/>
  <c r="AC203" i="2"/>
  <c r="X204" i="2"/>
  <c r="Y204" i="2"/>
  <c r="Z204" i="2"/>
  <c r="AA204" i="2"/>
  <c r="AB204" i="2"/>
  <c r="AC204" i="2"/>
  <c r="X205" i="2"/>
  <c r="Y205" i="2"/>
  <c r="Z205" i="2"/>
  <c r="AA205" i="2"/>
  <c r="AB205" i="2"/>
  <c r="AC205" i="2"/>
  <c r="X206" i="2"/>
  <c r="Y206" i="2"/>
  <c r="Z206" i="2"/>
  <c r="AA206" i="2"/>
  <c r="AB206" i="2"/>
  <c r="AC206" i="2"/>
  <c r="X207" i="2"/>
  <c r="Y207" i="2"/>
  <c r="Z207" i="2"/>
  <c r="AA207" i="2"/>
  <c r="AB207" i="2"/>
  <c r="AC207" i="2"/>
  <c r="X208" i="2"/>
  <c r="Y208" i="2"/>
  <c r="Z208" i="2"/>
  <c r="AA208" i="2"/>
  <c r="AB208" i="2"/>
  <c r="AC208" i="2"/>
  <c r="X209" i="2"/>
  <c r="Y209" i="2"/>
  <c r="Z209" i="2"/>
  <c r="AA209" i="2"/>
  <c r="AB209" i="2"/>
  <c r="AC209" i="2"/>
  <c r="X210" i="2"/>
  <c r="Y210" i="2"/>
  <c r="Z210" i="2"/>
  <c r="AA210" i="2"/>
  <c r="AB210" i="2"/>
  <c r="AC210" i="2"/>
  <c r="X211" i="2"/>
  <c r="Y211" i="2"/>
  <c r="Z211" i="2"/>
  <c r="AA211" i="2"/>
  <c r="AB211" i="2"/>
  <c r="AC211" i="2"/>
  <c r="X212" i="2"/>
  <c r="Y212" i="2"/>
  <c r="Z212" i="2"/>
  <c r="AA212" i="2"/>
  <c r="AB212" i="2"/>
  <c r="AC212" i="2"/>
  <c r="X213" i="2"/>
  <c r="Y213" i="2"/>
  <c r="Z213" i="2"/>
  <c r="AA213" i="2"/>
  <c r="AB213" i="2"/>
  <c r="AC213" i="2"/>
  <c r="X214" i="2"/>
  <c r="Y214" i="2"/>
  <c r="Z214" i="2"/>
  <c r="AA214" i="2"/>
  <c r="AB214" i="2"/>
  <c r="AC214" i="2"/>
  <c r="X215" i="2"/>
  <c r="Y215" i="2"/>
  <c r="Z215" i="2"/>
  <c r="AA215" i="2"/>
  <c r="AB215" i="2"/>
  <c r="AC215" i="2"/>
  <c r="X216" i="2"/>
  <c r="Y216" i="2"/>
  <c r="Z216" i="2"/>
  <c r="AA216" i="2"/>
  <c r="AB216" i="2"/>
  <c r="AC216" i="2"/>
  <c r="X217" i="2"/>
  <c r="Y217" i="2"/>
  <c r="Z217" i="2"/>
  <c r="AA217" i="2"/>
  <c r="AB217" i="2"/>
  <c r="AC217" i="2"/>
  <c r="X218" i="2"/>
  <c r="Y218" i="2"/>
  <c r="Z218" i="2"/>
  <c r="AA218" i="2"/>
  <c r="AB218" i="2"/>
  <c r="AC218" i="2"/>
  <c r="X219" i="2"/>
  <c r="Y219" i="2"/>
  <c r="Z219" i="2"/>
  <c r="AA219" i="2"/>
  <c r="AB219" i="2"/>
  <c r="AC219" i="2"/>
  <c r="X220" i="2"/>
  <c r="Y220" i="2"/>
  <c r="Z220" i="2"/>
  <c r="AA220" i="2"/>
  <c r="AB220" i="2"/>
  <c r="AC220" i="2"/>
  <c r="X221" i="2"/>
  <c r="Y221" i="2"/>
  <c r="Z221" i="2"/>
  <c r="AA221" i="2"/>
  <c r="AB221" i="2"/>
  <c r="AC221" i="2"/>
  <c r="X222" i="2"/>
  <c r="Y222" i="2"/>
  <c r="Z222" i="2"/>
  <c r="AA222" i="2"/>
  <c r="AB222" i="2"/>
  <c r="AC222" i="2"/>
  <c r="X223" i="2"/>
  <c r="Y223" i="2"/>
  <c r="Z223" i="2"/>
  <c r="AA223" i="2"/>
  <c r="AB223" i="2"/>
  <c r="AC223" i="2"/>
  <c r="X224" i="2"/>
  <c r="Y224" i="2"/>
  <c r="Z224" i="2"/>
  <c r="AA224" i="2"/>
  <c r="AB224" i="2"/>
  <c r="AC224" i="2"/>
  <c r="X225" i="2"/>
  <c r="Y225" i="2"/>
  <c r="Z225" i="2"/>
  <c r="AA225" i="2"/>
  <c r="AB225" i="2"/>
  <c r="AC225" i="2"/>
  <c r="X226" i="2"/>
  <c r="Y226" i="2"/>
  <c r="Z226" i="2"/>
  <c r="AA226" i="2"/>
  <c r="AB226" i="2"/>
  <c r="AC226" i="2"/>
  <c r="X227" i="2"/>
  <c r="Y227" i="2"/>
  <c r="Z227" i="2"/>
  <c r="AA227" i="2"/>
  <c r="AB227" i="2"/>
  <c r="AC227" i="2"/>
  <c r="X228" i="2"/>
  <c r="Y228" i="2"/>
  <c r="Z228" i="2"/>
  <c r="AA228" i="2"/>
  <c r="AB228" i="2"/>
  <c r="AC228" i="2"/>
  <c r="X229" i="2"/>
  <c r="Y229" i="2"/>
  <c r="Z229" i="2"/>
  <c r="AA229" i="2"/>
  <c r="AB229" i="2"/>
  <c r="AC229" i="2"/>
  <c r="X230" i="2"/>
  <c r="Y230" i="2"/>
  <c r="Z230" i="2"/>
  <c r="AA230" i="2"/>
  <c r="AB230" i="2"/>
  <c r="AC230" i="2"/>
  <c r="X231" i="2"/>
  <c r="Y231" i="2"/>
  <c r="Z231" i="2"/>
  <c r="AA231" i="2"/>
  <c r="AB231" i="2"/>
  <c r="AC231" i="2"/>
  <c r="X232" i="2"/>
  <c r="Y232" i="2"/>
  <c r="Z232" i="2"/>
  <c r="AA232" i="2"/>
  <c r="AB232" i="2"/>
  <c r="AC232" i="2"/>
  <c r="X233" i="2"/>
  <c r="Y233" i="2"/>
  <c r="Z233" i="2"/>
  <c r="AA233" i="2"/>
  <c r="AB233" i="2"/>
  <c r="AC233" i="2"/>
  <c r="X234" i="2"/>
  <c r="Y234" i="2"/>
  <c r="Z234" i="2"/>
  <c r="AA234" i="2"/>
  <c r="AB234" i="2"/>
  <c r="AC234" i="2"/>
  <c r="X235" i="2"/>
  <c r="Y235" i="2"/>
  <c r="Z235" i="2"/>
  <c r="AA235" i="2"/>
  <c r="AB235" i="2"/>
  <c r="AC235" i="2"/>
  <c r="X236" i="2"/>
  <c r="Y236" i="2"/>
  <c r="Z236" i="2"/>
  <c r="AA236" i="2"/>
  <c r="AB236" i="2"/>
  <c r="AC236" i="2"/>
  <c r="X237" i="2"/>
  <c r="Y237" i="2"/>
  <c r="Z237" i="2"/>
  <c r="AA237" i="2"/>
  <c r="AB237" i="2"/>
  <c r="AC237" i="2"/>
  <c r="X238" i="2"/>
  <c r="Y238" i="2"/>
  <c r="Z238" i="2"/>
  <c r="AA238" i="2"/>
  <c r="AB238" i="2"/>
  <c r="AC238" i="2"/>
  <c r="X239" i="2"/>
  <c r="Y239" i="2"/>
  <c r="Z239" i="2"/>
  <c r="AA239" i="2"/>
  <c r="AB239" i="2"/>
  <c r="AC239" i="2"/>
  <c r="X240" i="2"/>
  <c r="Y240" i="2"/>
  <c r="Z240" i="2"/>
  <c r="AA240" i="2"/>
  <c r="AB240" i="2"/>
  <c r="AC240" i="2"/>
  <c r="X241" i="2"/>
  <c r="Y241" i="2"/>
  <c r="Z241" i="2"/>
  <c r="AA241" i="2"/>
  <c r="AB241" i="2"/>
  <c r="AC241" i="2"/>
  <c r="X242" i="2"/>
  <c r="Y242" i="2"/>
  <c r="Z242" i="2"/>
  <c r="AA242" i="2"/>
  <c r="AB242" i="2"/>
  <c r="AC242" i="2"/>
  <c r="X243" i="2"/>
  <c r="Y243" i="2"/>
  <c r="Z243" i="2"/>
  <c r="AA243" i="2"/>
  <c r="AB243" i="2"/>
  <c r="AC243" i="2"/>
  <c r="X244" i="2"/>
  <c r="Y244" i="2"/>
  <c r="Z244" i="2"/>
  <c r="AA244" i="2"/>
  <c r="AB244" i="2"/>
  <c r="AC244" i="2"/>
  <c r="X245" i="2"/>
  <c r="Y245" i="2"/>
  <c r="Z245" i="2"/>
  <c r="AA245" i="2"/>
  <c r="AB245" i="2"/>
  <c r="AC245" i="2"/>
  <c r="X246" i="2"/>
  <c r="Y246" i="2"/>
  <c r="Z246" i="2"/>
  <c r="AA246" i="2"/>
  <c r="AB246" i="2"/>
  <c r="AC246" i="2"/>
  <c r="X247" i="2"/>
  <c r="Y247" i="2"/>
  <c r="Z247" i="2"/>
  <c r="AA247" i="2"/>
  <c r="AB247" i="2"/>
  <c r="AC247" i="2"/>
  <c r="X248" i="2"/>
  <c r="Y248" i="2"/>
  <c r="Z248" i="2"/>
  <c r="AA248" i="2"/>
  <c r="AB248" i="2"/>
  <c r="AC248" i="2"/>
  <c r="X249" i="2"/>
  <c r="Y249" i="2"/>
  <c r="Z249" i="2"/>
  <c r="AA249" i="2"/>
  <c r="AB249" i="2"/>
  <c r="AC249" i="2"/>
  <c r="X250" i="2"/>
  <c r="Y250" i="2"/>
  <c r="Z250" i="2"/>
  <c r="AA250" i="2"/>
  <c r="AB250" i="2"/>
  <c r="AC250" i="2"/>
  <c r="X251" i="2"/>
  <c r="Y251" i="2"/>
  <c r="Z251" i="2"/>
  <c r="AA251" i="2"/>
  <c r="AB251" i="2"/>
  <c r="AC251" i="2"/>
  <c r="X252" i="2"/>
  <c r="Y252" i="2"/>
  <c r="Z252" i="2"/>
  <c r="AA252" i="2"/>
  <c r="AB252" i="2"/>
  <c r="AC252" i="2"/>
  <c r="X253" i="2"/>
  <c r="Y253" i="2"/>
  <c r="Z253" i="2"/>
  <c r="AA253" i="2"/>
  <c r="AB253" i="2"/>
  <c r="AC253" i="2"/>
  <c r="X254" i="2"/>
  <c r="Y254" i="2"/>
  <c r="Z254" i="2"/>
  <c r="AA254" i="2"/>
  <c r="AB254" i="2"/>
  <c r="AC254" i="2"/>
  <c r="X255" i="2"/>
  <c r="Y255" i="2"/>
  <c r="Z255" i="2"/>
  <c r="AA255" i="2"/>
  <c r="AB255" i="2"/>
  <c r="AC255" i="2"/>
  <c r="X256" i="2"/>
  <c r="Y256" i="2"/>
  <c r="Z256" i="2"/>
  <c r="AA256" i="2"/>
  <c r="AB256" i="2"/>
  <c r="AC256" i="2"/>
  <c r="X257" i="2"/>
  <c r="Y257" i="2"/>
  <c r="Z257" i="2"/>
  <c r="AA257" i="2"/>
  <c r="AB257" i="2"/>
  <c r="AC257" i="2"/>
  <c r="X258" i="2"/>
  <c r="Y258" i="2"/>
  <c r="Z258" i="2"/>
  <c r="AA258" i="2"/>
  <c r="AB258" i="2"/>
  <c r="AC258" i="2"/>
  <c r="X259" i="2"/>
  <c r="Y259" i="2"/>
  <c r="Z259" i="2"/>
  <c r="AA259" i="2"/>
  <c r="AB259" i="2"/>
  <c r="AC259" i="2"/>
  <c r="X260" i="2"/>
  <c r="Y260" i="2"/>
  <c r="Z260" i="2"/>
  <c r="AA260" i="2"/>
  <c r="AB260" i="2"/>
  <c r="AC260" i="2"/>
  <c r="X261" i="2"/>
  <c r="Y261" i="2"/>
  <c r="Z261" i="2"/>
  <c r="AA261" i="2"/>
  <c r="AB261" i="2"/>
  <c r="AC261" i="2"/>
  <c r="X262" i="2"/>
  <c r="Y262" i="2"/>
  <c r="Z262" i="2"/>
  <c r="AA262" i="2"/>
  <c r="AB262" i="2"/>
  <c r="AC262" i="2"/>
  <c r="AA263" i="2"/>
  <c r="AB263" i="2"/>
  <c r="AC263" i="2"/>
  <c r="X264" i="2"/>
  <c r="Y264" i="2"/>
  <c r="Z264" i="2"/>
  <c r="AA264" i="2"/>
  <c r="AB264" i="2"/>
  <c r="AC264" i="2"/>
  <c r="X265" i="2"/>
  <c r="Y265" i="2"/>
  <c r="Z265" i="2"/>
  <c r="AA265" i="2"/>
  <c r="AB265" i="2"/>
  <c r="AC265" i="2"/>
  <c r="X266" i="2"/>
  <c r="Y266" i="2"/>
  <c r="Z266" i="2"/>
  <c r="AA266" i="2"/>
  <c r="AB266" i="2"/>
  <c r="AC266" i="2"/>
  <c r="X267" i="2"/>
  <c r="Y267" i="2"/>
  <c r="Z267" i="2"/>
  <c r="AA267" i="2"/>
  <c r="AB267" i="2"/>
  <c r="AC267" i="2"/>
  <c r="X268" i="2"/>
  <c r="Y268" i="2"/>
  <c r="Z268" i="2"/>
  <c r="AA268" i="2"/>
  <c r="AB268" i="2"/>
  <c r="AC268" i="2"/>
  <c r="X269" i="2"/>
  <c r="Y269" i="2"/>
  <c r="Z269" i="2"/>
  <c r="AA269" i="2"/>
  <c r="AB269" i="2"/>
  <c r="AC269" i="2"/>
  <c r="X270" i="2"/>
  <c r="Y270" i="2"/>
  <c r="Z270" i="2"/>
  <c r="AA270" i="2"/>
  <c r="AB270" i="2"/>
  <c r="AC270" i="2"/>
  <c r="X271" i="2"/>
  <c r="Y271" i="2"/>
  <c r="Z271" i="2"/>
  <c r="AA271" i="2"/>
  <c r="AB271" i="2"/>
  <c r="AC271" i="2"/>
  <c r="X272" i="2"/>
  <c r="Y272" i="2"/>
  <c r="Z272" i="2"/>
  <c r="AA272" i="2"/>
  <c r="AB272" i="2"/>
  <c r="AC272" i="2"/>
  <c r="X273" i="2"/>
  <c r="Y273" i="2"/>
  <c r="Z273" i="2"/>
  <c r="AA273" i="2"/>
  <c r="AB273" i="2"/>
  <c r="AC273" i="2"/>
  <c r="X274" i="2"/>
  <c r="Y274" i="2"/>
  <c r="Z274" i="2"/>
  <c r="AA274" i="2"/>
  <c r="AB274" i="2"/>
  <c r="AC274" i="2"/>
  <c r="X275" i="2"/>
  <c r="Y275" i="2"/>
  <c r="Z275" i="2"/>
  <c r="AA275" i="2"/>
  <c r="AB275" i="2"/>
  <c r="AC275" i="2"/>
  <c r="X276" i="2"/>
  <c r="Y276" i="2"/>
  <c r="Z276" i="2"/>
  <c r="AA276" i="2"/>
  <c r="AB276" i="2"/>
  <c r="AC276" i="2"/>
  <c r="X277" i="2"/>
  <c r="Y277" i="2"/>
  <c r="Z277" i="2"/>
  <c r="AA277" i="2"/>
  <c r="AB277" i="2"/>
  <c r="AC277" i="2"/>
  <c r="X278" i="2"/>
  <c r="Y278" i="2"/>
  <c r="Z278" i="2"/>
  <c r="AA278" i="2"/>
  <c r="AB278" i="2"/>
  <c r="AC278" i="2"/>
  <c r="X279" i="2"/>
  <c r="Y279" i="2"/>
  <c r="Z279" i="2"/>
  <c r="AA279" i="2"/>
  <c r="AB279" i="2"/>
  <c r="AC279" i="2"/>
  <c r="X280" i="2"/>
  <c r="Y280" i="2"/>
  <c r="Z280" i="2"/>
  <c r="AA280" i="2"/>
  <c r="AB280" i="2"/>
  <c r="AC280" i="2"/>
  <c r="X281" i="2"/>
  <c r="Y281" i="2"/>
  <c r="Z281" i="2"/>
  <c r="AA281" i="2"/>
  <c r="AB281" i="2"/>
  <c r="AC281" i="2"/>
  <c r="X282" i="2"/>
  <c r="Y282" i="2"/>
  <c r="Z282" i="2"/>
  <c r="AA282" i="2"/>
  <c r="AB282" i="2"/>
  <c r="AC282" i="2"/>
  <c r="X283" i="2"/>
  <c r="Y283" i="2"/>
  <c r="Z283" i="2"/>
  <c r="AA283" i="2"/>
  <c r="AB283" i="2"/>
  <c r="AC283" i="2"/>
  <c r="X284" i="2"/>
  <c r="Y284" i="2"/>
  <c r="Z284" i="2"/>
  <c r="AA284" i="2"/>
  <c r="AB284" i="2"/>
  <c r="AC284" i="2"/>
  <c r="X285" i="2"/>
  <c r="Y285" i="2"/>
  <c r="Z285" i="2"/>
  <c r="AA285" i="2"/>
  <c r="AB285" i="2"/>
  <c r="AC285" i="2"/>
  <c r="X286" i="2"/>
  <c r="Y286" i="2"/>
  <c r="Z286" i="2"/>
  <c r="AA286" i="2"/>
  <c r="AB286" i="2"/>
  <c r="AC286" i="2"/>
  <c r="X287" i="2"/>
  <c r="Y287" i="2"/>
  <c r="Z287" i="2"/>
  <c r="AA287" i="2"/>
  <c r="AB287" i="2"/>
  <c r="AC287" i="2"/>
  <c r="X288" i="2"/>
  <c r="Y288" i="2"/>
  <c r="Z288" i="2"/>
  <c r="AA288" i="2"/>
  <c r="AB288" i="2"/>
  <c r="AC288" i="2"/>
  <c r="X289" i="2"/>
  <c r="Y289" i="2"/>
  <c r="Z289" i="2"/>
  <c r="AA289" i="2"/>
  <c r="AB289" i="2"/>
  <c r="AC289" i="2"/>
  <c r="X290" i="2"/>
  <c r="Y290" i="2"/>
  <c r="Z290" i="2"/>
  <c r="AA290" i="2"/>
  <c r="AB290" i="2"/>
  <c r="AC290" i="2"/>
  <c r="X291" i="2"/>
  <c r="Y291" i="2"/>
  <c r="Z291" i="2"/>
  <c r="AA291" i="2"/>
  <c r="AB291" i="2"/>
  <c r="AC291" i="2"/>
  <c r="X292" i="2"/>
  <c r="Y292" i="2"/>
  <c r="Z292" i="2"/>
  <c r="AA292" i="2"/>
  <c r="AB292" i="2"/>
  <c r="AC292" i="2"/>
  <c r="X293" i="2"/>
  <c r="Y293" i="2"/>
  <c r="Z293" i="2"/>
  <c r="AA293" i="2"/>
  <c r="AB293" i="2"/>
  <c r="AC293" i="2"/>
  <c r="X294" i="2"/>
  <c r="Y294" i="2"/>
  <c r="Z294" i="2"/>
  <c r="AA294" i="2"/>
  <c r="AB294" i="2"/>
  <c r="AC294" i="2"/>
  <c r="X295" i="2"/>
  <c r="Y295" i="2"/>
  <c r="Z295" i="2"/>
  <c r="AA295" i="2"/>
  <c r="AB295" i="2"/>
  <c r="AC295" i="2"/>
  <c r="X296" i="2"/>
  <c r="Y296" i="2"/>
  <c r="Z296" i="2"/>
  <c r="AA296" i="2"/>
  <c r="AB296" i="2"/>
  <c r="AC296" i="2"/>
  <c r="X297" i="2"/>
  <c r="Y297" i="2"/>
  <c r="Z297" i="2"/>
  <c r="AA297" i="2"/>
  <c r="AB297" i="2"/>
  <c r="AC297" i="2"/>
  <c r="X298" i="2"/>
  <c r="Y298" i="2"/>
  <c r="Z298" i="2"/>
  <c r="AA298" i="2"/>
  <c r="AB298" i="2"/>
  <c r="AC298" i="2"/>
  <c r="X299" i="2"/>
  <c r="Y299" i="2"/>
  <c r="Z299" i="2"/>
  <c r="AA299" i="2"/>
  <c r="AB299" i="2"/>
  <c r="AC299" i="2"/>
  <c r="X300" i="2"/>
  <c r="Y300" i="2"/>
  <c r="Z300" i="2"/>
  <c r="AA300" i="2"/>
  <c r="AB300" i="2"/>
  <c r="AC300" i="2"/>
  <c r="X301" i="2"/>
  <c r="Y301" i="2"/>
  <c r="Z301" i="2"/>
  <c r="AA301" i="2"/>
  <c r="AB301" i="2"/>
  <c r="AC301" i="2"/>
  <c r="X302" i="2"/>
  <c r="Y302" i="2"/>
  <c r="Z302" i="2"/>
  <c r="AA302" i="2"/>
  <c r="AB302" i="2"/>
  <c r="AC302" i="2"/>
  <c r="X303" i="2"/>
  <c r="Y303" i="2"/>
  <c r="Z303" i="2"/>
  <c r="AA303" i="2"/>
  <c r="AB303" i="2"/>
  <c r="AC303" i="2"/>
  <c r="X304" i="2"/>
  <c r="Y304" i="2"/>
  <c r="Z304" i="2"/>
  <c r="AA304" i="2"/>
  <c r="AB304" i="2"/>
  <c r="AC304" i="2"/>
  <c r="X305" i="2"/>
  <c r="Y305" i="2"/>
  <c r="Z305" i="2"/>
  <c r="AA305" i="2"/>
  <c r="AB305" i="2"/>
  <c r="AC305" i="2"/>
  <c r="X306" i="2"/>
  <c r="Y306" i="2"/>
  <c r="Z306" i="2"/>
  <c r="AA306" i="2"/>
  <c r="AB306" i="2"/>
  <c r="AC306" i="2"/>
  <c r="X307" i="2"/>
  <c r="Y307" i="2"/>
  <c r="Z307" i="2"/>
  <c r="AA307" i="2"/>
  <c r="AB307" i="2"/>
  <c r="AC307" i="2"/>
  <c r="X308" i="2"/>
  <c r="Y308" i="2"/>
  <c r="Z308" i="2"/>
  <c r="AA308" i="2"/>
  <c r="AB308" i="2"/>
  <c r="AC308" i="2"/>
  <c r="X309" i="2"/>
  <c r="Y309" i="2"/>
  <c r="Z309" i="2"/>
  <c r="AA309" i="2"/>
  <c r="AB309" i="2"/>
  <c r="AC309" i="2"/>
  <c r="X310" i="2"/>
  <c r="Y310" i="2"/>
  <c r="Z310" i="2"/>
  <c r="AA310" i="2"/>
  <c r="AB310" i="2"/>
  <c r="AC310" i="2"/>
  <c r="X311" i="2"/>
  <c r="Y311" i="2"/>
  <c r="Z311" i="2"/>
  <c r="AA311" i="2"/>
  <c r="AB311" i="2"/>
  <c r="AC311" i="2"/>
  <c r="X312" i="2"/>
  <c r="Y312" i="2"/>
  <c r="Z312" i="2"/>
  <c r="AA312" i="2"/>
  <c r="AB312" i="2"/>
  <c r="AC312" i="2"/>
  <c r="X313" i="2"/>
  <c r="Y313" i="2"/>
  <c r="Z313" i="2"/>
  <c r="AA313" i="2"/>
  <c r="AB313" i="2"/>
  <c r="AC313" i="2"/>
  <c r="X314" i="2"/>
  <c r="Y314" i="2"/>
  <c r="Z314" i="2"/>
  <c r="AA314" i="2"/>
  <c r="AB314" i="2"/>
  <c r="AC314" i="2"/>
  <c r="X315" i="2"/>
  <c r="Y315" i="2"/>
  <c r="Z315" i="2"/>
  <c r="AA315" i="2"/>
  <c r="AB315" i="2"/>
  <c r="AC315" i="2"/>
  <c r="AA316" i="2"/>
  <c r="AB316" i="2"/>
  <c r="AC316" i="2"/>
  <c r="X317" i="2"/>
  <c r="Y317" i="2"/>
  <c r="Z317" i="2"/>
  <c r="AA317" i="2"/>
  <c r="AB317" i="2"/>
  <c r="AC317" i="2"/>
  <c r="X318" i="2"/>
  <c r="Y318" i="2"/>
  <c r="Z318" i="2"/>
  <c r="AA318" i="2"/>
  <c r="AB318" i="2"/>
  <c r="AC318" i="2"/>
  <c r="X319" i="2"/>
  <c r="Y319" i="2"/>
  <c r="Z319" i="2"/>
  <c r="AA319" i="2"/>
  <c r="AB319" i="2"/>
  <c r="AC319" i="2"/>
  <c r="X320" i="2"/>
  <c r="Y320" i="2"/>
  <c r="Z320" i="2"/>
  <c r="AA320" i="2"/>
  <c r="AB320" i="2"/>
  <c r="AC320" i="2"/>
  <c r="X321" i="2"/>
  <c r="Y321" i="2"/>
  <c r="Z321" i="2"/>
  <c r="AA321" i="2"/>
  <c r="AB321" i="2"/>
  <c r="AC321" i="2"/>
  <c r="X322" i="2"/>
  <c r="Y322" i="2"/>
  <c r="Z322" i="2"/>
  <c r="AA322" i="2"/>
  <c r="AB322" i="2"/>
  <c r="AC322" i="2"/>
  <c r="X323" i="2"/>
  <c r="Y323" i="2"/>
  <c r="Z323" i="2"/>
  <c r="AA323" i="2"/>
  <c r="AB323" i="2"/>
  <c r="AC323" i="2"/>
  <c r="X324" i="2"/>
  <c r="Y324" i="2"/>
  <c r="Z324" i="2"/>
  <c r="AA324" i="2"/>
  <c r="AB324" i="2"/>
  <c r="AC324" i="2"/>
  <c r="X325" i="2"/>
  <c r="Y325" i="2"/>
  <c r="Z325" i="2"/>
  <c r="AA325" i="2"/>
  <c r="AB325" i="2"/>
  <c r="AC325" i="2"/>
  <c r="X326" i="2"/>
  <c r="Y326" i="2"/>
  <c r="Z326" i="2"/>
  <c r="AA326" i="2"/>
  <c r="AB326" i="2"/>
  <c r="AC326" i="2"/>
  <c r="X327" i="2"/>
  <c r="Y327" i="2"/>
  <c r="Z327" i="2"/>
  <c r="AA327" i="2"/>
  <c r="AB327" i="2"/>
  <c r="AC327" i="2"/>
  <c r="X328" i="2"/>
  <c r="Y328" i="2"/>
  <c r="Z328" i="2"/>
  <c r="AA328" i="2"/>
  <c r="AB328" i="2"/>
  <c r="AC328" i="2"/>
  <c r="X329" i="2"/>
  <c r="Y329" i="2"/>
  <c r="Z329" i="2"/>
  <c r="AA329" i="2"/>
  <c r="AB329" i="2"/>
  <c r="AC329" i="2"/>
  <c r="X330" i="2"/>
  <c r="Y330" i="2"/>
  <c r="Z330" i="2"/>
  <c r="AA330" i="2"/>
  <c r="AB330" i="2"/>
  <c r="AC330" i="2"/>
  <c r="X331" i="2"/>
  <c r="Y331" i="2"/>
  <c r="Z331" i="2"/>
  <c r="AA331" i="2"/>
  <c r="AB331" i="2"/>
  <c r="AC331" i="2"/>
  <c r="X333" i="2"/>
  <c r="Y333" i="2"/>
  <c r="Z333" i="2"/>
  <c r="AA333" i="2"/>
  <c r="AB333" i="2"/>
  <c r="AC333" i="2"/>
  <c r="X334" i="2"/>
  <c r="Y334" i="2"/>
  <c r="Z334" i="2"/>
  <c r="AA334" i="2"/>
  <c r="AB334" i="2"/>
  <c r="AC334" i="2"/>
  <c r="X335" i="2"/>
  <c r="Y335" i="2"/>
  <c r="Z335" i="2"/>
  <c r="AA335" i="2"/>
  <c r="AB335" i="2"/>
  <c r="AC335" i="2"/>
  <c r="X336" i="2"/>
  <c r="Y336" i="2"/>
  <c r="Z336" i="2"/>
  <c r="AA336" i="2"/>
  <c r="AB336" i="2"/>
  <c r="AC336" i="2"/>
  <c r="X337" i="2"/>
  <c r="Y337" i="2"/>
  <c r="Z337" i="2"/>
  <c r="AA337" i="2"/>
  <c r="AB337" i="2"/>
  <c r="AC337" i="2"/>
  <c r="X338" i="2"/>
  <c r="Y338" i="2"/>
  <c r="Z338" i="2"/>
  <c r="AA338" i="2"/>
  <c r="AB338" i="2"/>
  <c r="AC338" i="2"/>
  <c r="X339" i="2"/>
  <c r="Y339" i="2"/>
  <c r="Z339" i="2"/>
  <c r="AA339" i="2"/>
  <c r="AB339" i="2"/>
  <c r="AC339" i="2"/>
  <c r="X340" i="2"/>
  <c r="Y340" i="2"/>
  <c r="Z340" i="2"/>
  <c r="AA340" i="2"/>
  <c r="AB340" i="2"/>
  <c r="AC340" i="2"/>
  <c r="X341" i="2"/>
  <c r="Y341" i="2"/>
  <c r="Z341" i="2"/>
  <c r="AA341" i="2"/>
  <c r="AB341" i="2"/>
  <c r="AC341" i="2"/>
  <c r="X342" i="2"/>
  <c r="Y342" i="2"/>
  <c r="Z342" i="2"/>
  <c r="AA342" i="2"/>
  <c r="AB342" i="2"/>
  <c r="AC342" i="2"/>
  <c r="X343" i="2"/>
  <c r="Y343" i="2"/>
  <c r="Z343" i="2"/>
  <c r="AA343" i="2"/>
  <c r="AB343" i="2"/>
  <c r="AC343" i="2"/>
  <c r="X344" i="2"/>
  <c r="Y344" i="2"/>
  <c r="Z344" i="2"/>
  <c r="AA344" i="2"/>
  <c r="AB344" i="2"/>
  <c r="AC344" i="2"/>
  <c r="X345" i="2"/>
  <c r="Y345" i="2"/>
  <c r="Z345" i="2"/>
  <c r="AA345" i="2"/>
  <c r="AB345" i="2"/>
  <c r="AC345" i="2"/>
  <c r="X346" i="2"/>
  <c r="Y346" i="2"/>
  <c r="Z346" i="2"/>
  <c r="AA346" i="2"/>
  <c r="AB346" i="2"/>
  <c r="AC346" i="2"/>
  <c r="X347" i="2"/>
  <c r="Y347" i="2"/>
  <c r="Z347" i="2"/>
  <c r="AA347" i="2"/>
  <c r="AB347" i="2"/>
  <c r="AC347" i="2"/>
  <c r="X348" i="2"/>
  <c r="Y348" i="2"/>
  <c r="Z348" i="2"/>
  <c r="AA348" i="2"/>
  <c r="AB348" i="2"/>
  <c r="AC348" i="2"/>
  <c r="X349" i="2"/>
  <c r="Y349" i="2"/>
  <c r="Z349" i="2"/>
  <c r="AA349" i="2"/>
  <c r="AB349" i="2"/>
  <c r="AC349" i="2"/>
  <c r="X350" i="2"/>
  <c r="Y350" i="2"/>
  <c r="Z350" i="2"/>
  <c r="AA350" i="2"/>
  <c r="AB350" i="2"/>
  <c r="AC350" i="2"/>
  <c r="X351" i="2"/>
  <c r="Y351" i="2"/>
  <c r="Z351" i="2"/>
  <c r="AA351" i="2"/>
  <c r="AB351" i="2"/>
  <c r="AC351" i="2"/>
  <c r="X352" i="2"/>
  <c r="Y352" i="2"/>
  <c r="Z352" i="2"/>
  <c r="AA352" i="2"/>
  <c r="AB352" i="2"/>
  <c r="AC352" i="2"/>
  <c r="X353" i="2"/>
  <c r="Y353" i="2"/>
  <c r="Z353" i="2"/>
  <c r="AA353" i="2"/>
  <c r="AB353" i="2"/>
  <c r="AC353" i="2"/>
  <c r="X354" i="2"/>
  <c r="Y354" i="2"/>
  <c r="Z354" i="2"/>
  <c r="AA354" i="2"/>
  <c r="AB354" i="2"/>
  <c r="AC354" i="2"/>
  <c r="X355" i="2"/>
  <c r="Y355" i="2"/>
  <c r="Z355" i="2"/>
  <c r="AA355" i="2"/>
  <c r="AB355" i="2"/>
  <c r="AC355" i="2"/>
  <c r="X356" i="2"/>
  <c r="Y356" i="2"/>
  <c r="Z356" i="2"/>
  <c r="AA356" i="2"/>
  <c r="AB356" i="2"/>
  <c r="AC356" i="2"/>
  <c r="X357" i="2"/>
  <c r="Y357" i="2"/>
  <c r="Z357" i="2"/>
  <c r="AA357" i="2"/>
  <c r="AB357" i="2"/>
  <c r="AC357" i="2"/>
  <c r="X358" i="2"/>
  <c r="Y358" i="2"/>
  <c r="Z358" i="2"/>
  <c r="AA358" i="2"/>
  <c r="AB358" i="2"/>
  <c r="AC358" i="2"/>
  <c r="X359" i="2"/>
  <c r="Y359" i="2"/>
  <c r="Z359" i="2"/>
  <c r="AA359" i="2"/>
  <c r="AB359" i="2"/>
  <c r="AC359" i="2"/>
  <c r="X360" i="2"/>
  <c r="Y360" i="2"/>
  <c r="Z360" i="2"/>
  <c r="AA360" i="2"/>
  <c r="AB360" i="2"/>
  <c r="AC360" i="2"/>
  <c r="X361" i="2"/>
  <c r="Y361" i="2"/>
  <c r="Z361" i="2"/>
  <c r="AA361" i="2"/>
  <c r="AB361" i="2"/>
  <c r="AC361" i="2"/>
  <c r="X362" i="2"/>
  <c r="Y362" i="2"/>
  <c r="Z362" i="2"/>
  <c r="AA362" i="2"/>
  <c r="AB362" i="2"/>
  <c r="AC362" i="2"/>
  <c r="X363" i="2"/>
  <c r="Y363" i="2"/>
  <c r="Z363" i="2"/>
  <c r="AA363" i="2"/>
  <c r="AB363" i="2"/>
  <c r="AC363" i="2"/>
  <c r="X364" i="2"/>
  <c r="Y364" i="2"/>
  <c r="Z364" i="2"/>
  <c r="AA364" i="2"/>
  <c r="AB364" i="2"/>
  <c r="AC364" i="2"/>
  <c r="X365" i="2"/>
  <c r="Y365" i="2"/>
  <c r="Z365" i="2"/>
  <c r="AA365" i="2"/>
  <c r="AB365" i="2"/>
  <c r="AC365" i="2"/>
  <c r="X366" i="2"/>
  <c r="Y366" i="2"/>
  <c r="Z366" i="2"/>
  <c r="AA366" i="2"/>
  <c r="AB366" i="2"/>
  <c r="AC366" i="2"/>
  <c r="X367" i="2"/>
  <c r="Y367" i="2"/>
  <c r="Z367" i="2"/>
  <c r="AA367" i="2"/>
  <c r="AB367" i="2"/>
  <c r="AC367" i="2"/>
  <c r="X368" i="2"/>
  <c r="Y368" i="2"/>
  <c r="Z368" i="2"/>
  <c r="AA368" i="2"/>
  <c r="AB368" i="2"/>
  <c r="AC368" i="2"/>
  <c r="X369" i="2"/>
  <c r="Y369" i="2"/>
  <c r="Z369" i="2"/>
  <c r="AA369" i="2"/>
  <c r="AB369" i="2"/>
  <c r="AC369" i="2"/>
  <c r="Z370" i="2"/>
  <c r="AB370" i="2"/>
  <c r="AC370" i="2"/>
  <c r="X371" i="2"/>
  <c r="Y371" i="2"/>
  <c r="Z371" i="2"/>
  <c r="AA371" i="2"/>
  <c r="AB371" i="2"/>
  <c r="AC371" i="2"/>
  <c r="X372" i="2"/>
  <c r="Y372" i="2"/>
  <c r="Z372" i="2"/>
  <c r="AA372" i="2"/>
  <c r="AB372" i="2"/>
  <c r="AC372" i="2"/>
  <c r="X373" i="2"/>
  <c r="Y373" i="2"/>
  <c r="Z373" i="2"/>
  <c r="AA373" i="2"/>
  <c r="AB373" i="2"/>
  <c r="AC373" i="2"/>
  <c r="X374" i="2"/>
  <c r="Y374" i="2"/>
  <c r="Z374" i="2"/>
  <c r="AA374" i="2"/>
  <c r="AB374" i="2"/>
  <c r="AC374" i="2"/>
  <c r="X375" i="2"/>
  <c r="Y375" i="2"/>
  <c r="Z375" i="2"/>
  <c r="AA375" i="2"/>
  <c r="AB375" i="2"/>
  <c r="AC375" i="2"/>
  <c r="X376" i="2"/>
  <c r="Y376" i="2"/>
  <c r="Z376" i="2"/>
  <c r="AA376" i="2"/>
  <c r="AB376" i="2"/>
  <c r="AC376" i="2"/>
  <c r="X377" i="2"/>
  <c r="Y377" i="2"/>
  <c r="Z377" i="2"/>
  <c r="AA377" i="2"/>
  <c r="AB377" i="2"/>
  <c r="AC377" i="2"/>
  <c r="X378" i="2"/>
  <c r="Y378" i="2"/>
  <c r="Z378" i="2"/>
  <c r="AA378" i="2"/>
  <c r="AB378" i="2"/>
  <c r="AC378" i="2"/>
  <c r="X379" i="2"/>
  <c r="Y379" i="2"/>
  <c r="Z379" i="2"/>
  <c r="AA379" i="2"/>
  <c r="AB379" i="2"/>
  <c r="AC379" i="2"/>
  <c r="X380" i="2"/>
  <c r="Y380" i="2"/>
  <c r="Z380" i="2"/>
  <c r="AA380" i="2"/>
  <c r="AB380" i="2"/>
  <c r="AC380" i="2"/>
  <c r="X381" i="2"/>
  <c r="Y381" i="2"/>
  <c r="Z381" i="2"/>
  <c r="AA381" i="2"/>
  <c r="AB381" i="2"/>
  <c r="AC381" i="2"/>
  <c r="X382" i="2"/>
  <c r="Y382" i="2"/>
  <c r="Z382" i="2"/>
  <c r="AA382" i="2"/>
  <c r="AB382" i="2"/>
  <c r="AC382" i="2"/>
  <c r="X383" i="2"/>
  <c r="Y383" i="2"/>
  <c r="Z383" i="2"/>
  <c r="AA383" i="2"/>
  <c r="AB383" i="2"/>
  <c r="AC383" i="2"/>
  <c r="X384" i="2"/>
  <c r="Y384" i="2"/>
  <c r="Z384" i="2"/>
  <c r="AA384" i="2"/>
  <c r="AB384" i="2"/>
  <c r="AC384" i="2"/>
  <c r="X385" i="2"/>
  <c r="Y385" i="2"/>
  <c r="Z385" i="2"/>
  <c r="AA385" i="2"/>
  <c r="AB385" i="2"/>
  <c r="AC385" i="2"/>
  <c r="X386" i="2"/>
  <c r="Y386" i="2"/>
  <c r="Z386" i="2"/>
  <c r="AA386" i="2"/>
  <c r="AB386" i="2"/>
  <c r="AC386" i="2"/>
  <c r="X387" i="2"/>
  <c r="Y387" i="2"/>
  <c r="Z387" i="2"/>
  <c r="AA387" i="2"/>
  <c r="AB387" i="2"/>
  <c r="AC387" i="2"/>
  <c r="X388" i="2"/>
  <c r="Y388" i="2"/>
  <c r="Z388" i="2"/>
  <c r="AA388" i="2"/>
  <c r="AB388" i="2"/>
  <c r="AC388" i="2"/>
  <c r="X389" i="2"/>
  <c r="Y389" i="2"/>
  <c r="Z389" i="2"/>
  <c r="AA389" i="2"/>
  <c r="AB389" i="2"/>
  <c r="AC389" i="2"/>
  <c r="X390" i="2"/>
  <c r="Y390" i="2"/>
  <c r="Z390" i="2"/>
  <c r="AA390" i="2"/>
  <c r="AB390" i="2"/>
  <c r="AC390" i="2"/>
  <c r="X391" i="2"/>
  <c r="Y391" i="2"/>
  <c r="Z391" i="2"/>
  <c r="AA391" i="2"/>
  <c r="AB391" i="2"/>
  <c r="AC391" i="2"/>
  <c r="X393" i="2"/>
  <c r="Y393" i="2"/>
  <c r="Z393" i="2"/>
  <c r="AA393" i="2"/>
  <c r="AB393" i="2"/>
  <c r="AC393" i="2"/>
  <c r="X394" i="2"/>
  <c r="Y394" i="2"/>
  <c r="Z394" i="2"/>
  <c r="AA394" i="2"/>
  <c r="AB394" i="2"/>
  <c r="AC394" i="2"/>
  <c r="X395" i="2"/>
  <c r="Y395" i="2"/>
  <c r="Z395" i="2"/>
  <c r="AA395" i="2"/>
  <c r="AB395" i="2"/>
  <c r="AC395" i="2"/>
  <c r="X396" i="2"/>
  <c r="Y396" i="2"/>
  <c r="Z396" i="2"/>
  <c r="AA396" i="2"/>
  <c r="AB396" i="2"/>
  <c r="AC396" i="2"/>
  <c r="X397" i="2"/>
  <c r="Y397" i="2"/>
  <c r="Z397" i="2"/>
  <c r="AA397" i="2"/>
  <c r="AB397" i="2"/>
  <c r="AC397" i="2"/>
  <c r="X398" i="2"/>
  <c r="Y398" i="2"/>
  <c r="Z398" i="2"/>
  <c r="AA398" i="2"/>
  <c r="AB398" i="2"/>
  <c r="AC398" i="2"/>
  <c r="X399" i="2"/>
  <c r="Y399" i="2"/>
  <c r="Z399" i="2"/>
  <c r="AA399" i="2"/>
  <c r="AB399" i="2"/>
  <c r="AC399" i="2"/>
  <c r="X400" i="2"/>
  <c r="Y400" i="2"/>
  <c r="Z400" i="2"/>
  <c r="AA400" i="2"/>
  <c r="AB400" i="2"/>
  <c r="AC400" i="2"/>
  <c r="X401" i="2"/>
  <c r="Y401" i="2"/>
  <c r="Z401" i="2"/>
  <c r="AA401" i="2"/>
  <c r="AB401" i="2"/>
  <c r="AC401" i="2"/>
  <c r="X402" i="2"/>
  <c r="Y402" i="2"/>
  <c r="Z402" i="2"/>
  <c r="AA402" i="2"/>
  <c r="AB402" i="2"/>
  <c r="AC402" i="2"/>
  <c r="X403" i="2"/>
  <c r="Y403" i="2"/>
  <c r="Z403" i="2"/>
  <c r="AA403" i="2"/>
  <c r="AB403" i="2"/>
  <c r="AC403" i="2"/>
  <c r="X404" i="2"/>
  <c r="Y404" i="2"/>
  <c r="Z404" i="2"/>
  <c r="AA404" i="2"/>
  <c r="AB404" i="2"/>
  <c r="AC404" i="2"/>
  <c r="X405" i="2"/>
  <c r="Y405" i="2"/>
  <c r="Z405" i="2"/>
  <c r="AA405" i="2"/>
  <c r="AB405" i="2"/>
  <c r="AC405" i="2"/>
  <c r="X406" i="2"/>
  <c r="Y406" i="2"/>
  <c r="Z406" i="2"/>
  <c r="AA406" i="2"/>
  <c r="AB406" i="2"/>
  <c r="AC406" i="2"/>
  <c r="X408" i="2"/>
  <c r="Y408" i="2"/>
  <c r="Z408" i="2"/>
  <c r="AA408" i="2"/>
  <c r="AB408" i="2"/>
  <c r="AC408" i="2"/>
  <c r="X409" i="2"/>
  <c r="Y409" i="2"/>
  <c r="Z409" i="2"/>
  <c r="AA409" i="2"/>
  <c r="AB409" i="2"/>
  <c r="AC409" i="2"/>
  <c r="X410" i="2"/>
  <c r="Y410" i="2"/>
  <c r="Z410" i="2"/>
  <c r="AA410" i="2"/>
  <c r="AB410" i="2"/>
  <c r="AC410" i="2"/>
  <c r="X411" i="2"/>
  <c r="Y411" i="2"/>
  <c r="Z411" i="2"/>
  <c r="AA411" i="2"/>
  <c r="AB411" i="2"/>
  <c r="AC411" i="2"/>
  <c r="X412" i="2"/>
  <c r="Y412" i="2"/>
  <c r="Z412" i="2"/>
  <c r="AA412" i="2"/>
  <c r="AB412" i="2"/>
  <c r="AC412" i="2"/>
  <c r="X413" i="2"/>
  <c r="Y413" i="2"/>
  <c r="Z413" i="2"/>
  <c r="AA413" i="2"/>
  <c r="AB413" i="2"/>
  <c r="AC413" i="2"/>
  <c r="X414" i="2"/>
  <c r="Y414" i="2"/>
  <c r="Z414" i="2"/>
  <c r="AA414" i="2"/>
  <c r="AB414" i="2"/>
  <c r="AC414" i="2"/>
  <c r="X415" i="2"/>
  <c r="Y415" i="2"/>
  <c r="Z415" i="2"/>
  <c r="AA415" i="2"/>
  <c r="AB415" i="2"/>
  <c r="AC415" i="2"/>
  <c r="X416" i="2"/>
  <c r="Y416" i="2"/>
  <c r="Z416" i="2"/>
  <c r="AA416" i="2"/>
  <c r="AB416" i="2"/>
  <c r="AC416" i="2"/>
  <c r="X417" i="2"/>
  <c r="Y417" i="2"/>
  <c r="Z417" i="2"/>
  <c r="AA417" i="2"/>
  <c r="AB417" i="2"/>
  <c r="AC417" i="2"/>
  <c r="X418" i="2"/>
  <c r="Y418" i="2"/>
  <c r="Z418" i="2"/>
  <c r="AA418" i="2"/>
  <c r="AB418" i="2"/>
  <c r="AC418" i="2"/>
  <c r="Z419" i="2"/>
  <c r="AA419" i="2"/>
  <c r="AB419" i="2"/>
  <c r="AC419" i="2"/>
  <c r="X420" i="2"/>
  <c r="Y420" i="2"/>
  <c r="Z420" i="2"/>
  <c r="AA420" i="2"/>
  <c r="AB420" i="2"/>
  <c r="AC420" i="2"/>
  <c r="X421" i="2"/>
  <c r="Y421" i="2"/>
  <c r="Z421" i="2"/>
  <c r="AA421" i="2"/>
  <c r="AB421" i="2"/>
  <c r="AC421" i="2"/>
  <c r="X422" i="2"/>
  <c r="Y422" i="2"/>
  <c r="Z422" i="2"/>
  <c r="AA422" i="2"/>
  <c r="AB422" i="2"/>
  <c r="AC422" i="2"/>
  <c r="X423" i="2"/>
  <c r="Y423" i="2"/>
  <c r="Z423" i="2"/>
  <c r="AA423" i="2"/>
  <c r="AB423" i="2"/>
  <c r="AC423" i="2"/>
  <c r="X424" i="2"/>
  <c r="Y424" i="2"/>
  <c r="Z424" i="2"/>
  <c r="AA424" i="2"/>
  <c r="AB424" i="2"/>
  <c r="AC424" i="2"/>
  <c r="X425" i="2"/>
  <c r="Y425" i="2"/>
  <c r="Z425" i="2"/>
  <c r="AA425" i="2"/>
  <c r="AB425" i="2"/>
  <c r="AC425" i="2"/>
  <c r="X426" i="2"/>
  <c r="Y426" i="2"/>
  <c r="Z426" i="2"/>
  <c r="AA426" i="2"/>
  <c r="AB426" i="2"/>
  <c r="AC426" i="2"/>
  <c r="X427" i="2"/>
  <c r="Y427" i="2"/>
  <c r="Z427" i="2"/>
  <c r="AA427" i="2"/>
  <c r="AB427" i="2"/>
  <c r="AC427" i="2"/>
  <c r="X428" i="2"/>
  <c r="Y428" i="2"/>
  <c r="Z428" i="2"/>
  <c r="AA428" i="2"/>
  <c r="AB428" i="2"/>
  <c r="AC428" i="2"/>
  <c r="X429" i="2"/>
  <c r="Y429" i="2"/>
  <c r="Z429" i="2"/>
  <c r="AA429" i="2"/>
  <c r="AB429" i="2"/>
  <c r="AC429" i="2"/>
  <c r="X430" i="2"/>
  <c r="Y430" i="2"/>
  <c r="Z430" i="2"/>
  <c r="AA430" i="2"/>
  <c r="AB430" i="2"/>
  <c r="AC430" i="2"/>
  <c r="X431" i="2"/>
  <c r="Y431" i="2"/>
  <c r="Z431" i="2"/>
  <c r="AA431" i="2"/>
  <c r="AB431" i="2"/>
  <c r="AC431" i="2"/>
  <c r="X432" i="2"/>
  <c r="Y432" i="2"/>
  <c r="Z432" i="2"/>
  <c r="AA432" i="2"/>
  <c r="AB432" i="2"/>
  <c r="AC432" i="2"/>
  <c r="X433" i="2"/>
  <c r="Y433" i="2"/>
  <c r="Z433" i="2"/>
  <c r="AA433" i="2"/>
  <c r="AB433" i="2"/>
  <c r="AC433" i="2"/>
  <c r="X434" i="2"/>
  <c r="Y434" i="2"/>
  <c r="Z434" i="2"/>
  <c r="AA434" i="2"/>
  <c r="AB434" i="2"/>
  <c r="AC434" i="2"/>
  <c r="X435" i="2"/>
  <c r="Y435" i="2"/>
  <c r="Z435" i="2"/>
  <c r="AA435" i="2"/>
  <c r="AB435" i="2"/>
  <c r="AC435" i="2"/>
  <c r="X436" i="2"/>
  <c r="Y436" i="2"/>
  <c r="Z436" i="2"/>
  <c r="AA436" i="2"/>
  <c r="AB436" i="2"/>
  <c r="AC436" i="2"/>
  <c r="X437" i="2"/>
  <c r="Y437" i="2"/>
  <c r="Z437" i="2"/>
  <c r="AA437" i="2"/>
  <c r="AB437" i="2"/>
  <c r="AC437" i="2"/>
  <c r="X438" i="2"/>
  <c r="Y438" i="2"/>
  <c r="Z438" i="2"/>
  <c r="AA438" i="2"/>
  <c r="AB438" i="2"/>
  <c r="AC438" i="2"/>
  <c r="X439" i="2"/>
  <c r="Y439" i="2"/>
  <c r="Z439" i="2"/>
  <c r="AA439" i="2"/>
  <c r="AB439" i="2"/>
  <c r="AC439" i="2"/>
  <c r="X440" i="2"/>
  <c r="Y440" i="2"/>
  <c r="Z440" i="2"/>
  <c r="AA440" i="2"/>
  <c r="AB440" i="2"/>
  <c r="AC440" i="2"/>
  <c r="X441" i="2"/>
  <c r="Y441" i="2"/>
  <c r="Z441" i="2"/>
  <c r="AA441" i="2"/>
  <c r="AB441" i="2"/>
  <c r="AC441" i="2"/>
  <c r="X442" i="2"/>
  <c r="Y442" i="2"/>
  <c r="Z442" i="2"/>
  <c r="AA442" i="2"/>
  <c r="AB442" i="2"/>
  <c r="AC442" i="2"/>
  <c r="X443" i="2"/>
  <c r="Y443" i="2"/>
  <c r="Z443" i="2"/>
  <c r="AA443" i="2"/>
  <c r="AB443" i="2"/>
  <c r="AC443" i="2"/>
  <c r="X444" i="2"/>
  <c r="Y444" i="2"/>
  <c r="Z444" i="2"/>
  <c r="AA444" i="2"/>
  <c r="AB444" i="2"/>
  <c r="AC444" i="2"/>
  <c r="X445" i="2"/>
  <c r="Y445" i="2"/>
  <c r="Z445" i="2"/>
  <c r="AA445" i="2"/>
  <c r="AB445" i="2"/>
  <c r="AC445" i="2"/>
  <c r="X446" i="2"/>
  <c r="Y446" i="2"/>
  <c r="Z446" i="2"/>
  <c r="AA446" i="2"/>
  <c r="AB446" i="2"/>
  <c r="AC446" i="2"/>
  <c r="X447" i="2"/>
  <c r="Y447" i="2"/>
  <c r="Z447" i="2"/>
  <c r="AA447" i="2"/>
  <c r="AB447" i="2"/>
  <c r="AC447" i="2"/>
  <c r="X448" i="2"/>
  <c r="Y448" i="2"/>
  <c r="Z448" i="2"/>
  <c r="AA448" i="2"/>
  <c r="AB448" i="2"/>
  <c r="AC448" i="2"/>
  <c r="X449" i="2"/>
  <c r="Y449" i="2"/>
  <c r="Z449" i="2"/>
  <c r="AA449" i="2"/>
  <c r="AB449" i="2"/>
  <c r="AC449" i="2"/>
  <c r="X450" i="2"/>
  <c r="Y450" i="2"/>
  <c r="Z450" i="2"/>
  <c r="AA450" i="2"/>
  <c r="AB450" i="2"/>
  <c r="AC450" i="2"/>
  <c r="X451" i="2"/>
  <c r="Y451" i="2"/>
  <c r="Z451" i="2"/>
  <c r="AA451" i="2"/>
  <c r="AB451" i="2"/>
  <c r="AC451" i="2"/>
  <c r="X452" i="2"/>
  <c r="Y452" i="2"/>
  <c r="Z452" i="2"/>
  <c r="AA452" i="2"/>
  <c r="AB452" i="2"/>
  <c r="AC452" i="2"/>
  <c r="X453" i="2"/>
  <c r="Y453" i="2"/>
  <c r="Z453" i="2"/>
  <c r="AA453" i="2"/>
  <c r="AB453" i="2"/>
  <c r="AC453" i="2"/>
  <c r="X454" i="2"/>
  <c r="Y454" i="2"/>
  <c r="Z454" i="2"/>
  <c r="AA454" i="2"/>
  <c r="AB454" i="2"/>
  <c r="AC454" i="2"/>
  <c r="X455" i="2"/>
  <c r="Y455" i="2"/>
  <c r="Z455" i="2"/>
  <c r="AA455" i="2"/>
  <c r="AB455" i="2"/>
  <c r="AC455" i="2"/>
  <c r="X456" i="2"/>
  <c r="Y456" i="2"/>
  <c r="Z456" i="2"/>
  <c r="AA456" i="2"/>
  <c r="AB456" i="2"/>
  <c r="AC456" i="2"/>
  <c r="X457" i="2"/>
  <c r="Y457" i="2"/>
  <c r="Z457" i="2"/>
  <c r="AA457" i="2"/>
  <c r="AB457" i="2"/>
  <c r="AC457" i="2"/>
  <c r="X458" i="2"/>
  <c r="Y458" i="2"/>
  <c r="Z458" i="2"/>
  <c r="AA458" i="2"/>
  <c r="AB458" i="2"/>
  <c r="AC458" i="2"/>
  <c r="X459" i="2"/>
  <c r="Y459" i="2"/>
  <c r="Z459" i="2"/>
  <c r="AA459" i="2"/>
  <c r="AB459" i="2"/>
  <c r="AC459" i="2"/>
  <c r="X460" i="2"/>
  <c r="Y460" i="2"/>
  <c r="Z460" i="2"/>
  <c r="AA460" i="2"/>
  <c r="AB460" i="2"/>
  <c r="AC460" i="2"/>
  <c r="X461" i="2"/>
  <c r="Y461" i="2"/>
  <c r="Z461" i="2"/>
  <c r="AA461" i="2"/>
  <c r="AB461" i="2"/>
  <c r="AC461" i="2"/>
  <c r="X462" i="2"/>
  <c r="Y462" i="2"/>
  <c r="Z462" i="2"/>
  <c r="AA462" i="2"/>
  <c r="AB462" i="2"/>
  <c r="AC462" i="2"/>
  <c r="X463" i="2"/>
  <c r="Y463" i="2"/>
  <c r="Z463" i="2"/>
  <c r="AA463" i="2"/>
  <c r="AB463" i="2"/>
  <c r="AC463" i="2"/>
  <c r="X464" i="2"/>
  <c r="Y464" i="2"/>
  <c r="Z464" i="2"/>
  <c r="AA464" i="2"/>
  <c r="AB464" i="2"/>
  <c r="AC464" i="2"/>
  <c r="X465" i="2"/>
  <c r="Y465" i="2"/>
  <c r="Z465" i="2"/>
  <c r="AA465" i="2"/>
  <c r="AB465" i="2"/>
  <c r="AC465" i="2"/>
  <c r="X466" i="2"/>
  <c r="Y466" i="2"/>
  <c r="Z466" i="2"/>
  <c r="AA466" i="2"/>
  <c r="AB466" i="2"/>
  <c r="AC466" i="2"/>
  <c r="X467" i="2"/>
  <c r="Y467" i="2"/>
  <c r="Z467" i="2"/>
  <c r="AA467" i="2"/>
  <c r="AB467" i="2"/>
  <c r="AC467" i="2"/>
  <c r="X468" i="2"/>
  <c r="Y468" i="2"/>
  <c r="Z468" i="2"/>
  <c r="AA468" i="2"/>
  <c r="AB468" i="2"/>
  <c r="AC468" i="2"/>
  <c r="X469" i="2"/>
  <c r="Y469" i="2"/>
  <c r="Z469" i="2"/>
  <c r="AA469" i="2"/>
  <c r="AB469" i="2"/>
  <c r="AC469" i="2"/>
  <c r="X470" i="2"/>
  <c r="Y470" i="2"/>
  <c r="Z470" i="2"/>
  <c r="AA470" i="2"/>
  <c r="AB470" i="2"/>
  <c r="AC470" i="2"/>
  <c r="X471" i="2"/>
  <c r="Y471" i="2"/>
  <c r="Z471" i="2"/>
  <c r="AA471" i="2"/>
  <c r="AB471" i="2"/>
  <c r="AC471" i="2"/>
  <c r="X472" i="2"/>
  <c r="Y472" i="2"/>
  <c r="Z472" i="2"/>
  <c r="AA472" i="2"/>
  <c r="AB472" i="2"/>
  <c r="AC472" i="2"/>
  <c r="X473" i="2"/>
  <c r="Y473" i="2"/>
  <c r="Z473" i="2"/>
  <c r="AA473" i="2"/>
  <c r="AB473" i="2"/>
  <c r="AC473" i="2"/>
  <c r="X474" i="2"/>
  <c r="Y474" i="2"/>
  <c r="Z474" i="2"/>
  <c r="AA474" i="2"/>
  <c r="AB474" i="2"/>
  <c r="AC474" i="2"/>
  <c r="X475" i="2"/>
  <c r="Y475" i="2"/>
  <c r="Z475" i="2"/>
  <c r="AA475" i="2"/>
  <c r="AB475" i="2"/>
  <c r="AC475" i="2"/>
  <c r="X476" i="2"/>
  <c r="Y476" i="2"/>
  <c r="Z476" i="2"/>
  <c r="AA476" i="2"/>
  <c r="AB476" i="2"/>
  <c r="AC476" i="2"/>
  <c r="X477" i="2"/>
  <c r="Y477" i="2"/>
  <c r="Z477" i="2"/>
  <c r="AA477" i="2"/>
  <c r="AB477" i="2"/>
  <c r="AC477" i="2"/>
  <c r="X478" i="2"/>
  <c r="Y478" i="2"/>
  <c r="Z478" i="2"/>
  <c r="AA478" i="2"/>
  <c r="AB478" i="2"/>
  <c r="AC478" i="2"/>
  <c r="X479" i="2"/>
  <c r="Y479" i="2"/>
  <c r="Z479" i="2"/>
  <c r="AA479" i="2"/>
  <c r="AB479" i="2"/>
  <c r="AC479" i="2"/>
  <c r="X480" i="2"/>
  <c r="Y480" i="2"/>
  <c r="Z480" i="2"/>
  <c r="AA480" i="2"/>
  <c r="AB480" i="2"/>
  <c r="AC480" i="2"/>
  <c r="X482" i="2"/>
  <c r="Y482" i="2"/>
  <c r="Z482" i="2"/>
  <c r="AA482" i="2"/>
  <c r="AB482" i="2"/>
  <c r="AC482" i="2"/>
  <c r="X483" i="2"/>
  <c r="Y483" i="2"/>
  <c r="Z483" i="2"/>
  <c r="AA483" i="2"/>
  <c r="AB483" i="2"/>
  <c r="AC483" i="2"/>
  <c r="X484" i="2"/>
  <c r="Y484" i="2"/>
  <c r="Z484" i="2"/>
  <c r="AA484" i="2"/>
  <c r="AB484" i="2"/>
  <c r="AC484" i="2"/>
  <c r="X485" i="2"/>
  <c r="Y485" i="2"/>
  <c r="Z485" i="2"/>
  <c r="AA485" i="2"/>
  <c r="AB485" i="2"/>
  <c r="AC485" i="2"/>
  <c r="X486" i="2"/>
  <c r="Y486" i="2"/>
  <c r="Z486" i="2"/>
  <c r="AA486" i="2"/>
  <c r="AB486" i="2"/>
  <c r="AC486" i="2"/>
  <c r="X487" i="2"/>
  <c r="Y487" i="2"/>
  <c r="Z487" i="2"/>
  <c r="AA487" i="2"/>
  <c r="AB487" i="2"/>
  <c r="AC487" i="2"/>
  <c r="X488" i="2"/>
  <c r="Y488" i="2"/>
  <c r="Z488" i="2"/>
  <c r="AA488" i="2"/>
  <c r="AB488" i="2"/>
  <c r="AC488" i="2"/>
  <c r="X489" i="2"/>
  <c r="Y489" i="2"/>
  <c r="Z489" i="2"/>
  <c r="AA489" i="2"/>
  <c r="AB489" i="2"/>
  <c r="AC489" i="2"/>
  <c r="X490" i="2"/>
  <c r="Y490" i="2"/>
  <c r="Z490" i="2"/>
  <c r="AA490" i="2"/>
  <c r="AB490" i="2"/>
  <c r="AC490" i="2"/>
  <c r="X491" i="2"/>
  <c r="Y491" i="2"/>
  <c r="Z491" i="2"/>
  <c r="AA491" i="2"/>
  <c r="AB491" i="2"/>
  <c r="AC491" i="2"/>
  <c r="X492" i="2"/>
  <c r="Y492" i="2"/>
  <c r="Z492" i="2"/>
  <c r="AA492" i="2"/>
  <c r="AB492" i="2"/>
  <c r="AC492" i="2"/>
  <c r="X493" i="2"/>
  <c r="Y493" i="2"/>
  <c r="Z493" i="2"/>
  <c r="AA493" i="2"/>
  <c r="AB493" i="2"/>
  <c r="AC493" i="2"/>
  <c r="X494" i="2"/>
  <c r="Y494" i="2"/>
  <c r="Z494" i="2"/>
  <c r="AA494" i="2"/>
  <c r="AB494" i="2"/>
  <c r="AC494" i="2"/>
  <c r="X495" i="2"/>
  <c r="Y495" i="2"/>
  <c r="Z495" i="2"/>
  <c r="AA495" i="2"/>
  <c r="AB495" i="2"/>
  <c r="AC495" i="2"/>
  <c r="X496" i="2"/>
  <c r="Y496" i="2"/>
  <c r="Z496" i="2"/>
  <c r="AA496" i="2"/>
  <c r="AB496" i="2"/>
  <c r="AC496" i="2"/>
  <c r="X497" i="2"/>
  <c r="Y497" i="2"/>
  <c r="Z497" i="2"/>
  <c r="AA497" i="2"/>
  <c r="AB497" i="2"/>
  <c r="AC497" i="2"/>
  <c r="X498" i="2"/>
  <c r="Y498" i="2"/>
  <c r="Z498" i="2"/>
  <c r="AA498" i="2"/>
  <c r="AB498" i="2"/>
  <c r="AC498" i="2"/>
  <c r="X499" i="2"/>
  <c r="Y499" i="2"/>
  <c r="Z499" i="2"/>
  <c r="AA499" i="2"/>
  <c r="AB499" i="2"/>
  <c r="AC499" i="2"/>
  <c r="X500" i="2"/>
  <c r="Y500" i="2"/>
  <c r="Z500" i="2"/>
  <c r="AA500" i="2"/>
  <c r="AB500" i="2"/>
  <c r="AC500" i="2"/>
  <c r="X501" i="2"/>
  <c r="Y501" i="2"/>
  <c r="Z501" i="2"/>
  <c r="AA501" i="2"/>
  <c r="AB501" i="2"/>
  <c r="AC501" i="2"/>
  <c r="X502" i="2"/>
  <c r="Y502" i="2"/>
  <c r="Z502" i="2"/>
  <c r="AA502" i="2"/>
  <c r="AB502" i="2"/>
  <c r="AC502" i="2"/>
  <c r="X503" i="2"/>
  <c r="Y503" i="2"/>
  <c r="Z503" i="2"/>
  <c r="AA503" i="2"/>
  <c r="AB503" i="2"/>
  <c r="AC503" i="2"/>
  <c r="X504" i="2"/>
  <c r="Y504" i="2"/>
  <c r="Z504" i="2"/>
  <c r="AA504" i="2"/>
  <c r="AB504" i="2"/>
  <c r="AC504" i="2"/>
  <c r="X505" i="2"/>
  <c r="Y505" i="2"/>
  <c r="Z505" i="2"/>
  <c r="AA505" i="2"/>
  <c r="AB505" i="2"/>
  <c r="AC505" i="2"/>
  <c r="X506" i="2"/>
  <c r="Y506" i="2"/>
  <c r="Z506" i="2"/>
  <c r="AA506" i="2"/>
  <c r="AB506" i="2"/>
  <c r="AC506" i="2"/>
  <c r="X507" i="2"/>
  <c r="Y507" i="2"/>
  <c r="Z507" i="2"/>
  <c r="AA507" i="2"/>
  <c r="AB507" i="2"/>
  <c r="AC507" i="2"/>
  <c r="X508" i="2"/>
  <c r="Y508" i="2"/>
  <c r="Z508" i="2"/>
  <c r="AA508" i="2"/>
  <c r="AB508" i="2"/>
  <c r="AC508" i="2"/>
  <c r="X509" i="2"/>
  <c r="Y509" i="2"/>
  <c r="Z509" i="2"/>
  <c r="AA509" i="2"/>
  <c r="AB509" i="2"/>
  <c r="AC509" i="2"/>
  <c r="X510" i="2"/>
  <c r="Y510" i="2"/>
  <c r="Z510" i="2"/>
  <c r="AA510" i="2"/>
  <c r="AB510" i="2"/>
  <c r="AC510" i="2"/>
  <c r="X511" i="2"/>
  <c r="Y511" i="2"/>
  <c r="Z511" i="2"/>
  <c r="AA511" i="2"/>
  <c r="AB511" i="2"/>
  <c r="AC511" i="2"/>
  <c r="X512" i="2"/>
  <c r="Y512" i="2"/>
  <c r="Z512" i="2"/>
  <c r="AA512" i="2"/>
  <c r="AB512" i="2"/>
  <c r="AC512" i="2"/>
  <c r="X513" i="2"/>
  <c r="Y513" i="2"/>
  <c r="Z513" i="2"/>
  <c r="AA513" i="2"/>
  <c r="AB513" i="2"/>
  <c r="AC513" i="2"/>
  <c r="X514" i="2"/>
  <c r="Y514" i="2"/>
  <c r="Z514" i="2"/>
  <c r="AA514" i="2"/>
  <c r="AB514" i="2"/>
  <c r="AC514" i="2"/>
  <c r="X517" i="2"/>
  <c r="Y517" i="2"/>
  <c r="Z517" i="2"/>
  <c r="AA517" i="2"/>
  <c r="AB517" i="2"/>
  <c r="AC517" i="2"/>
  <c r="X518" i="2"/>
  <c r="Y518" i="2"/>
  <c r="Z518" i="2"/>
  <c r="AA518" i="2"/>
  <c r="AB518" i="2"/>
  <c r="AC518" i="2"/>
  <c r="X519" i="2"/>
  <c r="Y519" i="2"/>
  <c r="Z519" i="2"/>
  <c r="AA519" i="2"/>
  <c r="AB519" i="2"/>
  <c r="AC519" i="2"/>
  <c r="X520" i="2"/>
  <c r="Y520" i="2"/>
  <c r="Z520" i="2"/>
  <c r="AA520" i="2"/>
  <c r="AB520" i="2"/>
  <c r="AC520" i="2"/>
  <c r="X521" i="2"/>
  <c r="Y521" i="2"/>
  <c r="Z521" i="2"/>
  <c r="AA521" i="2"/>
  <c r="AB521" i="2"/>
  <c r="AC521" i="2"/>
  <c r="X522" i="2"/>
  <c r="Y522" i="2"/>
  <c r="Z522" i="2"/>
  <c r="AA522" i="2"/>
  <c r="AB522" i="2"/>
  <c r="AC522" i="2"/>
  <c r="X523" i="2"/>
  <c r="Y523" i="2"/>
  <c r="Z523" i="2"/>
  <c r="AA523" i="2"/>
  <c r="AB523" i="2"/>
  <c r="AC523" i="2"/>
  <c r="X524" i="2"/>
  <c r="Y524" i="2"/>
  <c r="Z524" i="2"/>
  <c r="AA524" i="2"/>
  <c r="AB524" i="2"/>
  <c r="AC524" i="2"/>
  <c r="X525" i="2"/>
  <c r="Y525" i="2"/>
  <c r="Z525" i="2"/>
  <c r="AA525" i="2"/>
  <c r="AB525" i="2"/>
  <c r="AC525" i="2"/>
  <c r="X526" i="2"/>
  <c r="Y526" i="2"/>
  <c r="Z526" i="2"/>
  <c r="AA526" i="2"/>
  <c r="AB526" i="2"/>
  <c r="AC526" i="2"/>
  <c r="X527" i="2"/>
  <c r="Y527" i="2"/>
  <c r="Z527" i="2"/>
  <c r="AA527" i="2"/>
  <c r="AB527" i="2"/>
  <c r="AC527" i="2"/>
  <c r="X528" i="2"/>
  <c r="Y528" i="2"/>
  <c r="Z528" i="2"/>
  <c r="AA528" i="2"/>
  <c r="AB528" i="2"/>
  <c r="AC528" i="2"/>
  <c r="X529" i="2"/>
  <c r="Y529" i="2"/>
  <c r="Z529" i="2"/>
  <c r="AA529" i="2"/>
  <c r="AB529" i="2"/>
  <c r="AC529" i="2"/>
  <c r="X530" i="2"/>
  <c r="Y530" i="2"/>
  <c r="Z530" i="2"/>
  <c r="AA530" i="2"/>
  <c r="AB530" i="2"/>
  <c r="AC530" i="2"/>
  <c r="X531" i="2"/>
  <c r="Y531" i="2"/>
  <c r="Z531" i="2"/>
  <c r="AA531" i="2"/>
  <c r="AB531" i="2"/>
  <c r="AC531" i="2"/>
  <c r="X532" i="2"/>
  <c r="Y532" i="2"/>
  <c r="Z532" i="2"/>
  <c r="AA532" i="2"/>
  <c r="AB532" i="2"/>
  <c r="AC532" i="2"/>
  <c r="X533" i="2"/>
  <c r="Y533" i="2"/>
  <c r="Z533" i="2"/>
  <c r="AA533" i="2"/>
  <c r="AB533" i="2"/>
  <c r="AC533" i="2"/>
  <c r="X534" i="2"/>
  <c r="Y534" i="2"/>
  <c r="Z534" i="2"/>
  <c r="AA534" i="2"/>
  <c r="AB534" i="2"/>
  <c r="AC534" i="2"/>
  <c r="X535" i="2"/>
  <c r="Y535" i="2"/>
  <c r="Z535" i="2"/>
  <c r="AA535" i="2"/>
  <c r="AB535" i="2"/>
  <c r="AC535" i="2"/>
  <c r="X536" i="2"/>
  <c r="Y536" i="2"/>
  <c r="Z536" i="2"/>
  <c r="AA536" i="2"/>
  <c r="AB536" i="2"/>
  <c r="AC536" i="2"/>
  <c r="X537" i="2"/>
  <c r="Y537" i="2"/>
  <c r="Z537" i="2"/>
  <c r="AA537" i="2"/>
  <c r="AB537" i="2"/>
  <c r="AC537" i="2"/>
  <c r="X538" i="2"/>
  <c r="Y538" i="2"/>
  <c r="Z538" i="2"/>
  <c r="AA538" i="2"/>
  <c r="AB538" i="2"/>
  <c r="AC538" i="2"/>
  <c r="X539" i="2"/>
  <c r="Y539" i="2"/>
  <c r="Z539" i="2"/>
  <c r="AA539" i="2"/>
  <c r="AB539" i="2"/>
  <c r="AC539" i="2"/>
  <c r="X540" i="2"/>
  <c r="Y540" i="2"/>
  <c r="Z540" i="2"/>
  <c r="AA540" i="2"/>
  <c r="AB540" i="2"/>
  <c r="AC540" i="2"/>
  <c r="X541" i="2"/>
  <c r="Y541" i="2"/>
  <c r="Z541" i="2"/>
  <c r="AA541" i="2"/>
  <c r="AB541" i="2"/>
  <c r="AC541" i="2"/>
  <c r="X542" i="2"/>
  <c r="Y542" i="2"/>
  <c r="Z542" i="2"/>
  <c r="AA542" i="2"/>
  <c r="AB542" i="2"/>
  <c r="AC542" i="2"/>
  <c r="X543" i="2"/>
  <c r="Y543" i="2"/>
  <c r="Z543" i="2"/>
  <c r="AA543" i="2"/>
  <c r="AB543" i="2"/>
  <c r="AC543" i="2"/>
  <c r="X544" i="2"/>
  <c r="Y544" i="2"/>
  <c r="Z544" i="2"/>
  <c r="AA544" i="2"/>
  <c r="AB544" i="2"/>
  <c r="AC544" i="2"/>
  <c r="X545" i="2"/>
  <c r="Y545" i="2"/>
  <c r="Z545" i="2"/>
  <c r="AA545" i="2"/>
  <c r="AB545" i="2"/>
  <c r="AC545" i="2"/>
  <c r="X546" i="2"/>
  <c r="Y546" i="2"/>
  <c r="Z546" i="2"/>
  <c r="AA546" i="2"/>
  <c r="AB546" i="2"/>
  <c r="AC546" i="2"/>
  <c r="X547" i="2"/>
  <c r="Y547" i="2"/>
  <c r="Z547" i="2"/>
  <c r="AA547" i="2"/>
  <c r="AB547" i="2"/>
  <c r="AC547" i="2"/>
  <c r="X548" i="2"/>
  <c r="Y548" i="2"/>
  <c r="Z548" i="2"/>
  <c r="AA548" i="2"/>
  <c r="AB548" i="2"/>
  <c r="AC548" i="2"/>
  <c r="X549" i="2"/>
  <c r="Y549" i="2"/>
  <c r="Z549" i="2"/>
  <c r="AA549" i="2"/>
  <c r="AB549" i="2"/>
  <c r="AC549" i="2"/>
  <c r="X550" i="2"/>
  <c r="Y550" i="2"/>
  <c r="Z550" i="2"/>
  <c r="AA550" i="2"/>
  <c r="AB550" i="2"/>
  <c r="AC550" i="2"/>
  <c r="X551" i="2"/>
  <c r="Y551" i="2"/>
  <c r="Z551" i="2"/>
  <c r="AA551" i="2"/>
  <c r="AB551" i="2"/>
  <c r="AC551" i="2"/>
  <c r="X552" i="2"/>
  <c r="Y552" i="2"/>
  <c r="Z552" i="2"/>
  <c r="AA552" i="2"/>
  <c r="AB552" i="2"/>
  <c r="AC552" i="2"/>
  <c r="X553" i="2"/>
  <c r="Y553" i="2"/>
  <c r="Z553" i="2"/>
  <c r="AA553" i="2"/>
  <c r="AB553" i="2"/>
  <c r="AC553" i="2"/>
  <c r="X554" i="2"/>
  <c r="Y554" i="2"/>
  <c r="Z554" i="2"/>
  <c r="AA554" i="2"/>
  <c r="AB554" i="2"/>
  <c r="AC554" i="2"/>
  <c r="X555" i="2"/>
  <c r="Y555" i="2"/>
  <c r="Z555" i="2"/>
  <c r="AA555" i="2"/>
  <c r="AB555" i="2"/>
  <c r="AC555" i="2"/>
  <c r="X556" i="2"/>
  <c r="Y556" i="2"/>
  <c r="Z556" i="2"/>
  <c r="AA556" i="2"/>
  <c r="AB556" i="2"/>
  <c r="AC556" i="2"/>
  <c r="X557" i="2"/>
  <c r="Y557" i="2"/>
  <c r="Z557" i="2"/>
  <c r="AA557" i="2"/>
  <c r="AB557" i="2"/>
  <c r="AC557" i="2"/>
  <c r="X558" i="2"/>
  <c r="Y558" i="2"/>
  <c r="Z558" i="2"/>
  <c r="AA558" i="2"/>
  <c r="AB558" i="2"/>
  <c r="AC558" i="2"/>
  <c r="X559" i="2"/>
  <c r="Y559" i="2"/>
  <c r="Z559" i="2"/>
  <c r="AA559" i="2"/>
  <c r="AB559" i="2"/>
  <c r="AC559" i="2"/>
  <c r="X560" i="2"/>
  <c r="Y560" i="2"/>
  <c r="Z560" i="2"/>
  <c r="AA560" i="2"/>
  <c r="AB560" i="2"/>
  <c r="AC560" i="2"/>
  <c r="X561" i="2"/>
  <c r="Y561" i="2"/>
  <c r="Z561" i="2"/>
  <c r="AA561" i="2"/>
  <c r="AB561" i="2"/>
  <c r="AC561" i="2"/>
  <c r="X562" i="2"/>
  <c r="Y562" i="2"/>
  <c r="Z562" i="2"/>
  <c r="AA562" i="2"/>
  <c r="AB562" i="2"/>
  <c r="AC562" i="2"/>
  <c r="X563" i="2"/>
  <c r="Y563" i="2"/>
  <c r="Z563" i="2"/>
  <c r="AA563" i="2"/>
  <c r="AB563" i="2"/>
  <c r="AC563" i="2"/>
  <c r="X564" i="2"/>
  <c r="Y564" i="2"/>
  <c r="Z564" i="2"/>
  <c r="AA564" i="2"/>
  <c r="AB564" i="2"/>
  <c r="AC564" i="2"/>
  <c r="X565" i="2"/>
  <c r="Y565" i="2"/>
  <c r="Z565" i="2"/>
  <c r="AA565" i="2"/>
  <c r="AB565" i="2"/>
  <c r="AC565" i="2"/>
  <c r="X566" i="2"/>
  <c r="Y566" i="2"/>
  <c r="Z566" i="2"/>
  <c r="AA566" i="2"/>
  <c r="AB566" i="2"/>
  <c r="AC566" i="2"/>
  <c r="X567" i="2"/>
  <c r="Y567" i="2"/>
  <c r="Z567" i="2"/>
  <c r="AA567" i="2"/>
  <c r="AB567" i="2"/>
  <c r="AC567" i="2"/>
  <c r="X568" i="2"/>
  <c r="Y568" i="2"/>
  <c r="Z568" i="2"/>
  <c r="AA568" i="2"/>
  <c r="AB568" i="2"/>
  <c r="AC568" i="2"/>
  <c r="X569" i="2"/>
  <c r="Y569" i="2"/>
  <c r="Z569" i="2"/>
  <c r="AA569" i="2"/>
  <c r="AB569" i="2"/>
  <c r="AC569" i="2"/>
  <c r="X570" i="2"/>
  <c r="Y570" i="2"/>
  <c r="Z570" i="2"/>
  <c r="AA570" i="2"/>
  <c r="AB570" i="2"/>
  <c r="AC570" i="2"/>
  <c r="X571" i="2"/>
  <c r="Y571" i="2"/>
  <c r="Z571" i="2"/>
  <c r="AA571" i="2"/>
  <c r="AB571" i="2"/>
  <c r="AC571" i="2"/>
  <c r="X572" i="2"/>
  <c r="Y572" i="2"/>
  <c r="Z572" i="2"/>
  <c r="AA572" i="2"/>
  <c r="AB572" i="2"/>
  <c r="AC572" i="2"/>
  <c r="X573" i="2"/>
  <c r="Y573" i="2"/>
  <c r="Z573" i="2"/>
  <c r="AA573" i="2"/>
  <c r="AB573" i="2"/>
  <c r="AC573" i="2"/>
  <c r="X574" i="2"/>
  <c r="Y574" i="2"/>
  <c r="Z574" i="2"/>
  <c r="AA574" i="2"/>
  <c r="AB574" i="2"/>
  <c r="AC574" i="2"/>
  <c r="X575" i="2"/>
  <c r="Y575" i="2"/>
  <c r="Z575" i="2"/>
  <c r="AA575" i="2"/>
  <c r="AB575" i="2"/>
  <c r="AC575" i="2"/>
  <c r="X576" i="2"/>
  <c r="Y576" i="2"/>
  <c r="Z576" i="2"/>
  <c r="AA576" i="2"/>
  <c r="AB576" i="2"/>
  <c r="AC576" i="2"/>
  <c r="X577" i="2"/>
  <c r="Y577" i="2"/>
  <c r="Z577" i="2"/>
  <c r="AA577" i="2"/>
  <c r="AB577" i="2"/>
  <c r="AC577" i="2"/>
  <c r="X578" i="2"/>
  <c r="Y578" i="2"/>
  <c r="Z578" i="2"/>
  <c r="AA578" i="2"/>
  <c r="AB578" i="2"/>
  <c r="AC578" i="2"/>
  <c r="X579" i="2"/>
  <c r="Y579" i="2"/>
  <c r="Z579" i="2"/>
  <c r="AA579" i="2"/>
  <c r="AB579" i="2"/>
  <c r="AC579" i="2"/>
  <c r="X580" i="2"/>
  <c r="Y580" i="2"/>
  <c r="Z580" i="2"/>
  <c r="AA580" i="2"/>
  <c r="AB580" i="2"/>
  <c r="AC580" i="2"/>
  <c r="X581" i="2"/>
  <c r="Y581" i="2"/>
  <c r="Z581" i="2"/>
  <c r="AA581" i="2"/>
  <c r="AB581" i="2"/>
  <c r="AC581" i="2"/>
  <c r="X582" i="2"/>
  <c r="Y582" i="2"/>
  <c r="Z582" i="2"/>
  <c r="AA582" i="2"/>
  <c r="AB582" i="2"/>
  <c r="AC582" i="2"/>
  <c r="X583" i="2"/>
  <c r="Y583" i="2"/>
  <c r="Z583" i="2"/>
  <c r="AA583" i="2"/>
  <c r="AB583" i="2"/>
  <c r="AC583" i="2"/>
  <c r="X584" i="2"/>
  <c r="Y584" i="2"/>
  <c r="Z584" i="2"/>
  <c r="AA584" i="2"/>
  <c r="AB584" i="2"/>
  <c r="AC584" i="2"/>
  <c r="X585" i="2"/>
  <c r="Y585" i="2"/>
  <c r="Z585" i="2"/>
  <c r="AA585" i="2"/>
  <c r="AB585" i="2"/>
  <c r="AC585" i="2"/>
  <c r="X586" i="2"/>
  <c r="Y586" i="2"/>
  <c r="Z586" i="2"/>
  <c r="AA586" i="2"/>
  <c r="AB586" i="2"/>
  <c r="AC586" i="2"/>
  <c r="X587" i="2"/>
  <c r="Y587" i="2"/>
  <c r="Z587" i="2"/>
  <c r="AA587" i="2"/>
  <c r="AB587" i="2"/>
  <c r="AC587" i="2"/>
  <c r="X588" i="2"/>
  <c r="Y588" i="2"/>
  <c r="Z588" i="2"/>
  <c r="AA588" i="2"/>
  <c r="AB588" i="2"/>
  <c r="AC588" i="2"/>
  <c r="X589" i="2"/>
  <c r="Y589" i="2"/>
  <c r="Z589" i="2"/>
  <c r="AA589" i="2"/>
  <c r="AB589" i="2"/>
  <c r="AC589" i="2"/>
  <c r="X590" i="2"/>
  <c r="Y590" i="2"/>
  <c r="Z590" i="2"/>
  <c r="AA590" i="2"/>
  <c r="AB590" i="2"/>
  <c r="AC590" i="2"/>
  <c r="X591" i="2"/>
  <c r="Y591" i="2"/>
  <c r="Z591" i="2"/>
  <c r="AA591" i="2"/>
  <c r="AB591" i="2"/>
  <c r="AC591" i="2"/>
  <c r="X592" i="2"/>
  <c r="Y592" i="2"/>
  <c r="Z592" i="2"/>
  <c r="AA592" i="2"/>
  <c r="AB592" i="2"/>
  <c r="AC592" i="2"/>
  <c r="X593" i="2"/>
  <c r="Y593" i="2"/>
  <c r="Z593" i="2"/>
  <c r="AA593" i="2"/>
  <c r="AB593" i="2"/>
  <c r="AC593" i="2"/>
  <c r="X594" i="2"/>
  <c r="Y594" i="2"/>
  <c r="Z594" i="2"/>
  <c r="AA594" i="2"/>
  <c r="AB594" i="2"/>
  <c r="AC594" i="2"/>
  <c r="X595" i="2"/>
  <c r="Y595" i="2"/>
  <c r="Z595" i="2"/>
  <c r="AA595" i="2"/>
  <c r="AB595" i="2"/>
  <c r="AC595" i="2"/>
  <c r="X596" i="2"/>
  <c r="Y596" i="2"/>
  <c r="Z596" i="2"/>
  <c r="AA596" i="2"/>
  <c r="AB596" i="2"/>
  <c r="AC596" i="2"/>
  <c r="X597" i="2"/>
  <c r="Y597" i="2"/>
  <c r="Z597" i="2"/>
  <c r="AA597" i="2"/>
  <c r="AB597" i="2"/>
  <c r="AC597" i="2"/>
  <c r="X598" i="2"/>
  <c r="Y598" i="2"/>
  <c r="Z598" i="2"/>
  <c r="AA598" i="2"/>
  <c r="AB598" i="2"/>
  <c r="AC598" i="2"/>
  <c r="X599" i="2"/>
  <c r="Y599" i="2"/>
  <c r="Z599" i="2"/>
  <c r="AA599" i="2"/>
  <c r="AB599" i="2"/>
  <c r="AC599" i="2"/>
  <c r="X600" i="2"/>
  <c r="Y600" i="2"/>
  <c r="Z600" i="2"/>
  <c r="AA600" i="2"/>
  <c r="AB600" i="2"/>
  <c r="AC600" i="2"/>
  <c r="X601" i="2"/>
  <c r="Y601" i="2"/>
  <c r="Z601" i="2"/>
  <c r="AA601" i="2"/>
  <c r="AB601" i="2"/>
  <c r="AC601" i="2"/>
  <c r="X602" i="2"/>
  <c r="Y602" i="2"/>
  <c r="Z602" i="2"/>
  <c r="AA602" i="2"/>
  <c r="AB602" i="2"/>
  <c r="AC602" i="2"/>
  <c r="X603" i="2"/>
  <c r="Y603" i="2"/>
  <c r="Z603" i="2"/>
  <c r="AA603" i="2"/>
  <c r="AB603" i="2"/>
  <c r="AC603" i="2"/>
  <c r="X604" i="2"/>
  <c r="Y604" i="2"/>
  <c r="Z604" i="2"/>
  <c r="AA604" i="2"/>
  <c r="AB604" i="2"/>
  <c r="AC604" i="2"/>
  <c r="X605" i="2"/>
  <c r="Y605" i="2"/>
  <c r="Z605" i="2"/>
  <c r="AA605" i="2"/>
  <c r="AB605" i="2"/>
  <c r="AC605" i="2"/>
  <c r="X606" i="2"/>
  <c r="Y606" i="2"/>
  <c r="Z606" i="2"/>
  <c r="AA606" i="2"/>
  <c r="AB606" i="2"/>
  <c r="AC606" i="2"/>
  <c r="X607" i="2"/>
  <c r="Y607" i="2"/>
  <c r="Z607" i="2"/>
  <c r="AA607" i="2"/>
  <c r="AB607" i="2"/>
  <c r="AC607" i="2"/>
  <c r="X608" i="2"/>
  <c r="Y608" i="2"/>
  <c r="Z608" i="2"/>
  <c r="AA608" i="2"/>
  <c r="AB608" i="2"/>
  <c r="AC608" i="2"/>
  <c r="X609" i="2"/>
  <c r="Y609" i="2"/>
  <c r="Z609" i="2"/>
  <c r="AA609" i="2"/>
  <c r="AB609" i="2"/>
  <c r="AC609" i="2"/>
  <c r="X610" i="2"/>
  <c r="Y610" i="2"/>
  <c r="Z610" i="2"/>
  <c r="AA610" i="2"/>
  <c r="AB610" i="2"/>
  <c r="AC610" i="2"/>
  <c r="X611" i="2"/>
  <c r="Y611" i="2"/>
  <c r="Z611" i="2"/>
  <c r="AA611" i="2"/>
  <c r="AB611" i="2"/>
  <c r="AC611" i="2"/>
  <c r="X612" i="2"/>
  <c r="Y612" i="2"/>
  <c r="Z612" i="2"/>
  <c r="AA612" i="2"/>
  <c r="AB612" i="2"/>
  <c r="AC612" i="2"/>
  <c r="X613" i="2"/>
  <c r="Y613" i="2"/>
  <c r="Z613" i="2"/>
  <c r="AA613" i="2"/>
  <c r="AB613" i="2"/>
  <c r="AC613" i="2"/>
  <c r="X614" i="2"/>
  <c r="Y614" i="2"/>
  <c r="Z614" i="2"/>
  <c r="AA614" i="2"/>
  <c r="AB614" i="2"/>
  <c r="AC614" i="2"/>
  <c r="X615" i="2"/>
  <c r="Y615" i="2"/>
  <c r="Z615" i="2"/>
  <c r="AA615" i="2"/>
  <c r="AB615" i="2"/>
  <c r="AC615" i="2"/>
  <c r="X617" i="2"/>
  <c r="Y617" i="2"/>
  <c r="Z617" i="2"/>
  <c r="AA617" i="2"/>
  <c r="AB617" i="2"/>
  <c r="AC617" i="2"/>
  <c r="X618" i="2"/>
  <c r="Y618" i="2"/>
  <c r="Z618" i="2"/>
  <c r="AA618" i="2"/>
  <c r="AB618" i="2"/>
  <c r="AC618" i="2"/>
  <c r="X619" i="2"/>
  <c r="Y619" i="2"/>
  <c r="Z619" i="2"/>
  <c r="AA619" i="2"/>
  <c r="AB619" i="2"/>
  <c r="AC619" i="2"/>
  <c r="X620" i="2"/>
  <c r="Y620" i="2"/>
  <c r="Z620" i="2"/>
  <c r="AA620" i="2"/>
  <c r="AB620" i="2"/>
  <c r="AC620" i="2"/>
  <c r="X621" i="2"/>
  <c r="Y621" i="2"/>
  <c r="Z621" i="2"/>
  <c r="AA621" i="2"/>
  <c r="AB621" i="2"/>
  <c r="AC621" i="2"/>
  <c r="X622" i="2"/>
  <c r="Y622" i="2"/>
  <c r="Z622" i="2"/>
  <c r="AA622" i="2"/>
  <c r="AB622" i="2"/>
  <c r="AC622" i="2"/>
  <c r="X623" i="2"/>
  <c r="Y623" i="2"/>
  <c r="Z623" i="2"/>
  <c r="AA623" i="2"/>
  <c r="AB623" i="2"/>
  <c r="AC623" i="2"/>
  <c r="X624" i="2"/>
  <c r="Y624" i="2"/>
  <c r="Z624" i="2"/>
  <c r="AA624" i="2"/>
  <c r="AB624" i="2"/>
  <c r="AC624" i="2"/>
  <c r="X625" i="2"/>
  <c r="Y625" i="2"/>
  <c r="Z625" i="2"/>
  <c r="AA625" i="2"/>
  <c r="AB625" i="2"/>
  <c r="AC625" i="2"/>
  <c r="X626" i="2"/>
  <c r="Y626" i="2"/>
  <c r="Z626" i="2"/>
  <c r="AA626" i="2"/>
  <c r="AB626" i="2"/>
  <c r="AC626" i="2"/>
  <c r="X627" i="2"/>
  <c r="Y627" i="2"/>
  <c r="Z627" i="2"/>
  <c r="AA627" i="2"/>
  <c r="AB627" i="2"/>
  <c r="AC627" i="2"/>
  <c r="X628" i="2"/>
  <c r="Y628" i="2"/>
  <c r="Z628" i="2"/>
  <c r="AA628" i="2"/>
  <c r="AB628" i="2"/>
  <c r="AC628" i="2"/>
  <c r="X629" i="2"/>
  <c r="Y629" i="2"/>
  <c r="Z629" i="2"/>
  <c r="AA629" i="2"/>
  <c r="AB629" i="2"/>
  <c r="AC629" i="2"/>
  <c r="X630" i="2"/>
  <c r="Y630" i="2"/>
  <c r="Z630" i="2"/>
  <c r="AA630" i="2"/>
  <c r="AB630" i="2"/>
  <c r="AC630" i="2"/>
  <c r="X631" i="2"/>
  <c r="Y631" i="2"/>
  <c r="Z631" i="2"/>
  <c r="AA631" i="2"/>
  <c r="AB631" i="2"/>
  <c r="AC631" i="2"/>
  <c r="X632" i="2"/>
  <c r="Y632" i="2"/>
  <c r="Z632" i="2"/>
  <c r="AA632" i="2"/>
  <c r="AB632" i="2"/>
  <c r="AC632" i="2"/>
  <c r="X633" i="2"/>
  <c r="Y633" i="2"/>
  <c r="Z633" i="2"/>
  <c r="AA633" i="2"/>
  <c r="AB633" i="2"/>
  <c r="AC633" i="2"/>
  <c r="X634" i="2"/>
  <c r="Y634" i="2"/>
  <c r="Z634" i="2"/>
  <c r="AA634" i="2"/>
  <c r="AB634" i="2"/>
  <c r="AC634" i="2"/>
  <c r="X635" i="2"/>
  <c r="Y635" i="2"/>
  <c r="Z635" i="2"/>
  <c r="AA635" i="2"/>
  <c r="AB635" i="2"/>
  <c r="AC635" i="2"/>
  <c r="X636" i="2"/>
  <c r="Y636" i="2"/>
  <c r="Z636" i="2"/>
  <c r="AA636" i="2"/>
  <c r="AB636" i="2"/>
  <c r="AC636" i="2"/>
  <c r="X637" i="2"/>
  <c r="Y637" i="2"/>
  <c r="Z637" i="2"/>
  <c r="AA637" i="2"/>
  <c r="AB637" i="2"/>
  <c r="AC637" i="2"/>
  <c r="X638" i="2"/>
  <c r="Y638" i="2"/>
  <c r="Z638" i="2"/>
  <c r="AA638" i="2"/>
  <c r="AB638" i="2"/>
  <c r="AC638" i="2"/>
  <c r="X639" i="2"/>
  <c r="Y639" i="2"/>
  <c r="Z639" i="2"/>
  <c r="AA639" i="2"/>
  <c r="AB639" i="2"/>
  <c r="AC639" i="2"/>
  <c r="X640" i="2"/>
  <c r="Y640" i="2"/>
  <c r="Z640" i="2"/>
  <c r="AA640" i="2"/>
  <c r="AB640" i="2"/>
  <c r="AC640" i="2"/>
  <c r="X641" i="2"/>
  <c r="Y641" i="2"/>
  <c r="Z641" i="2"/>
  <c r="AA641" i="2"/>
  <c r="AB641" i="2"/>
  <c r="AC641" i="2"/>
  <c r="X642" i="2"/>
  <c r="Y642" i="2"/>
  <c r="Z642" i="2"/>
  <c r="AA642" i="2"/>
  <c r="AB642" i="2"/>
  <c r="AC642" i="2"/>
  <c r="X643" i="2"/>
  <c r="Y643" i="2"/>
  <c r="Z643" i="2"/>
  <c r="AA643" i="2"/>
  <c r="AB643" i="2"/>
  <c r="AC643" i="2"/>
  <c r="X644" i="2"/>
  <c r="Y644" i="2"/>
  <c r="Z644" i="2"/>
  <c r="AA644" i="2"/>
  <c r="AB644" i="2"/>
  <c r="AC644" i="2"/>
  <c r="X645" i="2"/>
  <c r="Y645" i="2"/>
  <c r="Z645" i="2"/>
  <c r="AA645" i="2"/>
  <c r="AB645" i="2"/>
  <c r="AC645" i="2"/>
  <c r="X646" i="2"/>
  <c r="Y646" i="2"/>
  <c r="Z646" i="2"/>
  <c r="AA646" i="2"/>
  <c r="AB646" i="2"/>
  <c r="AC646" i="2"/>
  <c r="X647" i="2"/>
  <c r="Y647" i="2"/>
  <c r="Z647" i="2"/>
  <c r="AA647" i="2"/>
  <c r="AB647" i="2"/>
  <c r="AC647" i="2"/>
  <c r="X648" i="2"/>
  <c r="Y648" i="2"/>
  <c r="Z648" i="2"/>
  <c r="AA648" i="2"/>
  <c r="AB648" i="2"/>
  <c r="AC648" i="2"/>
  <c r="X649" i="2"/>
  <c r="Y649" i="2"/>
  <c r="Z649" i="2"/>
  <c r="AA649" i="2"/>
  <c r="AB649" i="2"/>
  <c r="AC649" i="2"/>
  <c r="X650" i="2"/>
  <c r="Y650" i="2"/>
  <c r="Z650" i="2"/>
  <c r="AA650" i="2"/>
  <c r="AB650" i="2"/>
  <c r="AC650" i="2"/>
  <c r="X651" i="2"/>
  <c r="Y651" i="2"/>
  <c r="Z651" i="2"/>
  <c r="AA651" i="2"/>
  <c r="AB651" i="2"/>
  <c r="AC651" i="2"/>
  <c r="X652" i="2"/>
  <c r="Y652" i="2"/>
  <c r="Z652" i="2"/>
  <c r="AA652" i="2"/>
  <c r="AB652" i="2"/>
  <c r="AC652" i="2"/>
  <c r="X653" i="2"/>
  <c r="Y653" i="2"/>
  <c r="Z653" i="2"/>
  <c r="AA653" i="2"/>
  <c r="AB653" i="2"/>
  <c r="AC653" i="2"/>
  <c r="X654" i="2"/>
  <c r="Y654" i="2"/>
  <c r="Z654" i="2"/>
  <c r="AA654" i="2"/>
  <c r="AB654" i="2"/>
  <c r="AC654" i="2"/>
  <c r="X655" i="2"/>
  <c r="Y655" i="2"/>
  <c r="Z655" i="2"/>
  <c r="AA655" i="2"/>
  <c r="AB655" i="2"/>
  <c r="AC655" i="2"/>
  <c r="X656" i="2"/>
  <c r="Y656" i="2"/>
  <c r="Z656" i="2"/>
  <c r="AA656" i="2"/>
  <c r="AB656" i="2"/>
  <c r="AC656" i="2"/>
  <c r="X657" i="2"/>
  <c r="Y657" i="2"/>
  <c r="Z657" i="2"/>
  <c r="AA657" i="2"/>
  <c r="AB657" i="2"/>
  <c r="AC657" i="2"/>
  <c r="X658" i="2"/>
  <c r="Y658" i="2"/>
  <c r="Z658" i="2"/>
  <c r="AA658" i="2"/>
  <c r="AB658" i="2"/>
  <c r="AC658" i="2"/>
  <c r="X659" i="2"/>
  <c r="Y659" i="2"/>
  <c r="Z659" i="2"/>
  <c r="AA659" i="2"/>
  <c r="AB659" i="2"/>
  <c r="AC659" i="2"/>
  <c r="X660" i="2"/>
  <c r="Y660" i="2"/>
  <c r="Z660" i="2"/>
  <c r="AA660" i="2"/>
  <c r="AB660" i="2"/>
  <c r="AC660" i="2"/>
  <c r="X661" i="2"/>
  <c r="Y661" i="2"/>
  <c r="Z661" i="2"/>
  <c r="AA661" i="2"/>
  <c r="AB661" i="2"/>
  <c r="AC661" i="2"/>
  <c r="X662" i="2"/>
  <c r="Y662" i="2"/>
  <c r="Z662" i="2"/>
  <c r="AA662" i="2"/>
  <c r="AB662" i="2"/>
  <c r="AC662" i="2"/>
  <c r="X663" i="2"/>
  <c r="Y663" i="2"/>
  <c r="Z663" i="2"/>
  <c r="AA663" i="2"/>
  <c r="AB663" i="2"/>
  <c r="AC663" i="2"/>
  <c r="X664" i="2"/>
  <c r="Y664" i="2"/>
  <c r="Z664" i="2"/>
  <c r="AA664" i="2"/>
  <c r="AB664" i="2"/>
  <c r="AC664" i="2"/>
  <c r="X665" i="2"/>
  <c r="Y665" i="2"/>
  <c r="Z665" i="2"/>
  <c r="AA665" i="2"/>
  <c r="AB665" i="2"/>
  <c r="AC665" i="2"/>
  <c r="X666" i="2"/>
  <c r="Y666" i="2"/>
  <c r="Z666" i="2"/>
  <c r="AA666" i="2"/>
  <c r="AB666" i="2"/>
  <c r="AC666" i="2"/>
  <c r="X667" i="2"/>
  <c r="Y667" i="2"/>
  <c r="Z667" i="2"/>
  <c r="AA667" i="2"/>
  <c r="AB667" i="2"/>
  <c r="AC667" i="2"/>
  <c r="X668" i="2"/>
  <c r="Y668" i="2"/>
  <c r="Z668" i="2"/>
  <c r="AA668" i="2"/>
  <c r="AB668" i="2"/>
  <c r="AC668" i="2"/>
  <c r="X669" i="2"/>
  <c r="Y669" i="2"/>
  <c r="Z669" i="2"/>
  <c r="AA669" i="2"/>
  <c r="AB669" i="2"/>
  <c r="AC669" i="2"/>
  <c r="X670" i="2"/>
  <c r="Y670" i="2"/>
  <c r="Z670" i="2"/>
  <c r="AA670" i="2"/>
  <c r="AB670" i="2"/>
  <c r="AC670" i="2"/>
  <c r="X671" i="2"/>
  <c r="Y671" i="2"/>
  <c r="Z671" i="2"/>
  <c r="AA671" i="2"/>
  <c r="AB671" i="2"/>
  <c r="AC671" i="2"/>
  <c r="X672" i="2"/>
  <c r="Y672" i="2"/>
  <c r="Z672" i="2"/>
  <c r="AA672" i="2"/>
  <c r="AB672" i="2"/>
  <c r="AC672" i="2"/>
  <c r="X673" i="2"/>
  <c r="Y673" i="2"/>
  <c r="Z673" i="2"/>
  <c r="AA673" i="2"/>
  <c r="AB673" i="2"/>
  <c r="AC673" i="2"/>
  <c r="X674" i="2"/>
  <c r="Y674" i="2"/>
  <c r="Z674" i="2"/>
  <c r="AA674" i="2"/>
  <c r="AB674" i="2"/>
  <c r="AC674" i="2"/>
  <c r="X675" i="2"/>
  <c r="Y675" i="2"/>
  <c r="Z675" i="2"/>
  <c r="AA675" i="2"/>
  <c r="AB675" i="2"/>
  <c r="AC675" i="2"/>
  <c r="X676" i="2"/>
  <c r="Y676" i="2"/>
  <c r="Z676" i="2"/>
  <c r="AA676" i="2"/>
  <c r="AB676" i="2"/>
  <c r="AC676" i="2"/>
  <c r="X677" i="2"/>
  <c r="Y677" i="2"/>
  <c r="Z677" i="2"/>
  <c r="AA677" i="2"/>
  <c r="AB677" i="2"/>
  <c r="AC677" i="2"/>
  <c r="X678" i="2"/>
  <c r="Y678" i="2"/>
  <c r="Z678" i="2"/>
  <c r="AA678" i="2"/>
  <c r="AB678" i="2"/>
  <c r="AC678" i="2"/>
  <c r="X679" i="2"/>
  <c r="Y679" i="2"/>
  <c r="Z679" i="2"/>
  <c r="AA679" i="2"/>
  <c r="AB679" i="2"/>
  <c r="AC679" i="2"/>
  <c r="X680" i="2"/>
  <c r="Y680" i="2"/>
  <c r="Z680" i="2"/>
  <c r="AA680" i="2"/>
  <c r="AB680" i="2"/>
  <c r="AC680" i="2"/>
  <c r="X681" i="2"/>
  <c r="Y681" i="2"/>
  <c r="Z681" i="2"/>
  <c r="AA681" i="2"/>
  <c r="AB681" i="2"/>
  <c r="AC681" i="2"/>
  <c r="X682" i="2"/>
  <c r="Y682" i="2"/>
  <c r="Z682" i="2"/>
  <c r="AA682" i="2"/>
  <c r="AB682" i="2"/>
  <c r="AC682" i="2"/>
  <c r="X683" i="2"/>
  <c r="Y683" i="2"/>
  <c r="Z683" i="2"/>
  <c r="AA683" i="2"/>
  <c r="AB683" i="2"/>
  <c r="AC683" i="2"/>
  <c r="X684" i="2"/>
  <c r="Y684" i="2"/>
  <c r="Z684" i="2"/>
  <c r="AA684" i="2"/>
  <c r="AB684" i="2"/>
  <c r="AC684" i="2"/>
  <c r="X685" i="2"/>
  <c r="Y685" i="2"/>
  <c r="Z685" i="2"/>
  <c r="AA685" i="2"/>
  <c r="AB685" i="2"/>
  <c r="AC685" i="2"/>
  <c r="X686" i="2"/>
  <c r="Y686" i="2"/>
  <c r="Z686" i="2"/>
  <c r="AA686" i="2"/>
  <c r="AB686" i="2"/>
  <c r="AC686" i="2"/>
  <c r="X687" i="2"/>
  <c r="Y687" i="2"/>
  <c r="Z687" i="2"/>
  <c r="AA687" i="2"/>
  <c r="AB687" i="2"/>
  <c r="AC687" i="2"/>
  <c r="X688" i="2"/>
  <c r="Y688" i="2"/>
  <c r="Z688" i="2"/>
  <c r="AA688" i="2"/>
  <c r="AB688" i="2"/>
  <c r="AC688" i="2"/>
  <c r="X689" i="2"/>
  <c r="Y689" i="2"/>
  <c r="Z689" i="2"/>
  <c r="AA689" i="2"/>
  <c r="AB689" i="2"/>
  <c r="AC689" i="2"/>
  <c r="X690" i="2"/>
  <c r="Y690" i="2"/>
  <c r="Z690" i="2"/>
  <c r="AA690" i="2"/>
  <c r="AB690" i="2"/>
  <c r="AC690" i="2"/>
  <c r="X691" i="2"/>
  <c r="Y691" i="2"/>
  <c r="Z691" i="2"/>
  <c r="AA691" i="2"/>
  <c r="AB691" i="2"/>
  <c r="AC691" i="2"/>
  <c r="X692" i="2"/>
  <c r="Y692" i="2"/>
  <c r="Z692" i="2"/>
  <c r="AA692" i="2"/>
  <c r="AB692" i="2"/>
  <c r="AC692" i="2"/>
  <c r="X693" i="2"/>
  <c r="Y693" i="2"/>
  <c r="Z693" i="2"/>
  <c r="AA693" i="2"/>
  <c r="AB693" i="2"/>
  <c r="AC693" i="2"/>
  <c r="X694" i="2"/>
  <c r="Y694" i="2"/>
  <c r="Z694" i="2"/>
  <c r="AA694" i="2"/>
  <c r="AB694" i="2"/>
  <c r="AC694" i="2"/>
  <c r="X695" i="2"/>
  <c r="Y695" i="2"/>
  <c r="Z695" i="2"/>
  <c r="AA695" i="2"/>
  <c r="AB695" i="2"/>
  <c r="AC695" i="2"/>
  <c r="X696" i="2"/>
  <c r="Y696" i="2"/>
  <c r="Z696" i="2"/>
  <c r="AA696" i="2"/>
  <c r="AB696" i="2"/>
  <c r="AC696" i="2"/>
  <c r="X697" i="2"/>
  <c r="Y697" i="2"/>
  <c r="Z697" i="2"/>
  <c r="AA697" i="2"/>
  <c r="AB697" i="2"/>
  <c r="AC697" i="2"/>
  <c r="X698" i="2"/>
  <c r="Y698" i="2"/>
  <c r="Z698" i="2"/>
  <c r="AA698" i="2"/>
  <c r="AB698" i="2"/>
  <c r="AC698" i="2"/>
  <c r="X699" i="2"/>
  <c r="Y699" i="2"/>
  <c r="Z699" i="2"/>
  <c r="AA699" i="2"/>
  <c r="AB699" i="2"/>
  <c r="AC699" i="2"/>
  <c r="X701" i="2"/>
  <c r="Y701" i="2"/>
  <c r="Z701" i="2"/>
  <c r="AA701" i="2"/>
  <c r="AB701" i="2"/>
  <c r="AC701" i="2"/>
  <c r="X702" i="2"/>
  <c r="Y702" i="2"/>
  <c r="Z702" i="2"/>
  <c r="AA702" i="2"/>
  <c r="AB702" i="2"/>
  <c r="AC702" i="2"/>
  <c r="X703" i="2"/>
  <c r="Y703" i="2"/>
  <c r="Z703" i="2"/>
  <c r="AA703" i="2"/>
  <c r="AB703" i="2"/>
  <c r="AC703" i="2"/>
  <c r="X704" i="2"/>
  <c r="Y704" i="2"/>
  <c r="Z704" i="2"/>
  <c r="AA704" i="2"/>
  <c r="AB704" i="2"/>
  <c r="AC704" i="2"/>
  <c r="X705" i="2"/>
  <c r="Y705" i="2"/>
  <c r="Z705" i="2"/>
  <c r="AA705" i="2"/>
  <c r="AB705" i="2"/>
  <c r="AC705" i="2"/>
  <c r="X706" i="2"/>
  <c r="Y706" i="2"/>
  <c r="Z706" i="2"/>
  <c r="AA706" i="2"/>
  <c r="AB706" i="2"/>
  <c r="AC706" i="2"/>
  <c r="X707" i="2"/>
  <c r="Y707" i="2"/>
  <c r="Z707" i="2"/>
  <c r="AA707" i="2"/>
  <c r="AB707" i="2"/>
  <c r="AC707" i="2"/>
  <c r="X708" i="2"/>
  <c r="Y708" i="2"/>
  <c r="Z708" i="2"/>
  <c r="AA708" i="2"/>
  <c r="AB708" i="2"/>
  <c r="AC708" i="2"/>
  <c r="X709" i="2"/>
  <c r="Y709" i="2"/>
  <c r="Z709" i="2"/>
  <c r="AA709" i="2"/>
  <c r="AB709" i="2"/>
  <c r="AC709" i="2"/>
  <c r="X710" i="2"/>
  <c r="Y710" i="2"/>
  <c r="Z710" i="2"/>
  <c r="AA710" i="2"/>
  <c r="AB710" i="2"/>
  <c r="AC710" i="2"/>
  <c r="X711" i="2"/>
  <c r="Y711" i="2"/>
  <c r="Z711" i="2"/>
  <c r="AA711" i="2"/>
  <c r="AB711" i="2"/>
  <c r="AC711" i="2"/>
  <c r="X712" i="2"/>
  <c r="Y712" i="2"/>
  <c r="Z712" i="2"/>
  <c r="AA712" i="2"/>
  <c r="AB712" i="2"/>
  <c r="AC712" i="2"/>
  <c r="X713" i="2"/>
  <c r="Y713" i="2"/>
  <c r="Z713" i="2"/>
  <c r="AA713" i="2"/>
  <c r="AB713" i="2"/>
  <c r="AC713" i="2"/>
  <c r="X714" i="2"/>
  <c r="Y714" i="2"/>
  <c r="Z714" i="2"/>
  <c r="AA714" i="2"/>
  <c r="AB714" i="2"/>
  <c r="AC714" i="2"/>
  <c r="X715" i="2"/>
  <c r="Y715" i="2"/>
  <c r="Z715" i="2"/>
  <c r="AA715" i="2"/>
  <c r="AB715" i="2"/>
  <c r="AC715" i="2"/>
  <c r="X716" i="2"/>
  <c r="Y716" i="2"/>
  <c r="Z716" i="2"/>
  <c r="AA716" i="2"/>
  <c r="AB716" i="2"/>
  <c r="AC716" i="2"/>
  <c r="X717" i="2"/>
  <c r="Y717" i="2"/>
  <c r="Z717" i="2"/>
  <c r="AA717" i="2"/>
  <c r="AB717" i="2"/>
  <c r="AC717" i="2"/>
  <c r="X718" i="2"/>
  <c r="Y718" i="2"/>
  <c r="Z718" i="2"/>
  <c r="AA718" i="2"/>
  <c r="AB718" i="2"/>
  <c r="AC718" i="2"/>
  <c r="X719" i="2"/>
  <c r="Y719" i="2"/>
  <c r="Z719" i="2"/>
  <c r="AA719" i="2"/>
  <c r="AB719" i="2"/>
  <c r="AC719" i="2"/>
  <c r="X720" i="2"/>
  <c r="Y720" i="2"/>
  <c r="Z720" i="2"/>
  <c r="AA720" i="2"/>
  <c r="AB720" i="2"/>
  <c r="AC720" i="2"/>
  <c r="X721" i="2"/>
  <c r="Y721" i="2"/>
  <c r="Z721" i="2"/>
  <c r="AA721" i="2"/>
  <c r="AB721" i="2"/>
  <c r="AC721" i="2"/>
  <c r="X722" i="2"/>
  <c r="Y722" i="2"/>
  <c r="Z722" i="2"/>
  <c r="AA722" i="2"/>
  <c r="AB722" i="2"/>
  <c r="AC722" i="2"/>
  <c r="X723" i="2"/>
  <c r="Y723" i="2"/>
  <c r="Z723" i="2"/>
  <c r="AA723" i="2"/>
  <c r="AB723" i="2"/>
  <c r="AC723" i="2"/>
  <c r="X724" i="2"/>
  <c r="Y724" i="2"/>
  <c r="Z724" i="2"/>
  <c r="AA724" i="2"/>
  <c r="AB724" i="2"/>
  <c r="AC724" i="2"/>
  <c r="X725" i="2"/>
  <c r="Y725" i="2"/>
  <c r="Z725" i="2"/>
  <c r="AA725" i="2"/>
  <c r="AB725" i="2"/>
  <c r="AC725" i="2"/>
  <c r="X726" i="2"/>
  <c r="Y726" i="2"/>
  <c r="Z726" i="2"/>
  <c r="AA726" i="2"/>
  <c r="AB726" i="2"/>
  <c r="AC726" i="2"/>
  <c r="X727" i="2"/>
  <c r="Y727" i="2"/>
  <c r="Z727" i="2"/>
  <c r="AA727" i="2"/>
  <c r="AB727" i="2"/>
  <c r="AC727" i="2"/>
  <c r="X728" i="2"/>
  <c r="Y728" i="2"/>
  <c r="Z728" i="2"/>
  <c r="AA728" i="2"/>
  <c r="AB728" i="2"/>
  <c r="AC728" i="2"/>
  <c r="X729" i="2"/>
  <c r="Y729" i="2"/>
  <c r="Z729" i="2"/>
  <c r="AA729" i="2"/>
  <c r="AB729" i="2"/>
  <c r="AC729" i="2"/>
  <c r="X731" i="2"/>
  <c r="Y731" i="2"/>
  <c r="Z731" i="2"/>
  <c r="AA731" i="2"/>
  <c r="AB731" i="2"/>
  <c r="AC731" i="2"/>
  <c r="AB733" i="2"/>
  <c r="X734" i="2"/>
  <c r="Y734" i="2"/>
  <c r="Z734" i="2"/>
  <c r="AA734" i="2"/>
  <c r="AB734" i="2"/>
  <c r="AC734" i="2"/>
  <c r="X735" i="2"/>
  <c r="Y735" i="2"/>
  <c r="Z735" i="2"/>
  <c r="AA735" i="2"/>
  <c r="AB735" i="2"/>
  <c r="AC735" i="2"/>
  <c r="X736" i="2"/>
  <c r="Y736" i="2"/>
  <c r="Z736" i="2"/>
  <c r="AA736" i="2"/>
  <c r="AB736" i="2"/>
  <c r="AC736" i="2"/>
  <c r="X737" i="2"/>
  <c r="Y737" i="2"/>
  <c r="Z737" i="2"/>
  <c r="AA737" i="2"/>
  <c r="AB737" i="2"/>
  <c r="AC737" i="2"/>
  <c r="X738" i="2"/>
  <c r="Y738" i="2"/>
  <c r="Z738" i="2"/>
  <c r="AA738" i="2"/>
  <c r="AB738" i="2"/>
  <c r="AC738" i="2"/>
  <c r="X739" i="2"/>
  <c r="Y739" i="2"/>
  <c r="Z739" i="2"/>
  <c r="AA739" i="2"/>
  <c r="AB739" i="2"/>
  <c r="AC739" i="2"/>
  <c r="X740" i="2"/>
  <c r="Y740" i="2"/>
  <c r="Z740" i="2"/>
  <c r="AA740" i="2"/>
  <c r="AB740" i="2"/>
  <c r="AC740" i="2"/>
  <c r="X741" i="2"/>
  <c r="Y741" i="2"/>
  <c r="Z741" i="2"/>
  <c r="AA741" i="2"/>
  <c r="AB741" i="2"/>
  <c r="AC741" i="2"/>
  <c r="X742" i="2"/>
  <c r="Y742" i="2"/>
  <c r="Z742" i="2"/>
  <c r="AA742" i="2"/>
  <c r="AB742" i="2"/>
  <c r="AC742" i="2"/>
  <c r="X743" i="2"/>
  <c r="Y743" i="2"/>
  <c r="Z743" i="2"/>
  <c r="AA743" i="2"/>
  <c r="AB743" i="2"/>
  <c r="AC743" i="2"/>
  <c r="X744" i="2"/>
  <c r="Y744" i="2"/>
  <c r="Z744" i="2"/>
  <c r="AA744" i="2"/>
  <c r="AB744" i="2"/>
  <c r="AC744" i="2"/>
  <c r="X745" i="2"/>
  <c r="Y745" i="2"/>
  <c r="Z745" i="2"/>
  <c r="AA745" i="2"/>
  <c r="AB745" i="2"/>
  <c r="AC745" i="2"/>
  <c r="X746" i="2"/>
  <c r="Y746" i="2"/>
  <c r="Z746" i="2"/>
  <c r="AA746" i="2"/>
  <c r="AB746" i="2"/>
  <c r="AC746" i="2"/>
  <c r="X747" i="2"/>
  <c r="Y747" i="2"/>
  <c r="Z747" i="2"/>
  <c r="AA747" i="2"/>
  <c r="AB747" i="2"/>
  <c r="AC747" i="2"/>
  <c r="X748" i="2"/>
  <c r="Y748" i="2"/>
  <c r="Z748" i="2"/>
  <c r="AA748" i="2"/>
  <c r="AB748" i="2"/>
  <c r="AC748" i="2"/>
  <c r="X750" i="2"/>
  <c r="Y750" i="2"/>
  <c r="Z750" i="2"/>
  <c r="AA750" i="2"/>
  <c r="AB750" i="2"/>
  <c r="AC750" i="2"/>
  <c r="X751" i="2"/>
  <c r="Y751" i="2"/>
  <c r="Z751" i="2"/>
  <c r="AA751" i="2"/>
  <c r="AB751" i="2"/>
  <c r="AC751" i="2"/>
  <c r="X752" i="2"/>
  <c r="Y752" i="2"/>
  <c r="Z752" i="2"/>
  <c r="AA752" i="2"/>
  <c r="AB752" i="2"/>
  <c r="AC752" i="2"/>
  <c r="X753" i="2"/>
  <c r="Y753" i="2"/>
  <c r="Z753" i="2"/>
  <c r="AA753" i="2"/>
  <c r="AB753" i="2"/>
  <c r="AC753" i="2"/>
  <c r="X754" i="2"/>
  <c r="Y754" i="2"/>
  <c r="Z754" i="2"/>
  <c r="AA754" i="2"/>
  <c r="AB754" i="2"/>
  <c r="AC754" i="2"/>
  <c r="X755" i="2"/>
  <c r="Y755" i="2"/>
  <c r="Z755" i="2"/>
  <c r="AA755" i="2"/>
  <c r="AB755" i="2"/>
  <c r="AC755" i="2"/>
  <c r="X756" i="2"/>
  <c r="Y756" i="2"/>
  <c r="Z756" i="2"/>
  <c r="AA756" i="2"/>
  <c r="AB756" i="2"/>
  <c r="AC756" i="2"/>
  <c r="X757" i="2"/>
  <c r="Y757" i="2"/>
  <c r="Z757" i="2"/>
  <c r="AA757" i="2"/>
  <c r="AB757" i="2"/>
  <c r="AC757" i="2"/>
  <c r="X758" i="2"/>
  <c r="Y758" i="2"/>
  <c r="Z758" i="2"/>
  <c r="AA758" i="2"/>
  <c r="AB758" i="2"/>
  <c r="AC758" i="2"/>
  <c r="X759" i="2"/>
  <c r="Y759" i="2"/>
  <c r="Z759" i="2"/>
  <c r="AA759" i="2"/>
  <c r="AB759" i="2"/>
  <c r="AC759" i="2"/>
  <c r="X760" i="2"/>
  <c r="Y760" i="2"/>
  <c r="Z760" i="2"/>
  <c r="AA760" i="2"/>
  <c r="AB760" i="2"/>
  <c r="AC760" i="2"/>
  <c r="X761" i="2"/>
  <c r="Y761" i="2"/>
  <c r="Z761" i="2"/>
  <c r="AA761" i="2"/>
  <c r="AB761" i="2"/>
  <c r="AC761" i="2"/>
  <c r="X762" i="2"/>
  <c r="Y762" i="2"/>
  <c r="Z762" i="2"/>
  <c r="AA762" i="2"/>
  <c r="AB762" i="2"/>
  <c r="AC762" i="2"/>
  <c r="X763" i="2"/>
  <c r="Y763" i="2"/>
  <c r="Z763" i="2"/>
  <c r="AA763" i="2"/>
  <c r="AB763" i="2"/>
  <c r="AC763" i="2"/>
  <c r="X764" i="2"/>
  <c r="Y764" i="2"/>
  <c r="Z764" i="2"/>
  <c r="AA764" i="2"/>
  <c r="AB764" i="2"/>
  <c r="AC764" i="2"/>
  <c r="X765" i="2"/>
  <c r="Y765" i="2"/>
  <c r="Z765" i="2"/>
  <c r="AA765" i="2"/>
  <c r="AB765" i="2"/>
  <c r="AC765" i="2"/>
  <c r="X766" i="2"/>
  <c r="Y766" i="2"/>
  <c r="Z766" i="2"/>
  <c r="AA766" i="2"/>
  <c r="AB766" i="2"/>
  <c r="AC766" i="2"/>
  <c r="X767" i="2"/>
  <c r="Y767" i="2"/>
  <c r="Z767" i="2"/>
  <c r="AA767" i="2"/>
  <c r="AB767" i="2"/>
  <c r="AC767" i="2"/>
  <c r="X768" i="2"/>
  <c r="Y768" i="2"/>
  <c r="Z768" i="2"/>
  <c r="AA768" i="2"/>
  <c r="AB768" i="2"/>
  <c r="AC768" i="2"/>
  <c r="X769" i="2"/>
  <c r="Y769" i="2"/>
  <c r="Z769" i="2"/>
  <c r="AA769" i="2"/>
  <c r="AB769" i="2"/>
  <c r="AC769" i="2"/>
  <c r="X770" i="2"/>
  <c r="Y770" i="2"/>
  <c r="Z770" i="2"/>
  <c r="AA770" i="2"/>
  <c r="AB770" i="2"/>
  <c r="AC770" i="2"/>
  <c r="X771" i="2"/>
  <c r="Y771" i="2"/>
  <c r="Z771" i="2"/>
  <c r="AA771" i="2"/>
  <c r="AB771" i="2"/>
  <c r="AC771" i="2"/>
  <c r="X772" i="2"/>
  <c r="Y772" i="2"/>
  <c r="Z772" i="2"/>
  <c r="AA772" i="2"/>
  <c r="AB772" i="2"/>
  <c r="AC772" i="2"/>
  <c r="X773" i="2"/>
  <c r="Y773" i="2"/>
  <c r="Z773" i="2"/>
  <c r="AA773" i="2"/>
  <c r="AB773" i="2"/>
  <c r="AC773" i="2"/>
  <c r="X774" i="2"/>
  <c r="Y774" i="2"/>
  <c r="Z774" i="2"/>
  <c r="AA774" i="2"/>
  <c r="AB774" i="2"/>
  <c r="AC774" i="2"/>
  <c r="X775" i="2"/>
  <c r="Y775" i="2"/>
  <c r="Z775" i="2"/>
  <c r="AA775" i="2"/>
  <c r="AB775" i="2"/>
  <c r="AC775" i="2"/>
  <c r="X776" i="2"/>
  <c r="Y776" i="2"/>
  <c r="Z776" i="2"/>
  <c r="AA776" i="2"/>
  <c r="AB776" i="2"/>
  <c r="AC776" i="2"/>
  <c r="X777" i="2"/>
  <c r="Y777" i="2"/>
  <c r="Z777" i="2"/>
  <c r="AA777" i="2"/>
  <c r="AB777" i="2"/>
  <c r="AC777" i="2"/>
  <c r="X778" i="2"/>
  <c r="Y778" i="2"/>
  <c r="Z778" i="2"/>
  <c r="AA778" i="2"/>
  <c r="AB778" i="2"/>
  <c r="AC778" i="2"/>
  <c r="X779" i="2"/>
  <c r="Y779" i="2"/>
  <c r="Z779" i="2"/>
  <c r="AA779" i="2"/>
  <c r="AB779" i="2"/>
  <c r="AC779" i="2"/>
  <c r="X780" i="2"/>
  <c r="Y780" i="2"/>
  <c r="Z780" i="2"/>
  <c r="AA780" i="2"/>
  <c r="AB780" i="2"/>
  <c r="AC780" i="2"/>
  <c r="X781" i="2"/>
  <c r="Y781" i="2"/>
  <c r="Z781" i="2"/>
  <c r="AA781" i="2"/>
  <c r="AB781" i="2"/>
  <c r="AC781" i="2"/>
  <c r="X782" i="2"/>
  <c r="Y782" i="2"/>
  <c r="Z782" i="2"/>
  <c r="AA782" i="2"/>
  <c r="AB782" i="2"/>
  <c r="AC782" i="2"/>
  <c r="X783" i="2"/>
  <c r="Y783" i="2"/>
  <c r="Z783" i="2"/>
  <c r="AA783" i="2"/>
  <c r="AB783" i="2"/>
  <c r="AC783" i="2"/>
  <c r="X784" i="2"/>
  <c r="Y784" i="2"/>
  <c r="Z784" i="2"/>
  <c r="AA784" i="2"/>
  <c r="AB784" i="2"/>
  <c r="AC784" i="2"/>
  <c r="X785" i="2"/>
  <c r="Y785" i="2"/>
  <c r="Z785" i="2"/>
  <c r="AA785" i="2"/>
  <c r="AB785" i="2"/>
  <c r="AC785" i="2"/>
  <c r="X786" i="2"/>
  <c r="Y786" i="2"/>
  <c r="Z786" i="2"/>
  <c r="AA786" i="2"/>
  <c r="AB786" i="2"/>
  <c r="AC786" i="2"/>
  <c r="X787" i="2"/>
  <c r="Y787" i="2"/>
  <c r="Z787" i="2"/>
  <c r="AA787" i="2"/>
  <c r="AB787" i="2"/>
  <c r="AC787" i="2"/>
  <c r="X788" i="2"/>
  <c r="Y788" i="2"/>
  <c r="Z788" i="2"/>
  <c r="AA788" i="2"/>
  <c r="AB788" i="2"/>
  <c r="AC788" i="2"/>
  <c r="X789" i="2"/>
  <c r="Y789" i="2"/>
  <c r="Z789" i="2"/>
  <c r="AA789" i="2"/>
  <c r="AB789" i="2"/>
  <c r="AC789" i="2"/>
  <c r="X790" i="2"/>
  <c r="Y790" i="2"/>
  <c r="Z790" i="2"/>
  <c r="AA790" i="2"/>
  <c r="AB790" i="2"/>
  <c r="AC790" i="2"/>
  <c r="X791" i="2"/>
  <c r="Y791" i="2"/>
  <c r="Z791" i="2"/>
  <c r="AA791" i="2"/>
  <c r="AB791" i="2"/>
  <c r="AC791" i="2"/>
  <c r="X792" i="2"/>
  <c r="Y792" i="2"/>
  <c r="Z792" i="2"/>
  <c r="AA792" i="2"/>
  <c r="AB792" i="2"/>
  <c r="AC792" i="2"/>
  <c r="X793" i="2"/>
  <c r="Y793" i="2"/>
  <c r="Z793" i="2"/>
  <c r="AA793" i="2"/>
  <c r="AB793" i="2"/>
  <c r="AC793" i="2"/>
  <c r="X794" i="2"/>
  <c r="Y794" i="2"/>
  <c r="Z794" i="2"/>
  <c r="AA794" i="2"/>
  <c r="AB794" i="2"/>
  <c r="AC794" i="2"/>
  <c r="X795" i="2"/>
  <c r="Y795" i="2"/>
  <c r="Z795" i="2"/>
  <c r="AA795" i="2"/>
  <c r="AB795" i="2"/>
  <c r="AC795" i="2"/>
  <c r="X796" i="2"/>
  <c r="Y796" i="2"/>
  <c r="Z796" i="2"/>
  <c r="AA796" i="2"/>
  <c r="AB796" i="2"/>
  <c r="AC796" i="2"/>
  <c r="X797" i="2"/>
  <c r="Y797" i="2"/>
  <c r="Z797" i="2"/>
  <c r="AA797" i="2"/>
  <c r="AB797" i="2"/>
  <c r="AC797" i="2"/>
  <c r="X798" i="2"/>
  <c r="Y798" i="2"/>
  <c r="Z798" i="2"/>
  <c r="AA798" i="2"/>
  <c r="AB798" i="2"/>
  <c r="AC798" i="2"/>
  <c r="X799" i="2"/>
  <c r="Y799" i="2"/>
  <c r="Z799" i="2"/>
  <c r="AA799" i="2"/>
  <c r="AB799" i="2"/>
  <c r="AC799" i="2"/>
  <c r="X800" i="2"/>
  <c r="Y800" i="2"/>
  <c r="Z800" i="2"/>
  <c r="AA800" i="2"/>
  <c r="AB800" i="2"/>
  <c r="AC800" i="2"/>
  <c r="X801" i="2"/>
  <c r="Y801" i="2"/>
  <c r="Z801" i="2"/>
  <c r="AA801" i="2"/>
  <c r="AB801" i="2"/>
  <c r="AC801" i="2"/>
  <c r="X802" i="2"/>
  <c r="Y802" i="2"/>
  <c r="Z802" i="2"/>
  <c r="AA802" i="2"/>
  <c r="AB802" i="2"/>
  <c r="AC802" i="2"/>
  <c r="X803" i="2"/>
  <c r="Y803" i="2"/>
  <c r="Z803" i="2"/>
  <c r="AA803" i="2"/>
  <c r="AB803" i="2"/>
  <c r="AC803" i="2"/>
  <c r="X804" i="2"/>
  <c r="Y804" i="2"/>
  <c r="Z804" i="2"/>
  <c r="AA804" i="2"/>
  <c r="AB804" i="2"/>
  <c r="AC804" i="2"/>
  <c r="X805" i="2"/>
  <c r="Y805" i="2"/>
  <c r="Z805" i="2"/>
  <c r="AA805" i="2"/>
  <c r="AB805" i="2"/>
  <c r="AC805" i="2"/>
  <c r="X806" i="2"/>
  <c r="Y806" i="2"/>
  <c r="Z806" i="2"/>
  <c r="AA806" i="2"/>
  <c r="AB806" i="2"/>
  <c r="AC806" i="2"/>
  <c r="X807" i="2"/>
  <c r="Y807" i="2"/>
  <c r="Z807" i="2"/>
  <c r="AA807" i="2"/>
  <c r="AB807" i="2"/>
  <c r="AC807" i="2"/>
  <c r="X808" i="2"/>
  <c r="Y808" i="2"/>
  <c r="Z808" i="2"/>
  <c r="AA808" i="2"/>
  <c r="AB808" i="2"/>
  <c r="AC808" i="2"/>
  <c r="X809" i="2"/>
  <c r="Y809" i="2"/>
  <c r="Z809" i="2"/>
  <c r="AA809" i="2"/>
  <c r="AB809" i="2"/>
  <c r="AC809" i="2"/>
  <c r="X810" i="2"/>
  <c r="Y810" i="2"/>
  <c r="Z810" i="2"/>
  <c r="AA810" i="2"/>
  <c r="AB810" i="2"/>
  <c r="AC810" i="2"/>
  <c r="X811" i="2"/>
  <c r="Y811" i="2"/>
  <c r="Z811" i="2"/>
  <c r="AA811" i="2"/>
  <c r="AB811" i="2"/>
  <c r="AC811" i="2"/>
  <c r="X812" i="2"/>
  <c r="Y812" i="2"/>
  <c r="Z812" i="2"/>
  <c r="AA812" i="2"/>
  <c r="AB812" i="2"/>
  <c r="AC812" i="2"/>
  <c r="X813" i="2"/>
  <c r="Y813" i="2"/>
  <c r="Z813" i="2"/>
  <c r="AA813" i="2"/>
  <c r="AB813" i="2"/>
  <c r="AC813" i="2"/>
  <c r="X814" i="2"/>
  <c r="Y814" i="2"/>
  <c r="Z814" i="2"/>
  <c r="AA814" i="2"/>
  <c r="AB814" i="2"/>
  <c r="AC814" i="2"/>
  <c r="X815" i="2"/>
  <c r="Y815" i="2"/>
  <c r="Z815" i="2"/>
  <c r="AA815" i="2"/>
  <c r="AB815" i="2"/>
  <c r="AC815" i="2"/>
  <c r="X816" i="2"/>
  <c r="Y816" i="2"/>
  <c r="Z816" i="2"/>
  <c r="AA816" i="2"/>
  <c r="AB816" i="2"/>
  <c r="AC816" i="2"/>
  <c r="X817" i="2"/>
  <c r="Y817" i="2"/>
  <c r="Z817" i="2"/>
  <c r="AA817" i="2"/>
  <c r="AB817" i="2"/>
  <c r="AC817" i="2"/>
  <c r="X818" i="2"/>
  <c r="Y818" i="2"/>
  <c r="Z818" i="2"/>
  <c r="AA818" i="2"/>
  <c r="AB818" i="2"/>
  <c r="AC818" i="2"/>
  <c r="X819" i="2"/>
  <c r="Y819" i="2"/>
  <c r="Z819" i="2"/>
  <c r="AA819" i="2"/>
  <c r="AB819" i="2"/>
  <c r="AC819" i="2"/>
  <c r="X820" i="2"/>
  <c r="Y820" i="2"/>
  <c r="Z820" i="2"/>
  <c r="AA820" i="2"/>
  <c r="AB820" i="2"/>
  <c r="AC820" i="2"/>
  <c r="X821" i="2"/>
  <c r="Y821" i="2"/>
  <c r="Z821" i="2"/>
  <c r="AA821" i="2"/>
  <c r="AB821" i="2"/>
  <c r="AC821" i="2"/>
  <c r="X822" i="2"/>
  <c r="Y822" i="2"/>
  <c r="Z822" i="2"/>
  <c r="AA822" i="2"/>
  <c r="AB822" i="2"/>
  <c r="AC822" i="2"/>
  <c r="X823" i="2"/>
  <c r="Y823" i="2"/>
  <c r="Z823" i="2"/>
  <c r="AA823" i="2"/>
  <c r="AB823" i="2"/>
  <c r="AC823" i="2"/>
  <c r="X824" i="2"/>
  <c r="Y824" i="2"/>
  <c r="Z824" i="2"/>
  <c r="AA824" i="2"/>
  <c r="AB824" i="2"/>
  <c r="AC824" i="2"/>
  <c r="X825" i="2"/>
  <c r="Y825" i="2"/>
  <c r="Z825" i="2"/>
  <c r="AA825" i="2"/>
  <c r="AB825" i="2"/>
  <c r="AC825" i="2"/>
  <c r="X826" i="2"/>
  <c r="Y826" i="2"/>
  <c r="Z826" i="2"/>
  <c r="AA826" i="2"/>
  <c r="AB826" i="2"/>
  <c r="AC826" i="2"/>
  <c r="X827" i="2"/>
  <c r="Y827" i="2"/>
  <c r="Z827" i="2"/>
  <c r="AA827" i="2"/>
  <c r="AB827" i="2"/>
  <c r="AC827" i="2"/>
  <c r="X828" i="2"/>
  <c r="Y828" i="2"/>
  <c r="Z828" i="2"/>
  <c r="AA828" i="2"/>
  <c r="AB828" i="2"/>
  <c r="AC828" i="2"/>
  <c r="X829" i="2"/>
  <c r="Y829" i="2"/>
  <c r="Z829" i="2"/>
  <c r="AA829" i="2"/>
  <c r="AB829" i="2"/>
  <c r="AC829" i="2"/>
  <c r="X830" i="2"/>
  <c r="Y830" i="2"/>
  <c r="Z830" i="2"/>
  <c r="AA830" i="2"/>
  <c r="AB830" i="2"/>
  <c r="AC830" i="2"/>
  <c r="X831" i="2"/>
  <c r="Y831" i="2"/>
  <c r="Z831" i="2"/>
  <c r="AA831" i="2"/>
  <c r="AB831" i="2"/>
  <c r="AC831" i="2"/>
  <c r="X833" i="2"/>
  <c r="Y833" i="2"/>
  <c r="Z833" i="2"/>
  <c r="AA833" i="2"/>
  <c r="AB833" i="2"/>
  <c r="AC833" i="2"/>
  <c r="X835" i="2"/>
  <c r="Y835" i="2"/>
  <c r="Z835" i="2"/>
  <c r="AA835" i="2"/>
  <c r="AB835" i="2"/>
  <c r="AC835" i="2"/>
  <c r="X836" i="2"/>
  <c r="Y836" i="2"/>
  <c r="Z836" i="2"/>
  <c r="AA836" i="2"/>
  <c r="AB836" i="2"/>
  <c r="AC836" i="2"/>
  <c r="X837" i="2"/>
  <c r="Y837" i="2"/>
  <c r="Z837" i="2"/>
  <c r="AA837" i="2"/>
  <c r="AB837" i="2"/>
  <c r="AC837" i="2"/>
  <c r="X838" i="2"/>
  <c r="Y838" i="2"/>
  <c r="Z838" i="2"/>
  <c r="AA838" i="2"/>
  <c r="AB838" i="2"/>
  <c r="AC838" i="2"/>
  <c r="X839" i="2"/>
  <c r="Y839" i="2"/>
  <c r="Z839" i="2"/>
  <c r="AA839" i="2"/>
  <c r="AB839" i="2"/>
  <c r="AC839" i="2"/>
  <c r="X840" i="2"/>
  <c r="Y840" i="2"/>
  <c r="Z840" i="2"/>
  <c r="AA840" i="2"/>
  <c r="AB840" i="2"/>
  <c r="AC840" i="2"/>
  <c r="X841" i="2"/>
  <c r="Y841" i="2"/>
  <c r="Z841" i="2"/>
  <c r="AA841" i="2"/>
  <c r="AB841" i="2"/>
  <c r="AC841" i="2"/>
  <c r="X842" i="2"/>
  <c r="Y842" i="2"/>
  <c r="Z842" i="2"/>
  <c r="AA842" i="2"/>
  <c r="AB842" i="2"/>
  <c r="AC842" i="2"/>
  <c r="X843" i="2"/>
  <c r="Y843" i="2"/>
  <c r="Z843" i="2"/>
  <c r="AA843" i="2"/>
  <c r="AB843" i="2"/>
  <c r="AC843" i="2"/>
  <c r="X844" i="2"/>
  <c r="Y844" i="2"/>
  <c r="Z844" i="2"/>
  <c r="AA844" i="2"/>
  <c r="AB844" i="2"/>
  <c r="AC844" i="2"/>
  <c r="X845" i="2"/>
  <c r="Y845" i="2"/>
  <c r="Z845" i="2"/>
  <c r="AA845" i="2"/>
  <c r="AB845" i="2"/>
  <c r="AC845" i="2"/>
  <c r="X846" i="2"/>
  <c r="Y846" i="2"/>
  <c r="Z846" i="2"/>
  <c r="AA846" i="2"/>
  <c r="AB846" i="2"/>
  <c r="AC846" i="2"/>
  <c r="X847" i="2"/>
  <c r="Y847" i="2"/>
  <c r="Z847" i="2"/>
  <c r="AA847" i="2"/>
  <c r="AB847" i="2"/>
  <c r="AC847" i="2"/>
  <c r="X849" i="2"/>
  <c r="Y849" i="2"/>
  <c r="Z849" i="2"/>
  <c r="AA849" i="2"/>
  <c r="AB849" i="2"/>
  <c r="AC849" i="2"/>
  <c r="X850" i="2"/>
  <c r="Y850" i="2"/>
  <c r="Z850" i="2"/>
  <c r="AA850" i="2"/>
  <c r="AB850" i="2"/>
  <c r="AC850" i="2"/>
  <c r="X851" i="2"/>
  <c r="Y851" i="2"/>
  <c r="Z851" i="2"/>
  <c r="AA851" i="2"/>
  <c r="AB851" i="2"/>
  <c r="AC851" i="2"/>
  <c r="X852" i="2"/>
  <c r="Y852" i="2"/>
  <c r="Z852" i="2"/>
  <c r="AA852" i="2"/>
  <c r="AB852" i="2"/>
  <c r="AC852" i="2"/>
  <c r="X853" i="2"/>
  <c r="Y853" i="2"/>
  <c r="Z853" i="2"/>
  <c r="AA853" i="2"/>
  <c r="AB853" i="2"/>
  <c r="AC853" i="2"/>
  <c r="X854" i="2"/>
  <c r="Y854" i="2"/>
  <c r="Z854" i="2"/>
  <c r="AA854" i="2"/>
  <c r="AB854" i="2"/>
  <c r="AC854" i="2"/>
  <c r="X855" i="2"/>
  <c r="Y855" i="2"/>
  <c r="Z855" i="2"/>
  <c r="AA855" i="2"/>
  <c r="AB855" i="2"/>
  <c r="AC855" i="2"/>
  <c r="X856" i="2"/>
  <c r="Y856" i="2"/>
  <c r="Z856" i="2"/>
  <c r="AA856" i="2"/>
  <c r="AB856" i="2"/>
  <c r="AC856" i="2"/>
  <c r="X857" i="2"/>
  <c r="Y857" i="2"/>
  <c r="Z857" i="2"/>
  <c r="AA857" i="2"/>
  <c r="AB857" i="2"/>
  <c r="AC857" i="2"/>
  <c r="X858" i="2"/>
  <c r="Y858" i="2"/>
  <c r="Z858" i="2"/>
  <c r="AA858" i="2"/>
  <c r="AB858" i="2"/>
  <c r="AC858" i="2"/>
  <c r="X860" i="2"/>
  <c r="Y860" i="2"/>
  <c r="Z860" i="2"/>
  <c r="AA860" i="2"/>
  <c r="AB860" i="2"/>
  <c r="AC860" i="2"/>
  <c r="X861" i="2"/>
  <c r="Y861" i="2"/>
  <c r="Z861" i="2"/>
  <c r="AA861" i="2"/>
  <c r="AB861" i="2"/>
  <c r="AC861" i="2"/>
  <c r="X862" i="2"/>
  <c r="Y862" i="2"/>
  <c r="Z862" i="2"/>
  <c r="AA862" i="2"/>
  <c r="AB862" i="2"/>
  <c r="AC862" i="2"/>
  <c r="X863" i="2"/>
  <c r="Y863" i="2"/>
  <c r="Z863" i="2"/>
  <c r="AA863" i="2"/>
  <c r="AB863" i="2"/>
  <c r="AC863" i="2"/>
  <c r="X864" i="2"/>
  <c r="Y864" i="2"/>
  <c r="Z864" i="2"/>
  <c r="AA864" i="2"/>
  <c r="AB864" i="2"/>
  <c r="AC864" i="2"/>
  <c r="X865" i="2"/>
  <c r="Y865" i="2"/>
  <c r="Z865" i="2"/>
  <c r="AA865" i="2"/>
  <c r="AB865" i="2"/>
  <c r="AC865" i="2"/>
  <c r="X866" i="2"/>
  <c r="Y866" i="2"/>
  <c r="Z866" i="2"/>
  <c r="AA866" i="2"/>
  <c r="AB866" i="2"/>
  <c r="AC866" i="2"/>
  <c r="X867" i="2"/>
  <c r="Y867" i="2"/>
  <c r="Z867" i="2"/>
  <c r="AA867" i="2"/>
  <c r="AB867" i="2"/>
  <c r="AC867" i="2"/>
  <c r="X868" i="2"/>
  <c r="Y868" i="2"/>
  <c r="Z868" i="2"/>
  <c r="AA868" i="2"/>
  <c r="AB868" i="2"/>
  <c r="AC868" i="2"/>
  <c r="X869" i="2"/>
  <c r="Y869" i="2"/>
  <c r="Z869" i="2"/>
  <c r="AA869" i="2"/>
  <c r="AB869" i="2"/>
  <c r="AC869" i="2"/>
  <c r="X870" i="2"/>
  <c r="Y870" i="2"/>
  <c r="Z870" i="2"/>
  <c r="AA870" i="2"/>
  <c r="AB870" i="2"/>
  <c r="AC870" i="2"/>
  <c r="X871" i="2"/>
  <c r="Y871" i="2"/>
  <c r="Z871" i="2"/>
  <c r="AA871" i="2"/>
  <c r="AB871" i="2"/>
  <c r="AC871" i="2"/>
  <c r="X872" i="2"/>
  <c r="Y872" i="2"/>
  <c r="Z872" i="2"/>
  <c r="AA872" i="2"/>
  <c r="AB872" i="2"/>
  <c r="AC872" i="2"/>
  <c r="X873" i="2"/>
  <c r="Y873" i="2"/>
  <c r="Z873" i="2"/>
  <c r="AA873" i="2"/>
  <c r="AB873" i="2"/>
  <c r="AC873" i="2"/>
  <c r="X874" i="2"/>
  <c r="Y874" i="2"/>
  <c r="Z874" i="2"/>
  <c r="AA874" i="2"/>
  <c r="AB874" i="2"/>
  <c r="AC874" i="2"/>
  <c r="X875" i="2"/>
  <c r="Y875" i="2"/>
  <c r="Z875" i="2"/>
  <c r="AA875" i="2"/>
  <c r="AB875" i="2"/>
  <c r="AC875" i="2"/>
  <c r="X876" i="2"/>
  <c r="Y876" i="2"/>
  <c r="Z876" i="2"/>
  <c r="AA876" i="2"/>
  <c r="AB876" i="2"/>
  <c r="AC876" i="2"/>
  <c r="X877" i="2"/>
  <c r="Y877" i="2"/>
  <c r="Z877" i="2"/>
  <c r="AA877" i="2"/>
  <c r="AB877" i="2"/>
  <c r="AC877" i="2"/>
  <c r="X878" i="2"/>
  <c r="Y878" i="2"/>
  <c r="Z878" i="2"/>
  <c r="AA878" i="2"/>
  <c r="AB878" i="2"/>
  <c r="AC878" i="2"/>
  <c r="X879" i="2"/>
  <c r="Y879" i="2"/>
  <c r="Z879" i="2"/>
  <c r="AA879" i="2"/>
  <c r="AB879" i="2"/>
  <c r="AC879" i="2"/>
  <c r="X880" i="2"/>
  <c r="Y880" i="2"/>
  <c r="Z880" i="2"/>
  <c r="AA880" i="2"/>
  <c r="AB880" i="2"/>
  <c r="AC880" i="2"/>
  <c r="X881" i="2"/>
  <c r="Y881" i="2"/>
  <c r="Z881" i="2"/>
  <c r="AA881" i="2"/>
  <c r="AB881" i="2"/>
  <c r="AC881" i="2"/>
  <c r="X882" i="2"/>
  <c r="Y882" i="2"/>
  <c r="Z882" i="2"/>
  <c r="AA882" i="2"/>
  <c r="AB882" i="2"/>
  <c r="AC882" i="2"/>
  <c r="X883" i="2"/>
  <c r="Y883" i="2"/>
  <c r="Z883" i="2"/>
  <c r="AA883" i="2"/>
  <c r="AB883" i="2"/>
  <c r="AC883" i="2"/>
  <c r="X884" i="2"/>
  <c r="Y884" i="2"/>
  <c r="Z884" i="2"/>
  <c r="AA884" i="2"/>
  <c r="AB884" i="2"/>
  <c r="AC884" i="2"/>
  <c r="X885" i="2"/>
  <c r="Y885" i="2"/>
  <c r="Z885" i="2"/>
  <c r="AA885" i="2"/>
  <c r="AB885" i="2"/>
  <c r="AC885" i="2"/>
  <c r="X887" i="2"/>
  <c r="Y887" i="2"/>
  <c r="Z887" i="2"/>
  <c r="AA887" i="2"/>
  <c r="AB887" i="2"/>
  <c r="AC887" i="2"/>
  <c r="X888" i="2"/>
  <c r="Y888" i="2"/>
  <c r="Z888" i="2"/>
  <c r="AA888" i="2"/>
  <c r="AB888" i="2"/>
  <c r="AC888" i="2"/>
  <c r="X889" i="2"/>
  <c r="Y889" i="2"/>
  <c r="Z889" i="2"/>
  <c r="AA889" i="2"/>
  <c r="AB889" i="2"/>
  <c r="AC889" i="2"/>
  <c r="X890" i="2"/>
  <c r="Y890" i="2"/>
  <c r="Z890" i="2"/>
  <c r="AA890" i="2"/>
  <c r="AB890" i="2"/>
  <c r="AC890" i="2"/>
  <c r="X891" i="2"/>
  <c r="Y891" i="2"/>
  <c r="Z891" i="2"/>
  <c r="AA891" i="2"/>
  <c r="AB891" i="2"/>
  <c r="AC891" i="2"/>
  <c r="X892" i="2"/>
  <c r="Y892" i="2"/>
  <c r="Z892" i="2"/>
  <c r="AA892" i="2"/>
  <c r="AB892" i="2"/>
  <c r="AC892" i="2"/>
  <c r="X894" i="2"/>
  <c r="Y894" i="2"/>
  <c r="Z894" i="2"/>
  <c r="AA894" i="2"/>
  <c r="AB894" i="2"/>
  <c r="AC894" i="2"/>
  <c r="X896" i="2"/>
  <c r="Y896" i="2"/>
  <c r="Z896" i="2"/>
  <c r="AA896" i="2"/>
  <c r="AB896" i="2"/>
  <c r="AC896" i="2"/>
  <c r="X897" i="2"/>
  <c r="Y897" i="2"/>
  <c r="Z897" i="2"/>
  <c r="AA897" i="2"/>
  <c r="AB897" i="2"/>
  <c r="AC897" i="2"/>
  <c r="X898" i="2"/>
  <c r="Y898" i="2"/>
  <c r="Z898" i="2"/>
  <c r="AA898" i="2"/>
  <c r="AB898" i="2"/>
  <c r="AC898" i="2"/>
  <c r="X899" i="2"/>
  <c r="Y899" i="2"/>
  <c r="Z899" i="2"/>
  <c r="AA899" i="2"/>
  <c r="AB899" i="2"/>
  <c r="AC899" i="2"/>
  <c r="X900" i="2"/>
  <c r="Y900" i="2"/>
  <c r="Z900" i="2"/>
  <c r="AA900" i="2"/>
  <c r="AB900" i="2"/>
  <c r="AC900" i="2"/>
  <c r="X901" i="2"/>
  <c r="Y901" i="2"/>
  <c r="Z901" i="2"/>
  <c r="AA901" i="2"/>
  <c r="AB901" i="2"/>
  <c r="AC901" i="2"/>
  <c r="X902" i="2"/>
  <c r="Y902" i="2"/>
  <c r="Z902" i="2"/>
  <c r="AA902" i="2"/>
  <c r="AB902" i="2"/>
  <c r="AC902" i="2"/>
  <c r="X903" i="2"/>
  <c r="Y903" i="2"/>
  <c r="Z903" i="2"/>
  <c r="AA903" i="2"/>
  <c r="AB903" i="2"/>
  <c r="AC903" i="2"/>
  <c r="X904" i="2"/>
  <c r="Y904" i="2"/>
  <c r="Z904" i="2"/>
  <c r="AA904" i="2"/>
  <c r="AB904" i="2"/>
  <c r="AC904" i="2"/>
  <c r="X905" i="2"/>
  <c r="Y905" i="2"/>
  <c r="Z905" i="2"/>
  <c r="AA905" i="2"/>
  <c r="AB905" i="2"/>
  <c r="AC905" i="2"/>
  <c r="X906" i="2"/>
  <c r="Y906" i="2"/>
  <c r="Z906" i="2"/>
  <c r="AA906" i="2"/>
  <c r="AB906" i="2"/>
  <c r="AC906" i="2"/>
  <c r="V893" i="2"/>
  <c r="U893" i="2"/>
  <c r="T893" i="2"/>
  <c r="S893" i="2"/>
  <c r="R893" i="2"/>
  <c r="Q893" i="2"/>
  <c r="V886" i="2"/>
  <c r="U886" i="2"/>
  <c r="T886" i="2"/>
  <c r="S886" i="2"/>
  <c r="R886" i="2"/>
  <c r="Q886" i="2"/>
  <c r="V859" i="2"/>
  <c r="V848" i="2" s="1"/>
  <c r="U859" i="2"/>
  <c r="U848" i="2" s="1"/>
  <c r="T859" i="2"/>
  <c r="T848" i="2" s="1"/>
  <c r="S859" i="2"/>
  <c r="S848" i="2" s="1"/>
  <c r="R859" i="2"/>
  <c r="R848" i="2" s="1"/>
  <c r="Q859" i="2"/>
  <c r="Q848" i="2" s="1"/>
  <c r="V834" i="2"/>
  <c r="U834" i="2"/>
  <c r="T834" i="2"/>
  <c r="S834" i="2"/>
  <c r="R834" i="2"/>
  <c r="Q834" i="2"/>
  <c r="V749" i="2"/>
  <c r="U749" i="2"/>
  <c r="T749" i="2"/>
  <c r="S749" i="2"/>
  <c r="R749" i="2"/>
  <c r="Q749" i="2"/>
  <c r="V732" i="2"/>
  <c r="U732" i="2"/>
  <c r="T732" i="2"/>
  <c r="S732" i="2"/>
  <c r="R732" i="2"/>
  <c r="Q732" i="2"/>
  <c r="V700" i="2"/>
  <c r="U700" i="2"/>
  <c r="T700" i="2"/>
  <c r="S700" i="2"/>
  <c r="R700" i="2"/>
  <c r="Q700" i="2"/>
  <c r="V616" i="2"/>
  <c r="U616" i="2"/>
  <c r="T616" i="2"/>
  <c r="S616" i="2"/>
  <c r="R616" i="2"/>
  <c r="Q616" i="2"/>
  <c r="V516" i="2"/>
  <c r="V515" i="2" s="1"/>
  <c r="U516" i="2"/>
  <c r="T516" i="2"/>
  <c r="S516" i="2"/>
  <c r="R516" i="2"/>
  <c r="Q516" i="2"/>
  <c r="V481" i="2"/>
  <c r="U481" i="2"/>
  <c r="T481" i="2"/>
  <c r="S481" i="2"/>
  <c r="R481" i="2"/>
  <c r="Q481" i="2"/>
  <c r="V407" i="2"/>
  <c r="U407" i="2"/>
  <c r="T407" i="2"/>
  <c r="S407" i="2"/>
  <c r="R407" i="2"/>
  <c r="Q407" i="2"/>
  <c r="V392" i="2"/>
  <c r="U392" i="2"/>
  <c r="T392" i="2"/>
  <c r="S392" i="2"/>
  <c r="R392" i="2"/>
  <c r="Q392" i="2"/>
  <c r="V332" i="2"/>
  <c r="U332" i="2"/>
  <c r="T332" i="2"/>
  <c r="S332" i="2"/>
  <c r="R332" i="2"/>
  <c r="Q332" i="2"/>
  <c r="V174" i="2"/>
  <c r="U174" i="2"/>
  <c r="T174" i="2"/>
  <c r="S174" i="2"/>
  <c r="R174" i="2"/>
  <c r="Q174" i="2"/>
  <c r="V133" i="2"/>
  <c r="U133" i="2"/>
  <c r="T133" i="2"/>
  <c r="S133" i="2"/>
  <c r="R133" i="2"/>
  <c r="Q133" i="2"/>
  <c r="V113" i="2"/>
  <c r="U113" i="2"/>
  <c r="T113" i="2"/>
  <c r="S113" i="2"/>
  <c r="R113" i="2"/>
  <c r="Q113" i="2"/>
  <c r="V71" i="2"/>
  <c r="U71" i="2"/>
  <c r="T71" i="2"/>
  <c r="S71" i="2"/>
  <c r="R71" i="2"/>
  <c r="Q71" i="2"/>
  <c r="B113" i="2"/>
  <c r="C113" i="2"/>
  <c r="D113" i="2"/>
  <c r="E113" i="2"/>
  <c r="F113" i="2"/>
  <c r="G113" i="2"/>
  <c r="V11" i="2"/>
  <c r="U11" i="2"/>
  <c r="T11" i="2"/>
  <c r="S11" i="2"/>
  <c r="R11" i="2"/>
  <c r="Q11" i="2"/>
  <c r="O906" i="2"/>
  <c r="N906" i="2"/>
  <c r="M906" i="2"/>
  <c r="L906" i="2"/>
  <c r="K906" i="2"/>
  <c r="J906" i="2"/>
  <c r="O905" i="2"/>
  <c r="N905" i="2"/>
  <c r="M905" i="2"/>
  <c r="L905" i="2"/>
  <c r="K905" i="2"/>
  <c r="J905" i="2"/>
  <c r="O904" i="2"/>
  <c r="N904" i="2"/>
  <c r="M904" i="2"/>
  <c r="L904" i="2"/>
  <c r="K904" i="2"/>
  <c r="J904" i="2"/>
  <c r="O903" i="2"/>
  <c r="N903" i="2"/>
  <c r="M903" i="2"/>
  <c r="L903" i="2"/>
  <c r="K903" i="2"/>
  <c r="J903" i="2"/>
  <c r="O902" i="2"/>
  <c r="N902" i="2"/>
  <c r="M902" i="2"/>
  <c r="L902" i="2"/>
  <c r="K902" i="2"/>
  <c r="J902" i="2"/>
  <c r="O901" i="2"/>
  <c r="N901" i="2"/>
  <c r="M901" i="2"/>
  <c r="L901" i="2"/>
  <c r="K901" i="2"/>
  <c r="J901" i="2"/>
  <c r="O900" i="2"/>
  <c r="N900" i="2"/>
  <c r="M900" i="2"/>
  <c r="L900" i="2"/>
  <c r="K900" i="2"/>
  <c r="J900" i="2"/>
  <c r="O899" i="2"/>
  <c r="N899" i="2"/>
  <c r="M899" i="2"/>
  <c r="L899" i="2"/>
  <c r="K899" i="2"/>
  <c r="J899" i="2"/>
  <c r="O898" i="2"/>
  <c r="N898" i="2"/>
  <c r="M898" i="2"/>
  <c r="L898" i="2"/>
  <c r="K898" i="2"/>
  <c r="J898" i="2"/>
  <c r="O897" i="2"/>
  <c r="N897" i="2"/>
  <c r="M897" i="2"/>
  <c r="L897" i="2"/>
  <c r="K897" i="2"/>
  <c r="J897" i="2"/>
  <c r="O896" i="2"/>
  <c r="N896" i="2"/>
  <c r="M896" i="2"/>
  <c r="L896" i="2"/>
  <c r="K896" i="2"/>
  <c r="J896" i="2"/>
  <c r="O894" i="2"/>
  <c r="N894" i="2"/>
  <c r="M894" i="2"/>
  <c r="L894" i="2"/>
  <c r="K894" i="2"/>
  <c r="J894" i="2"/>
  <c r="O892" i="2"/>
  <c r="N892" i="2"/>
  <c r="M892" i="2"/>
  <c r="L892" i="2"/>
  <c r="K892" i="2"/>
  <c r="J892" i="2"/>
  <c r="O891" i="2"/>
  <c r="N891" i="2"/>
  <c r="M891" i="2"/>
  <c r="L891" i="2"/>
  <c r="K891" i="2"/>
  <c r="J891" i="2"/>
  <c r="O890" i="2"/>
  <c r="N890" i="2"/>
  <c r="M890" i="2"/>
  <c r="L890" i="2"/>
  <c r="K890" i="2"/>
  <c r="J890" i="2"/>
  <c r="O889" i="2"/>
  <c r="N889" i="2"/>
  <c r="M889" i="2"/>
  <c r="L889" i="2"/>
  <c r="K889" i="2"/>
  <c r="J889" i="2"/>
  <c r="O888" i="2"/>
  <c r="N888" i="2"/>
  <c r="M888" i="2"/>
  <c r="L888" i="2"/>
  <c r="K888" i="2"/>
  <c r="J888" i="2"/>
  <c r="O887" i="2"/>
  <c r="N887" i="2"/>
  <c r="M887" i="2"/>
  <c r="L887" i="2"/>
  <c r="K887" i="2"/>
  <c r="J887" i="2"/>
  <c r="O885" i="2"/>
  <c r="N885" i="2"/>
  <c r="M885" i="2"/>
  <c r="L885" i="2"/>
  <c r="K885" i="2"/>
  <c r="J885" i="2"/>
  <c r="O884" i="2"/>
  <c r="N884" i="2"/>
  <c r="M884" i="2"/>
  <c r="L884" i="2"/>
  <c r="K884" i="2"/>
  <c r="J884" i="2"/>
  <c r="O883" i="2"/>
  <c r="N883" i="2"/>
  <c r="M883" i="2"/>
  <c r="L883" i="2"/>
  <c r="K883" i="2"/>
  <c r="J883" i="2"/>
  <c r="O882" i="2"/>
  <c r="N882" i="2"/>
  <c r="M882" i="2"/>
  <c r="L882" i="2"/>
  <c r="K882" i="2"/>
  <c r="J882" i="2"/>
  <c r="O881" i="2"/>
  <c r="N881" i="2"/>
  <c r="M881" i="2"/>
  <c r="L881" i="2"/>
  <c r="K881" i="2"/>
  <c r="J881" i="2"/>
  <c r="O880" i="2"/>
  <c r="N880" i="2"/>
  <c r="M880" i="2"/>
  <c r="L880" i="2"/>
  <c r="K880" i="2"/>
  <c r="J880" i="2"/>
  <c r="O879" i="2"/>
  <c r="N879" i="2"/>
  <c r="M879" i="2"/>
  <c r="L879" i="2"/>
  <c r="K879" i="2"/>
  <c r="J879" i="2"/>
  <c r="O878" i="2"/>
  <c r="N878" i="2"/>
  <c r="M878" i="2"/>
  <c r="L878" i="2"/>
  <c r="K878" i="2"/>
  <c r="J878" i="2"/>
  <c r="O877" i="2"/>
  <c r="N877" i="2"/>
  <c r="M877" i="2"/>
  <c r="L877" i="2"/>
  <c r="K877" i="2"/>
  <c r="J877" i="2"/>
  <c r="O876" i="2"/>
  <c r="N876" i="2"/>
  <c r="M876" i="2"/>
  <c r="L876" i="2"/>
  <c r="K876" i="2"/>
  <c r="J876" i="2"/>
  <c r="O875" i="2"/>
  <c r="N875" i="2"/>
  <c r="M875" i="2"/>
  <c r="L875" i="2"/>
  <c r="K875" i="2"/>
  <c r="J875" i="2"/>
  <c r="O874" i="2"/>
  <c r="N874" i="2"/>
  <c r="M874" i="2"/>
  <c r="L874" i="2"/>
  <c r="K874" i="2"/>
  <c r="J874" i="2"/>
  <c r="O873" i="2"/>
  <c r="N873" i="2"/>
  <c r="M873" i="2"/>
  <c r="L873" i="2"/>
  <c r="K873" i="2"/>
  <c r="J873" i="2"/>
  <c r="O872" i="2"/>
  <c r="N872" i="2"/>
  <c r="M872" i="2"/>
  <c r="L872" i="2"/>
  <c r="K872" i="2"/>
  <c r="J872" i="2"/>
  <c r="O871" i="2"/>
  <c r="N871" i="2"/>
  <c r="M871" i="2"/>
  <c r="L871" i="2"/>
  <c r="K871" i="2"/>
  <c r="J871" i="2"/>
  <c r="O870" i="2"/>
  <c r="N870" i="2"/>
  <c r="M870" i="2"/>
  <c r="L870" i="2"/>
  <c r="K870" i="2"/>
  <c r="J870" i="2"/>
  <c r="O869" i="2"/>
  <c r="N869" i="2"/>
  <c r="M869" i="2"/>
  <c r="L869" i="2"/>
  <c r="K869" i="2"/>
  <c r="J869" i="2"/>
  <c r="O868" i="2"/>
  <c r="N868" i="2"/>
  <c r="M868" i="2"/>
  <c r="L868" i="2"/>
  <c r="K868" i="2"/>
  <c r="J868" i="2"/>
  <c r="O867" i="2"/>
  <c r="N867" i="2"/>
  <c r="M867" i="2"/>
  <c r="L867" i="2"/>
  <c r="K867" i="2"/>
  <c r="J867" i="2"/>
  <c r="O866" i="2"/>
  <c r="N866" i="2"/>
  <c r="M866" i="2"/>
  <c r="L866" i="2"/>
  <c r="K866" i="2"/>
  <c r="J866" i="2"/>
  <c r="O865" i="2"/>
  <c r="N865" i="2"/>
  <c r="M865" i="2"/>
  <c r="L865" i="2"/>
  <c r="K865" i="2"/>
  <c r="J865" i="2"/>
  <c r="O864" i="2"/>
  <c r="N864" i="2"/>
  <c r="M864" i="2"/>
  <c r="L864" i="2"/>
  <c r="K864" i="2"/>
  <c r="J864" i="2"/>
  <c r="O863" i="2"/>
  <c r="N863" i="2"/>
  <c r="M863" i="2"/>
  <c r="L863" i="2"/>
  <c r="K863" i="2"/>
  <c r="J863" i="2"/>
  <c r="O862" i="2"/>
  <c r="N862" i="2"/>
  <c r="M862" i="2"/>
  <c r="L862" i="2"/>
  <c r="K862" i="2"/>
  <c r="J862" i="2"/>
  <c r="O861" i="2"/>
  <c r="N861" i="2"/>
  <c r="M861" i="2"/>
  <c r="L861" i="2"/>
  <c r="K861" i="2"/>
  <c r="J861" i="2"/>
  <c r="O860" i="2"/>
  <c r="N860" i="2"/>
  <c r="M860" i="2"/>
  <c r="L860" i="2"/>
  <c r="K860" i="2"/>
  <c r="J860" i="2"/>
  <c r="O858" i="2"/>
  <c r="N858" i="2"/>
  <c r="M858" i="2"/>
  <c r="L858" i="2"/>
  <c r="K858" i="2"/>
  <c r="J858" i="2"/>
  <c r="O857" i="2"/>
  <c r="N857" i="2"/>
  <c r="M857" i="2"/>
  <c r="L857" i="2"/>
  <c r="K857" i="2"/>
  <c r="J857" i="2"/>
  <c r="O856" i="2"/>
  <c r="N856" i="2"/>
  <c r="M856" i="2"/>
  <c r="L856" i="2"/>
  <c r="K856" i="2"/>
  <c r="J856" i="2"/>
  <c r="O855" i="2"/>
  <c r="N855" i="2"/>
  <c r="M855" i="2"/>
  <c r="L855" i="2"/>
  <c r="K855" i="2"/>
  <c r="J855" i="2"/>
  <c r="O854" i="2"/>
  <c r="N854" i="2"/>
  <c r="M854" i="2"/>
  <c r="L854" i="2"/>
  <c r="K854" i="2"/>
  <c r="J854" i="2"/>
  <c r="O853" i="2"/>
  <c r="N853" i="2"/>
  <c r="M853" i="2"/>
  <c r="L853" i="2"/>
  <c r="K853" i="2"/>
  <c r="J853" i="2"/>
  <c r="O852" i="2"/>
  <c r="N852" i="2"/>
  <c r="M852" i="2"/>
  <c r="L852" i="2"/>
  <c r="K852" i="2"/>
  <c r="J852" i="2"/>
  <c r="O851" i="2"/>
  <c r="N851" i="2"/>
  <c r="M851" i="2"/>
  <c r="L851" i="2"/>
  <c r="K851" i="2"/>
  <c r="J851" i="2"/>
  <c r="O850" i="2"/>
  <c r="N850" i="2"/>
  <c r="M850" i="2"/>
  <c r="L850" i="2"/>
  <c r="K850" i="2"/>
  <c r="J850" i="2"/>
  <c r="O849" i="2"/>
  <c r="N849" i="2"/>
  <c r="M849" i="2"/>
  <c r="L849" i="2"/>
  <c r="K849" i="2"/>
  <c r="J849" i="2"/>
  <c r="O847" i="2"/>
  <c r="N847" i="2"/>
  <c r="M847" i="2"/>
  <c r="L847" i="2"/>
  <c r="K847" i="2"/>
  <c r="J847" i="2"/>
  <c r="O846" i="2"/>
  <c r="N846" i="2"/>
  <c r="M846" i="2"/>
  <c r="L846" i="2"/>
  <c r="K846" i="2"/>
  <c r="J846" i="2"/>
  <c r="O845" i="2"/>
  <c r="N845" i="2"/>
  <c r="M845" i="2"/>
  <c r="L845" i="2"/>
  <c r="K845" i="2"/>
  <c r="J845" i="2"/>
  <c r="O844" i="2"/>
  <c r="N844" i="2"/>
  <c r="M844" i="2"/>
  <c r="L844" i="2"/>
  <c r="K844" i="2"/>
  <c r="J844" i="2"/>
  <c r="O843" i="2"/>
  <c r="N843" i="2"/>
  <c r="M843" i="2"/>
  <c r="L843" i="2"/>
  <c r="K843" i="2"/>
  <c r="J843" i="2"/>
  <c r="O842" i="2"/>
  <c r="N842" i="2"/>
  <c r="M842" i="2"/>
  <c r="L842" i="2"/>
  <c r="K842" i="2"/>
  <c r="J842" i="2"/>
  <c r="O841" i="2"/>
  <c r="N841" i="2"/>
  <c r="M841" i="2"/>
  <c r="L841" i="2"/>
  <c r="K841" i="2"/>
  <c r="J841" i="2"/>
  <c r="O840" i="2"/>
  <c r="N840" i="2"/>
  <c r="M840" i="2"/>
  <c r="L840" i="2"/>
  <c r="K840" i="2"/>
  <c r="J840" i="2"/>
  <c r="O839" i="2"/>
  <c r="N839" i="2"/>
  <c r="M839" i="2"/>
  <c r="L839" i="2"/>
  <c r="K839" i="2"/>
  <c r="J839" i="2"/>
  <c r="O838" i="2"/>
  <c r="N838" i="2"/>
  <c r="M838" i="2"/>
  <c r="L838" i="2"/>
  <c r="K838" i="2"/>
  <c r="J838" i="2"/>
  <c r="O837" i="2"/>
  <c r="N837" i="2"/>
  <c r="M837" i="2"/>
  <c r="L837" i="2"/>
  <c r="K837" i="2"/>
  <c r="J837" i="2"/>
  <c r="O836" i="2"/>
  <c r="N836" i="2"/>
  <c r="M836" i="2"/>
  <c r="L836" i="2"/>
  <c r="K836" i="2"/>
  <c r="J836" i="2"/>
  <c r="O835" i="2"/>
  <c r="N835" i="2"/>
  <c r="M835" i="2"/>
  <c r="L835" i="2"/>
  <c r="K835" i="2"/>
  <c r="J835" i="2"/>
  <c r="O833" i="2"/>
  <c r="N833" i="2"/>
  <c r="M833" i="2"/>
  <c r="L833" i="2"/>
  <c r="K833" i="2"/>
  <c r="J833" i="2"/>
  <c r="O831" i="2"/>
  <c r="N831" i="2"/>
  <c r="M831" i="2"/>
  <c r="L831" i="2"/>
  <c r="K831" i="2"/>
  <c r="J831" i="2"/>
  <c r="O830" i="2"/>
  <c r="N830" i="2"/>
  <c r="M830" i="2"/>
  <c r="L830" i="2"/>
  <c r="K830" i="2"/>
  <c r="J830" i="2"/>
  <c r="O829" i="2"/>
  <c r="N829" i="2"/>
  <c r="M829" i="2"/>
  <c r="L829" i="2"/>
  <c r="K829" i="2"/>
  <c r="J829" i="2"/>
  <c r="O828" i="2"/>
  <c r="N828" i="2"/>
  <c r="M828" i="2"/>
  <c r="L828" i="2"/>
  <c r="K828" i="2"/>
  <c r="J828" i="2"/>
  <c r="O827" i="2"/>
  <c r="N827" i="2"/>
  <c r="M827" i="2"/>
  <c r="L827" i="2"/>
  <c r="K827" i="2"/>
  <c r="J827" i="2"/>
  <c r="O826" i="2"/>
  <c r="N826" i="2"/>
  <c r="M826" i="2"/>
  <c r="L826" i="2"/>
  <c r="K826" i="2"/>
  <c r="J826" i="2"/>
  <c r="O825" i="2"/>
  <c r="N825" i="2"/>
  <c r="M825" i="2"/>
  <c r="L825" i="2"/>
  <c r="K825" i="2"/>
  <c r="J825" i="2"/>
  <c r="O824" i="2"/>
  <c r="N824" i="2"/>
  <c r="M824" i="2"/>
  <c r="L824" i="2"/>
  <c r="K824" i="2"/>
  <c r="J824" i="2"/>
  <c r="O823" i="2"/>
  <c r="N823" i="2"/>
  <c r="M823" i="2"/>
  <c r="L823" i="2"/>
  <c r="K823" i="2"/>
  <c r="J823" i="2"/>
  <c r="O822" i="2"/>
  <c r="N822" i="2"/>
  <c r="M822" i="2"/>
  <c r="L822" i="2"/>
  <c r="K822" i="2"/>
  <c r="J822" i="2"/>
  <c r="O821" i="2"/>
  <c r="N821" i="2"/>
  <c r="M821" i="2"/>
  <c r="L821" i="2"/>
  <c r="K821" i="2"/>
  <c r="J821" i="2"/>
  <c r="O820" i="2"/>
  <c r="N820" i="2"/>
  <c r="M820" i="2"/>
  <c r="L820" i="2"/>
  <c r="K820" i="2"/>
  <c r="J820" i="2"/>
  <c r="O819" i="2"/>
  <c r="N819" i="2"/>
  <c r="M819" i="2"/>
  <c r="L819" i="2"/>
  <c r="K819" i="2"/>
  <c r="J819" i="2"/>
  <c r="O818" i="2"/>
  <c r="N818" i="2"/>
  <c r="M818" i="2"/>
  <c r="L818" i="2"/>
  <c r="K818" i="2"/>
  <c r="J818" i="2"/>
  <c r="O817" i="2"/>
  <c r="N817" i="2"/>
  <c r="M817" i="2"/>
  <c r="L817" i="2"/>
  <c r="K817" i="2"/>
  <c r="J817" i="2"/>
  <c r="O816" i="2"/>
  <c r="N816" i="2"/>
  <c r="M816" i="2"/>
  <c r="L816" i="2"/>
  <c r="K816" i="2"/>
  <c r="J816" i="2"/>
  <c r="O815" i="2"/>
  <c r="N815" i="2"/>
  <c r="M815" i="2"/>
  <c r="L815" i="2"/>
  <c r="K815" i="2"/>
  <c r="J815" i="2"/>
  <c r="O814" i="2"/>
  <c r="N814" i="2"/>
  <c r="M814" i="2"/>
  <c r="L814" i="2"/>
  <c r="K814" i="2"/>
  <c r="J814" i="2"/>
  <c r="O813" i="2"/>
  <c r="N813" i="2"/>
  <c r="M813" i="2"/>
  <c r="L813" i="2"/>
  <c r="K813" i="2"/>
  <c r="J813" i="2"/>
  <c r="O812" i="2"/>
  <c r="N812" i="2"/>
  <c r="M812" i="2"/>
  <c r="L812" i="2"/>
  <c r="K812" i="2"/>
  <c r="J812" i="2"/>
  <c r="O811" i="2"/>
  <c r="N811" i="2"/>
  <c r="M811" i="2"/>
  <c r="L811" i="2"/>
  <c r="K811" i="2"/>
  <c r="J811" i="2"/>
  <c r="O810" i="2"/>
  <c r="N810" i="2"/>
  <c r="M810" i="2"/>
  <c r="L810" i="2"/>
  <c r="K810" i="2"/>
  <c r="J810" i="2"/>
  <c r="O809" i="2"/>
  <c r="N809" i="2"/>
  <c r="M809" i="2"/>
  <c r="L809" i="2"/>
  <c r="K809" i="2"/>
  <c r="J809" i="2"/>
  <c r="O808" i="2"/>
  <c r="N808" i="2"/>
  <c r="M808" i="2"/>
  <c r="L808" i="2"/>
  <c r="K808" i="2"/>
  <c r="J808" i="2"/>
  <c r="O807" i="2"/>
  <c r="N807" i="2"/>
  <c r="M807" i="2"/>
  <c r="L807" i="2"/>
  <c r="K807" i="2"/>
  <c r="J807" i="2"/>
  <c r="O806" i="2"/>
  <c r="N806" i="2"/>
  <c r="M806" i="2"/>
  <c r="L806" i="2"/>
  <c r="K806" i="2"/>
  <c r="J806" i="2"/>
  <c r="O805" i="2"/>
  <c r="N805" i="2"/>
  <c r="M805" i="2"/>
  <c r="L805" i="2"/>
  <c r="K805" i="2"/>
  <c r="J805" i="2"/>
  <c r="O804" i="2"/>
  <c r="N804" i="2"/>
  <c r="M804" i="2"/>
  <c r="L804" i="2"/>
  <c r="K804" i="2"/>
  <c r="J804" i="2"/>
  <c r="O803" i="2"/>
  <c r="N803" i="2"/>
  <c r="M803" i="2"/>
  <c r="L803" i="2"/>
  <c r="K803" i="2"/>
  <c r="J803" i="2"/>
  <c r="O802" i="2"/>
  <c r="N802" i="2"/>
  <c r="M802" i="2"/>
  <c r="L802" i="2"/>
  <c r="K802" i="2"/>
  <c r="J802" i="2"/>
  <c r="O801" i="2"/>
  <c r="N801" i="2"/>
  <c r="M801" i="2"/>
  <c r="L801" i="2"/>
  <c r="K801" i="2"/>
  <c r="J801" i="2"/>
  <c r="O800" i="2"/>
  <c r="N800" i="2"/>
  <c r="M800" i="2"/>
  <c r="L800" i="2"/>
  <c r="K800" i="2"/>
  <c r="J800" i="2"/>
  <c r="O799" i="2"/>
  <c r="N799" i="2"/>
  <c r="M799" i="2"/>
  <c r="L799" i="2"/>
  <c r="K799" i="2"/>
  <c r="J799" i="2"/>
  <c r="O798" i="2"/>
  <c r="N798" i="2"/>
  <c r="M798" i="2"/>
  <c r="L798" i="2"/>
  <c r="K798" i="2"/>
  <c r="J798" i="2"/>
  <c r="O797" i="2"/>
  <c r="N797" i="2"/>
  <c r="M797" i="2"/>
  <c r="L797" i="2"/>
  <c r="K797" i="2"/>
  <c r="J797" i="2"/>
  <c r="O796" i="2"/>
  <c r="N796" i="2"/>
  <c r="M796" i="2"/>
  <c r="L796" i="2"/>
  <c r="K796" i="2"/>
  <c r="J796" i="2"/>
  <c r="O795" i="2"/>
  <c r="N795" i="2"/>
  <c r="M795" i="2"/>
  <c r="L795" i="2"/>
  <c r="K795" i="2"/>
  <c r="J795" i="2"/>
  <c r="O794" i="2"/>
  <c r="N794" i="2"/>
  <c r="M794" i="2"/>
  <c r="L794" i="2"/>
  <c r="K794" i="2"/>
  <c r="J794" i="2"/>
  <c r="O793" i="2"/>
  <c r="N793" i="2"/>
  <c r="M793" i="2"/>
  <c r="L793" i="2"/>
  <c r="K793" i="2"/>
  <c r="J793" i="2"/>
  <c r="O792" i="2"/>
  <c r="N792" i="2"/>
  <c r="M792" i="2"/>
  <c r="L792" i="2"/>
  <c r="K792" i="2"/>
  <c r="J792" i="2"/>
  <c r="O791" i="2"/>
  <c r="N791" i="2"/>
  <c r="M791" i="2"/>
  <c r="L791" i="2"/>
  <c r="K791" i="2"/>
  <c r="J791" i="2"/>
  <c r="O790" i="2"/>
  <c r="N790" i="2"/>
  <c r="M790" i="2"/>
  <c r="L790" i="2"/>
  <c r="K790" i="2"/>
  <c r="J790" i="2"/>
  <c r="O789" i="2"/>
  <c r="N789" i="2"/>
  <c r="M789" i="2"/>
  <c r="L789" i="2"/>
  <c r="K789" i="2"/>
  <c r="J789" i="2"/>
  <c r="O788" i="2"/>
  <c r="N788" i="2"/>
  <c r="M788" i="2"/>
  <c r="L788" i="2"/>
  <c r="K788" i="2"/>
  <c r="J788" i="2"/>
  <c r="O787" i="2"/>
  <c r="N787" i="2"/>
  <c r="M787" i="2"/>
  <c r="L787" i="2"/>
  <c r="K787" i="2"/>
  <c r="J787" i="2"/>
  <c r="O786" i="2"/>
  <c r="N786" i="2"/>
  <c r="M786" i="2"/>
  <c r="L786" i="2"/>
  <c r="K786" i="2"/>
  <c r="J786" i="2"/>
  <c r="O785" i="2"/>
  <c r="N785" i="2"/>
  <c r="M785" i="2"/>
  <c r="L785" i="2"/>
  <c r="K785" i="2"/>
  <c r="J785" i="2"/>
  <c r="O784" i="2"/>
  <c r="N784" i="2"/>
  <c r="M784" i="2"/>
  <c r="L784" i="2"/>
  <c r="K784" i="2"/>
  <c r="J784" i="2"/>
  <c r="O783" i="2"/>
  <c r="N783" i="2"/>
  <c r="M783" i="2"/>
  <c r="L783" i="2"/>
  <c r="K783" i="2"/>
  <c r="J783" i="2"/>
  <c r="O782" i="2"/>
  <c r="N782" i="2"/>
  <c r="M782" i="2"/>
  <c r="L782" i="2"/>
  <c r="K782" i="2"/>
  <c r="J782" i="2"/>
  <c r="O781" i="2"/>
  <c r="N781" i="2"/>
  <c r="M781" i="2"/>
  <c r="L781" i="2"/>
  <c r="K781" i="2"/>
  <c r="J781" i="2"/>
  <c r="O780" i="2"/>
  <c r="N780" i="2"/>
  <c r="M780" i="2"/>
  <c r="L780" i="2"/>
  <c r="K780" i="2"/>
  <c r="J780" i="2"/>
  <c r="O779" i="2"/>
  <c r="N779" i="2"/>
  <c r="M779" i="2"/>
  <c r="L779" i="2"/>
  <c r="K779" i="2"/>
  <c r="J779" i="2"/>
  <c r="O778" i="2"/>
  <c r="N778" i="2"/>
  <c r="M778" i="2"/>
  <c r="L778" i="2"/>
  <c r="K778" i="2"/>
  <c r="J778" i="2"/>
  <c r="O777" i="2"/>
  <c r="N777" i="2"/>
  <c r="M777" i="2"/>
  <c r="L777" i="2"/>
  <c r="K777" i="2"/>
  <c r="J777" i="2"/>
  <c r="O776" i="2"/>
  <c r="N776" i="2"/>
  <c r="M776" i="2"/>
  <c r="L776" i="2"/>
  <c r="K776" i="2"/>
  <c r="J776" i="2"/>
  <c r="O775" i="2"/>
  <c r="N775" i="2"/>
  <c r="M775" i="2"/>
  <c r="L775" i="2"/>
  <c r="K775" i="2"/>
  <c r="J775" i="2"/>
  <c r="O774" i="2"/>
  <c r="N774" i="2"/>
  <c r="M774" i="2"/>
  <c r="L774" i="2"/>
  <c r="K774" i="2"/>
  <c r="J774" i="2"/>
  <c r="O773" i="2"/>
  <c r="N773" i="2"/>
  <c r="M773" i="2"/>
  <c r="L773" i="2"/>
  <c r="K773" i="2"/>
  <c r="J773" i="2"/>
  <c r="O772" i="2"/>
  <c r="N772" i="2"/>
  <c r="M772" i="2"/>
  <c r="L772" i="2"/>
  <c r="K772" i="2"/>
  <c r="J772" i="2"/>
  <c r="O771" i="2"/>
  <c r="N771" i="2"/>
  <c r="M771" i="2"/>
  <c r="L771" i="2"/>
  <c r="K771" i="2"/>
  <c r="J771" i="2"/>
  <c r="O770" i="2"/>
  <c r="N770" i="2"/>
  <c r="M770" i="2"/>
  <c r="L770" i="2"/>
  <c r="K770" i="2"/>
  <c r="J770" i="2"/>
  <c r="O769" i="2"/>
  <c r="N769" i="2"/>
  <c r="M769" i="2"/>
  <c r="L769" i="2"/>
  <c r="K769" i="2"/>
  <c r="J769" i="2"/>
  <c r="O768" i="2"/>
  <c r="N768" i="2"/>
  <c r="M768" i="2"/>
  <c r="L768" i="2"/>
  <c r="K768" i="2"/>
  <c r="J768" i="2"/>
  <c r="O767" i="2"/>
  <c r="N767" i="2"/>
  <c r="M767" i="2"/>
  <c r="L767" i="2"/>
  <c r="K767" i="2"/>
  <c r="J767" i="2"/>
  <c r="O766" i="2"/>
  <c r="N766" i="2"/>
  <c r="M766" i="2"/>
  <c r="L766" i="2"/>
  <c r="K766" i="2"/>
  <c r="J766" i="2"/>
  <c r="O765" i="2"/>
  <c r="N765" i="2"/>
  <c r="M765" i="2"/>
  <c r="L765" i="2"/>
  <c r="K765" i="2"/>
  <c r="J765" i="2"/>
  <c r="O764" i="2"/>
  <c r="N764" i="2"/>
  <c r="M764" i="2"/>
  <c r="L764" i="2"/>
  <c r="K764" i="2"/>
  <c r="J764" i="2"/>
  <c r="O763" i="2"/>
  <c r="N763" i="2"/>
  <c r="M763" i="2"/>
  <c r="L763" i="2"/>
  <c r="K763" i="2"/>
  <c r="J763" i="2"/>
  <c r="O762" i="2"/>
  <c r="N762" i="2"/>
  <c r="M762" i="2"/>
  <c r="L762" i="2"/>
  <c r="K762" i="2"/>
  <c r="J762" i="2"/>
  <c r="O761" i="2"/>
  <c r="N761" i="2"/>
  <c r="M761" i="2"/>
  <c r="L761" i="2"/>
  <c r="K761" i="2"/>
  <c r="J761" i="2"/>
  <c r="O760" i="2"/>
  <c r="N760" i="2"/>
  <c r="M760" i="2"/>
  <c r="L760" i="2"/>
  <c r="K760" i="2"/>
  <c r="J760" i="2"/>
  <c r="O759" i="2"/>
  <c r="N759" i="2"/>
  <c r="M759" i="2"/>
  <c r="L759" i="2"/>
  <c r="K759" i="2"/>
  <c r="J759" i="2"/>
  <c r="O758" i="2"/>
  <c r="N758" i="2"/>
  <c r="M758" i="2"/>
  <c r="L758" i="2"/>
  <c r="K758" i="2"/>
  <c r="J758" i="2"/>
  <c r="O757" i="2"/>
  <c r="N757" i="2"/>
  <c r="M757" i="2"/>
  <c r="L757" i="2"/>
  <c r="K757" i="2"/>
  <c r="J757" i="2"/>
  <c r="O756" i="2"/>
  <c r="N756" i="2"/>
  <c r="M756" i="2"/>
  <c r="L756" i="2"/>
  <c r="K756" i="2"/>
  <c r="J756" i="2"/>
  <c r="O755" i="2"/>
  <c r="N755" i="2"/>
  <c r="M755" i="2"/>
  <c r="L755" i="2"/>
  <c r="K755" i="2"/>
  <c r="J755" i="2"/>
  <c r="O754" i="2"/>
  <c r="N754" i="2"/>
  <c r="M754" i="2"/>
  <c r="L754" i="2"/>
  <c r="K754" i="2"/>
  <c r="J754" i="2"/>
  <c r="O753" i="2"/>
  <c r="N753" i="2"/>
  <c r="M753" i="2"/>
  <c r="L753" i="2"/>
  <c r="K753" i="2"/>
  <c r="J753" i="2"/>
  <c r="O752" i="2"/>
  <c r="N752" i="2"/>
  <c r="M752" i="2"/>
  <c r="L752" i="2"/>
  <c r="K752" i="2"/>
  <c r="J752" i="2"/>
  <c r="O751" i="2"/>
  <c r="N751" i="2"/>
  <c r="M751" i="2"/>
  <c r="L751" i="2"/>
  <c r="K751" i="2"/>
  <c r="J751" i="2"/>
  <c r="O750" i="2"/>
  <c r="N750" i="2"/>
  <c r="M750" i="2"/>
  <c r="L750" i="2"/>
  <c r="K750" i="2"/>
  <c r="J750" i="2"/>
  <c r="O748" i="2"/>
  <c r="N748" i="2"/>
  <c r="M748" i="2"/>
  <c r="L748" i="2"/>
  <c r="K748" i="2"/>
  <c r="J748" i="2"/>
  <c r="O747" i="2"/>
  <c r="N747" i="2"/>
  <c r="M747" i="2"/>
  <c r="L747" i="2"/>
  <c r="K747" i="2"/>
  <c r="J747" i="2"/>
  <c r="O746" i="2"/>
  <c r="N746" i="2"/>
  <c r="M746" i="2"/>
  <c r="L746" i="2"/>
  <c r="K746" i="2"/>
  <c r="J746" i="2"/>
  <c r="O745" i="2"/>
  <c r="N745" i="2"/>
  <c r="M745" i="2"/>
  <c r="L745" i="2"/>
  <c r="K745" i="2"/>
  <c r="J745" i="2"/>
  <c r="O744" i="2"/>
  <c r="N744" i="2"/>
  <c r="M744" i="2"/>
  <c r="L744" i="2"/>
  <c r="K744" i="2"/>
  <c r="J744" i="2"/>
  <c r="O743" i="2"/>
  <c r="N743" i="2"/>
  <c r="M743" i="2"/>
  <c r="L743" i="2"/>
  <c r="K743" i="2"/>
  <c r="J743" i="2"/>
  <c r="O742" i="2"/>
  <c r="N742" i="2"/>
  <c r="M742" i="2"/>
  <c r="L742" i="2"/>
  <c r="K742" i="2"/>
  <c r="J742" i="2"/>
  <c r="O741" i="2"/>
  <c r="N741" i="2"/>
  <c r="M741" i="2"/>
  <c r="L741" i="2"/>
  <c r="K741" i="2"/>
  <c r="J741" i="2"/>
  <c r="O740" i="2"/>
  <c r="N740" i="2"/>
  <c r="M740" i="2"/>
  <c r="L740" i="2"/>
  <c r="K740" i="2"/>
  <c r="J740" i="2"/>
  <c r="O739" i="2"/>
  <c r="N739" i="2"/>
  <c r="M739" i="2"/>
  <c r="L739" i="2"/>
  <c r="K739" i="2"/>
  <c r="J739" i="2"/>
  <c r="O738" i="2"/>
  <c r="N738" i="2"/>
  <c r="M738" i="2"/>
  <c r="L738" i="2"/>
  <c r="K738" i="2"/>
  <c r="J738" i="2"/>
  <c r="O737" i="2"/>
  <c r="N737" i="2"/>
  <c r="M737" i="2"/>
  <c r="L737" i="2"/>
  <c r="K737" i="2"/>
  <c r="J737" i="2"/>
  <c r="O736" i="2"/>
  <c r="N736" i="2"/>
  <c r="M736" i="2"/>
  <c r="L736" i="2"/>
  <c r="K736" i="2"/>
  <c r="J736" i="2"/>
  <c r="O735" i="2"/>
  <c r="N735" i="2"/>
  <c r="M735" i="2"/>
  <c r="L735" i="2"/>
  <c r="K735" i="2"/>
  <c r="J735" i="2"/>
  <c r="O734" i="2"/>
  <c r="N734" i="2"/>
  <c r="M734" i="2"/>
  <c r="L734" i="2"/>
  <c r="K734" i="2"/>
  <c r="J734" i="2"/>
  <c r="N733" i="2"/>
  <c r="K733" i="2"/>
  <c r="O731" i="2"/>
  <c r="N731" i="2"/>
  <c r="M731" i="2"/>
  <c r="L731" i="2"/>
  <c r="K731" i="2"/>
  <c r="J731" i="2"/>
  <c r="O729" i="2"/>
  <c r="N729" i="2"/>
  <c r="M729" i="2"/>
  <c r="L729" i="2"/>
  <c r="K729" i="2"/>
  <c r="J729" i="2"/>
  <c r="O728" i="2"/>
  <c r="N728" i="2"/>
  <c r="M728" i="2"/>
  <c r="L728" i="2"/>
  <c r="K728" i="2"/>
  <c r="J728" i="2"/>
  <c r="O727" i="2"/>
  <c r="N727" i="2"/>
  <c r="M727" i="2"/>
  <c r="L727" i="2"/>
  <c r="K727" i="2"/>
  <c r="J727" i="2"/>
  <c r="O726" i="2"/>
  <c r="N726" i="2"/>
  <c r="M726" i="2"/>
  <c r="L726" i="2"/>
  <c r="K726" i="2"/>
  <c r="J726" i="2"/>
  <c r="O725" i="2"/>
  <c r="N725" i="2"/>
  <c r="M725" i="2"/>
  <c r="L725" i="2"/>
  <c r="K725" i="2"/>
  <c r="J725" i="2"/>
  <c r="O724" i="2"/>
  <c r="N724" i="2"/>
  <c r="M724" i="2"/>
  <c r="L724" i="2"/>
  <c r="K724" i="2"/>
  <c r="J724" i="2"/>
  <c r="O723" i="2"/>
  <c r="N723" i="2"/>
  <c r="M723" i="2"/>
  <c r="L723" i="2"/>
  <c r="K723" i="2"/>
  <c r="J723" i="2"/>
  <c r="O722" i="2"/>
  <c r="N722" i="2"/>
  <c r="M722" i="2"/>
  <c r="L722" i="2"/>
  <c r="K722" i="2"/>
  <c r="J722" i="2"/>
  <c r="O721" i="2"/>
  <c r="N721" i="2"/>
  <c r="M721" i="2"/>
  <c r="L721" i="2"/>
  <c r="K721" i="2"/>
  <c r="J721" i="2"/>
  <c r="O720" i="2"/>
  <c r="N720" i="2"/>
  <c r="M720" i="2"/>
  <c r="L720" i="2"/>
  <c r="K720" i="2"/>
  <c r="J720" i="2"/>
  <c r="O719" i="2"/>
  <c r="N719" i="2"/>
  <c r="M719" i="2"/>
  <c r="L719" i="2"/>
  <c r="K719" i="2"/>
  <c r="J719" i="2"/>
  <c r="O718" i="2"/>
  <c r="N718" i="2"/>
  <c r="M718" i="2"/>
  <c r="L718" i="2"/>
  <c r="K718" i="2"/>
  <c r="J718" i="2"/>
  <c r="O717" i="2"/>
  <c r="N717" i="2"/>
  <c r="M717" i="2"/>
  <c r="L717" i="2"/>
  <c r="K717" i="2"/>
  <c r="J717" i="2"/>
  <c r="O716" i="2"/>
  <c r="N716" i="2"/>
  <c r="M716" i="2"/>
  <c r="L716" i="2"/>
  <c r="K716" i="2"/>
  <c r="J716" i="2"/>
  <c r="O715" i="2"/>
  <c r="N715" i="2"/>
  <c r="M715" i="2"/>
  <c r="L715" i="2"/>
  <c r="K715" i="2"/>
  <c r="J715" i="2"/>
  <c r="O714" i="2"/>
  <c r="N714" i="2"/>
  <c r="M714" i="2"/>
  <c r="L714" i="2"/>
  <c r="K714" i="2"/>
  <c r="J714" i="2"/>
  <c r="O713" i="2"/>
  <c r="N713" i="2"/>
  <c r="M713" i="2"/>
  <c r="L713" i="2"/>
  <c r="K713" i="2"/>
  <c r="J713" i="2"/>
  <c r="O712" i="2"/>
  <c r="N712" i="2"/>
  <c r="M712" i="2"/>
  <c r="L712" i="2"/>
  <c r="K712" i="2"/>
  <c r="J712" i="2"/>
  <c r="O711" i="2"/>
  <c r="N711" i="2"/>
  <c r="M711" i="2"/>
  <c r="L711" i="2"/>
  <c r="K711" i="2"/>
  <c r="J711" i="2"/>
  <c r="O710" i="2"/>
  <c r="N710" i="2"/>
  <c r="M710" i="2"/>
  <c r="L710" i="2"/>
  <c r="K710" i="2"/>
  <c r="J710" i="2"/>
  <c r="O709" i="2"/>
  <c r="N709" i="2"/>
  <c r="M709" i="2"/>
  <c r="L709" i="2"/>
  <c r="K709" i="2"/>
  <c r="J709" i="2"/>
  <c r="O708" i="2"/>
  <c r="N708" i="2"/>
  <c r="M708" i="2"/>
  <c r="L708" i="2"/>
  <c r="K708" i="2"/>
  <c r="J708" i="2"/>
  <c r="O707" i="2"/>
  <c r="N707" i="2"/>
  <c r="M707" i="2"/>
  <c r="L707" i="2"/>
  <c r="K707" i="2"/>
  <c r="J707" i="2"/>
  <c r="O706" i="2"/>
  <c r="N706" i="2"/>
  <c r="M706" i="2"/>
  <c r="L706" i="2"/>
  <c r="K706" i="2"/>
  <c r="J706" i="2"/>
  <c r="O705" i="2"/>
  <c r="N705" i="2"/>
  <c r="M705" i="2"/>
  <c r="L705" i="2"/>
  <c r="K705" i="2"/>
  <c r="J705" i="2"/>
  <c r="O704" i="2"/>
  <c r="N704" i="2"/>
  <c r="M704" i="2"/>
  <c r="L704" i="2"/>
  <c r="K704" i="2"/>
  <c r="J704" i="2"/>
  <c r="O703" i="2"/>
  <c r="N703" i="2"/>
  <c r="M703" i="2"/>
  <c r="L703" i="2"/>
  <c r="K703" i="2"/>
  <c r="J703" i="2"/>
  <c r="O702" i="2"/>
  <c r="N702" i="2"/>
  <c r="M702" i="2"/>
  <c r="L702" i="2"/>
  <c r="K702" i="2"/>
  <c r="J702" i="2"/>
  <c r="O701" i="2"/>
  <c r="N701" i="2"/>
  <c r="M701" i="2"/>
  <c r="L701" i="2"/>
  <c r="K701" i="2"/>
  <c r="J701" i="2"/>
  <c r="O699" i="2"/>
  <c r="N699" i="2"/>
  <c r="M699" i="2"/>
  <c r="L699" i="2"/>
  <c r="K699" i="2"/>
  <c r="J699" i="2"/>
  <c r="O698" i="2"/>
  <c r="N698" i="2"/>
  <c r="M698" i="2"/>
  <c r="L698" i="2"/>
  <c r="K698" i="2"/>
  <c r="J698" i="2"/>
  <c r="O697" i="2"/>
  <c r="N697" i="2"/>
  <c r="M697" i="2"/>
  <c r="L697" i="2"/>
  <c r="K697" i="2"/>
  <c r="J697" i="2"/>
  <c r="O696" i="2"/>
  <c r="N696" i="2"/>
  <c r="M696" i="2"/>
  <c r="L696" i="2"/>
  <c r="K696" i="2"/>
  <c r="J696" i="2"/>
  <c r="O695" i="2"/>
  <c r="N695" i="2"/>
  <c r="M695" i="2"/>
  <c r="L695" i="2"/>
  <c r="K695" i="2"/>
  <c r="J695" i="2"/>
  <c r="O694" i="2"/>
  <c r="N694" i="2"/>
  <c r="M694" i="2"/>
  <c r="L694" i="2"/>
  <c r="K694" i="2"/>
  <c r="J694" i="2"/>
  <c r="O693" i="2"/>
  <c r="N693" i="2"/>
  <c r="M693" i="2"/>
  <c r="L693" i="2"/>
  <c r="K693" i="2"/>
  <c r="J693" i="2"/>
  <c r="O692" i="2"/>
  <c r="N692" i="2"/>
  <c r="M692" i="2"/>
  <c r="L692" i="2"/>
  <c r="K692" i="2"/>
  <c r="J692" i="2"/>
  <c r="O691" i="2"/>
  <c r="N691" i="2"/>
  <c r="M691" i="2"/>
  <c r="L691" i="2"/>
  <c r="K691" i="2"/>
  <c r="J691" i="2"/>
  <c r="O690" i="2"/>
  <c r="N690" i="2"/>
  <c r="M690" i="2"/>
  <c r="L690" i="2"/>
  <c r="K690" i="2"/>
  <c r="J690" i="2"/>
  <c r="O689" i="2"/>
  <c r="N689" i="2"/>
  <c r="M689" i="2"/>
  <c r="L689" i="2"/>
  <c r="K689" i="2"/>
  <c r="J689" i="2"/>
  <c r="O688" i="2"/>
  <c r="N688" i="2"/>
  <c r="M688" i="2"/>
  <c r="L688" i="2"/>
  <c r="K688" i="2"/>
  <c r="J688" i="2"/>
  <c r="O687" i="2"/>
  <c r="N687" i="2"/>
  <c r="M687" i="2"/>
  <c r="L687" i="2"/>
  <c r="K687" i="2"/>
  <c r="J687" i="2"/>
  <c r="O686" i="2"/>
  <c r="N686" i="2"/>
  <c r="M686" i="2"/>
  <c r="L686" i="2"/>
  <c r="K686" i="2"/>
  <c r="J686" i="2"/>
  <c r="O685" i="2"/>
  <c r="N685" i="2"/>
  <c r="M685" i="2"/>
  <c r="L685" i="2"/>
  <c r="K685" i="2"/>
  <c r="J685" i="2"/>
  <c r="O684" i="2"/>
  <c r="N684" i="2"/>
  <c r="M684" i="2"/>
  <c r="L684" i="2"/>
  <c r="K684" i="2"/>
  <c r="J684" i="2"/>
  <c r="O683" i="2"/>
  <c r="N683" i="2"/>
  <c r="M683" i="2"/>
  <c r="L683" i="2"/>
  <c r="K683" i="2"/>
  <c r="J683" i="2"/>
  <c r="O682" i="2"/>
  <c r="N682" i="2"/>
  <c r="M682" i="2"/>
  <c r="L682" i="2"/>
  <c r="K682" i="2"/>
  <c r="J682" i="2"/>
  <c r="O681" i="2"/>
  <c r="N681" i="2"/>
  <c r="M681" i="2"/>
  <c r="L681" i="2"/>
  <c r="K681" i="2"/>
  <c r="J681" i="2"/>
  <c r="O680" i="2"/>
  <c r="N680" i="2"/>
  <c r="M680" i="2"/>
  <c r="L680" i="2"/>
  <c r="K680" i="2"/>
  <c r="J680" i="2"/>
  <c r="O679" i="2"/>
  <c r="N679" i="2"/>
  <c r="M679" i="2"/>
  <c r="L679" i="2"/>
  <c r="K679" i="2"/>
  <c r="J679" i="2"/>
  <c r="O678" i="2"/>
  <c r="N678" i="2"/>
  <c r="M678" i="2"/>
  <c r="L678" i="2"/>
  <c r="K678" i="2"/>
  <c r="J678" i="2"/>
  <c r="O677" i="2"/>
  <c r="N677" i="2"/>
  <c r="M677" i="2"/>
  <c r="L677" i="2"/>
  <c r="K677" i="2"/>
  <c r="J677" i="2"/>
  <c r="O676" i="2"/>
  <c r="N676" i="2"/>
  <c r="M676" i="2"/>
  <c r="L676" i="2"/>
  <c r="K676" i="2"/>
  <c r="J676" i="2"/>
  <c r="O675" i="2"/>
  <c r="N675" i="2"/>
  <c r="M675" i="2"/>
  <c r="L675" i="2"/>
  <c r="K675" i="2"/>
  <c r="J675" i="2"/>
  <c r="O674" i="2"/>
  <c r="N674" i="2"/>
  <c r="M674" i="2"/>
  <c r="L674" i="2"/>
  <c r="K674" i="2"/>
  <c r="J674" i="2"/>
  <c r="O673" i="2"/>
  <c r="N673" i="2"/>
  <c r="M673" i="2"/>
  <c r="L673" i="2"/>
  <c r="K673" i="2"/>
  <c r="J673" i="2"/>
  <c r="O672" i="2"/>
  <c r="N672" i="2"/>
  <c r="M672" i="2"/>
  <c r="L672" i="2"/>
  <c r="K672" i="2"/>
  <c r="J672" i="2"/>
  <c r="O671" i="2"/>
  <c r="N671" i="2"/>
  <c r="M671" i="2"/>
  <c r="L671" i="2"/>
  <c r="K671" i="2"/>
  <c r="J671" i="2"/>
  <c r="O670" i="2"/>
  <c r="N670" i="2"/>
  <c r="M670" i="2"/>
  <c r="L670" i="2"/>
  <c r="K670" i="2"/>
  <c r="J670" i="2"/>
  <c r="O669" i="2"/>
  <c r="N669" i="2"/>
  <c r="M669" i="2"/>
  <c r="L669" i="2"/>
  <c r="K669" i="2"/>
  <c r="J669" i="2"/>
  <c r="O668" i="2"/>
  <c r="N668" i="2"/>
  <c r="M668" i="2"/>
  <c r="L668" i="2"/>
  <c r="K668" i="2"/>
  <c r="J668" i="2"/>
  <c r="O667" i="2"/>
  <c r="N667" i="2"/>
  <c r="M667" i="2"/>
  <c r="L667" i="2"/>
  <c r="K667" i="2"/>
  <c r="J667" i="2"/>
  <c r="O666" i="2"/>
  <c r="N666" i="2"/>
  <c r="M666" i="2"/>
  <c r="L666" i="2"/>
  <c r="K666" i="2"/>
  <c r="J666" i="2"/>
  <c r="O665" i="2"/>
  <c r="N665" i="2"/>
  <c r="M665" i="2"/>
  <c r="L665" i="2"/>
  <c r="K665" i="2"/>
  <c r="J665" i="2"/>
  <c r="O664" i="2"/>
  <c r="N664" i="2"/>
  <c r="M664" i="2"/>
  <c r="L664" i="2"/>
  <c r="K664" i="2"/>
  <c r="J664" i="2"/>
  <c r="O663" i="2"/>
  <c r="N663" i="2"/>
  <c r="M663" i="2"/>
  <c r="L663" i="2"/>
  <c r="K663" i="2"/>
  <c r="J663" i="2"/>
  <c r="O662" i="2"/>
  <c r="N662" i="2"/>
  <c r="M662" i="2"/>
  <c r="L662" i="2"/>
  <c r="K662" i="2"/>
  <c r="J662" i="2"/>
  <c r="O661" i="2"/>
  <c r="N661" i="2"/>
  <c r="M661" i="2"/>
  <c r="L661" i="2"/>
  <c r="K661" i="2"/>
  <c r="J661" i="2"/>
  <c r="O660" i="2"/>
  <c r="N660" i="2"/>
  <c r="M660" i="2"/>
  <c r="L660" i="2"/>
  <c r="K660" i="2"/>
  <c r="J660" i="2"/>
  <c r="O659" i="2"/>
  <c r="N659" i="2"/>
  <c r="M659" i="2"/>
  <c r="L659" i="2"/>
  <c r="K659" i="2"/>
  <c r="J659" i="2"/>
  <c r="O658" i="2"/>
  <c r="N658" i="2"/>
  <c r="M658" i="2"/>
  <c r="L658" i="2"/>
  <c r="K658" i="2"/>
  <c r="J658" i="2"/>
  <c r="O657" i="2"/>
  <c r="N657" i="2"/>
  <c r="M657" i="2"/>
  <c r="L657" i="2"/>
  <c r="K657" i="2"/>
  <c r="J657" i="2"/>
  <c r="O656" i="2"/>
  <c r="N656" i="2"/>
  <c r="M656" i="2"/>
  <c r="L656" i="2"/>
  <c r="K656" i="2"/>
  <c r="J656" i="2"/>
  <c r="O655" i="2"/>
  <c r="N655" i="2"/>
  <c r="M655" i="2"/>
  <c r="L655" i="2"/>
  <c r="K655" i="2"/>
  <c r="J655" i="2"/>
  <c r="O654" i="2"/>
  <c r="N654" i="2"/>
  <c r="M654" i="2"/>
  <c r="L654" i="2"/>
  <c r="K654" i="2"/>
  <c r="J654" i="2"/>
  <c r="O653" i="2"/>
  <c r="N653" i="2"/>
  <c r="M653" i="2"/>
  <c r="L653" i="2"/>
  <c r="K653" i="2"/>
  <c r="J653" i="2"/>
  <c r="O652" i="2"/>
  <c r="N652" i="2"/>
  <c r="M652" i="2"/>
  <c r="L652" i="2"/>
  <c r="K652" i="2"/>
  <c r="J652" i="2"/>
  <c r="O651" i="2"/>
  <c r="N651" i="2"/>
  <c r="M651" i="2"/>
  <c r="L651" i="2"/>
  <c r="K651" i="2"/>
  <c r="J651" i="2"/>
  <c r="O650" i="2"/>
  <c r="N650" i="2"/>
  <c r="M650" i="2"/>
  <c r="L650" i="2"/>
  <c r="K650" i="2"/>
  <c r="J650" i="2"/>
  <c r="O649" i="2"/>
  <c r="N649" i="2"/>
  <c r="M649" i="2"/>
  <c r="L649" i="2"/>
  <c r="K649" i="2"/>
  <c r="J649" i="2"/>
  <c r="O648" i="2"/>
  <c r="N648" i="2"/>
  <c r="M648" i="2"/>
  <c r="L648" i="2"/>
  <c r="K648" i="2"/>
  <c r="J648" i="2"/>
  <c r="O647" i="2"/>
  <c r="N647" i="2"/>
  <c r="M647" i="2"/>
  <c r="L647" i="2"/>
  <c r="K647" i="2"/>
  <c r="J647" i="2"/>
  <c r="O646" i="2"/>
  <c r="N646" i="2"/>
  <c r="M646" i="2"/>
  <c r="L646" i="2"/>
  <c r="K646" i="2"/>
  <c r="J646" i="2"/>
  <c r="O645" i="2"/>
  <c r="N645" i="2"/>
  <c r="M645" i="2"/>
  <c r="L645" i="2"/>
  <c r="K645" i="2"/>
  <c r="J645" i="2"/>
  <c r="O644" i="2"/>
  <c r="N644" i="2"/>
  <c r="M644" i="2"/>
  <c r="L644" i="2"/>
  <c r="K644" i="2"/>
  <c r="J644" i="2"/>
  <c r="O643" i="2"/>
  <c r="N643" i="2"/>
  <c r="M643" i="2"/>
  <c r="L643" i="2"/>
  <c r="K643" i="2"/>
  <c r="J643" i="2"/>
  <c r="O642" i="2"/>
  <c r="N642" i="2"/>
  <c r="M642" i="2"/>
  <c r="L642" i="2"/>
  <c r="K642" i="2"/>
  <c r="J642" i="2"/>
  <c r="O641" i="2"/>
  <c r="N641" i="2"/>
  <c r="M641" i="2"/>
  <c r="L641" i="2"/>
  <c r="K641" i="2"/>
  <c r="J641" i="2"/>
  <c r="O640" i="2"/>
  <c r="N640" i="2"/>
  <c r="M640" i="2"/>
  <c r="L640" i="2"/>
  <c r="K640" i="2"/>
  <c r="J640" i="2"/>
  <c r="O639" i="2"/>
  <c r="N639" i="2"/>
  <c r="M639" i="2"/>
  <c r="L639" i="2"/>
  <c r="K639" i="2"/>
  <c r="J639" i="2"/>
  <c r="O638" i="2"/>
  <c r="N638" i="2"/>
  <c r="M638" i="2"/>
  <c r="L638" i="2"/>
  <c r="K638" i="2"/>
  <c r="J638" i="2"/>
  <c r="O637" i="2"/>
  <c r="N637" i="2"/>
  <c r="M637" i="2"/>
  <c r="L637" i="2"/>
  <c r="K637" i="2"/>
  <c r="J637" i="2"/>
  <c r="O636" i="2"/>
  <c r="N636" i="2"/>
  <c r="M636" i="2"/>
  <c r="L636" i="2"/>
  <c r="K636" i="2"/>
  <c r="J636" i="2"/>
  <c r="O635" i="2"/>
  <c r="N635" i="2"/>
  <c r="M635" i="2"/>
  <c r="L635" i="2"/>
  <c r="K635" i="2"/>
  <c r="J635" i="2"/>
  <c r="O634" i="2"/>
  <c r="N634" i="2"/>
  <c r="M634" i="2"/>
  <c r="L634" i="2"/>
  <c r="K634" i="2"/>
  <c r="J634" i="2"/>
  <c r="O633" i="2"/>
  <c r="N633" i="2"/>
  <c r="M633" i="2"/>
  <c r="L633" i="2"/>
  <c r="K633" i="2"/>
  <c r="J633" i="2"/>
  <c r="O632" i="2"/>
  <c r="N632" i="2"/>
  <c r="M632" i="2"/>
  <c r="L632" i="2"/>
  <c r="K632" i="2"/>
  <c r="J632" i="2"/>
  <c r="O631" i="2"/>
  <c r="N631" i="2"/>
  <c r="M631" i="2"/>
  <c r="L631" i="2"/>
  <c r="K631" i="2"/>
  <c r="J631" i="2"/>
  <c r="O630" i="2"/>
  <c r="N630" i="2"/>
  <c r="M630" i="2"/>
  <c r="L630" i="2"/>
  <c r="K630" i="2"/>
  <c r="J630" i="2"/>
  <c r="O629" i="2"/>
  <c r="N629" i="2"/>
  <c r="M629" i="2"/>
  <c r="L629" i="2"/>
  <c r="K629" i="2"/>
  <c r="J629" i="2"/>
  <c r="O628" i="2"/>
  <c r="N628" i="2"/>
  <c r="M628" i="2"/>
  <c r="L628" i="2"/>
  <c r="K628" i="2"/>
  <c r="J628" i="2"/>
  <c r="O627" i="2"/>
  <c r="N627" i="2"/>
  <c r="M627" i="2"/>
  <c r="L627" i="2"/>
  <c r="K627" i="2"/>
  <c r="J627" i="2"/>
  <c r="O626" i="2"/>
  <c r="N626" i="2"/>
  <c r="M626" i="2"/>
  <c r="L626" i="2"/>
  <c r="K626" i="2"/>
  <c r="J626" i="2"/>
  <c r="O625" i="2"/>
  <c r="N625" i="2"/>
  <c r="M625" i="2"/>
  <c r="L625" i="2"/>
  <c r="K625" i="2"/>
  <c r="J625" i="2"/>
  <c r="O624" i="2"/>
  <c r="N624" i="2"/>
  <c r="M624" i="2"/>
  <c r="L624" i="2"/>
  <c r="K624" i="2"/>
  <c r="J624" i="2"/>
  <c r="O623" i="2"/>
  <c r="N623" i="2"/>
  <c r="M623" i="2"/>
  <c r="L623" i="2"/>
  <c r="K623" i="2"/>
  <c r="J623" i="2"/>
  <c r="O622" i="2"/>
  <c r="N622" i="2"/>
  <c r="M622" i="2"/>
  <c r="L622" i="2"/>
  <c r="K622" i="2"/>
  <c r="J622" i="2"/>
  <c r="O621" i="2"/>
  <c r="N621" i="2"/>
  <c r="M621" i="2"/>
  <c r="L621" i="2"/>
  <c r="K621" i="2"/>
  <c r="J621" i="2"/>
  <c r="O620" i="2"/>
  <c r="N620" i="2"/>
  <c r="M620" i="2"/>
  <c r="L620" i="2"/>
  <c r="K620" i="2"/>
  <c r="J620" i="2"/>
  <c r="O619" i="2"/>
  <c r="N619" i="2"/>
  <c r="M619" i="2"/>
  <c r="L619" i="2"/>
  <c r="K619" i="2"/>
  <c r="J619" i="2"/>
  <c r="O618" i="2"/>
  <c r="N618" i="2"/>
  <c r="M618" i="2"/>
  <c r="L618" i="2"/>
  <c r="K618" i="2"/>
  <c r="J618" i="2"/>
  <c r="O617" i="2"/>
  <c r="N617" i="2"/>
  <c r="M617" i="2"/>
  <c r="L617" i="2"/>
  <c r="K617" i="2"/>
  <c r="J617" i="2"/>
  <c r="O615" i="2"/>
  <c r="N615" i="2"/>
  <c r="M615" i="2"/>
  <c r="L615" i="2"/>
  <c r="K615" i="2"/>
  <c r="J615" i="2"/>
  <c r="O614" i="2"/>
  <c r="N614" i="2"/>
  <c r="M614" i="2"/>
  <c r="L614" i="2"/>
  <c r="K614" i="2"/>
  <c r="J614" i="2"/>
  <c r="O613" i="2"/>
  <c r="N613" i="2"/>
  <c r="M613" i="2"/>
  <c r="L613" i="2"/>
  <c r="K613" i="2"/>
  <c r="J613" i="2"/>
  <c r="O612" i="2"/>
  <c r="N612" i="2"/>
  <c r="M612" i="2"/>
  <c r="L612" i="2"/>
  <c r="K612" i="2"/>
  <c r="J612" i="2"/>
  <c r="O611" i="2"/>
  <c r="N611" i="2"/>
  <c r="M611" i="2"/>
  <c r="L611" i="2"/>
  <c r="K611" i="2"/>
  <c r="J611" i="2"/>
  <c r="O610" i="2"/>
  <c r="N610" i="2"/>
  <c r="M610" i="2"/>
  <c r="L610" i="2"/>
  <c r="K610" i="2"/>
  <c r="J610" i="2"/>
  <c r="O609" i="2"/>
  <c r="N609" i="2"/>
  <c r="M609" i="2"/>
  <c r="L609" i="2"/>
  <c r="K609" i="2"/>
  <c r="J609" i="2"/>
  <c r="O608" i="2"/>
  <c r="N608" i="2"/>
  <c r="M608" i="2"/>
  <c r="L608" i="2"/>
  <c r="K608" i="2"/>
  <c r="J608" i="2"/>
  <c r="O607" i="2"/>
  <c r="N607" i="2"/>
  <c r="M607" i="2"/>
  <c r="L607" i="2"/>
  <c r="K607" i="2"/>
  <c r="J607" i="2"/>
  <c r="O606" i="2"/>
  <c r="N606" i="2"/>
  <c r="M606" i="2"/>
  <c r="L606" i="2"/>
  <c r="K606" i="2"/>
  <c r="J606" i="2"/>
  <c r="O605" i="2"/>
  <c r="N605" i="2"/>
  <c r="M605" i="2"/>
  <c r="L605" i="2"/>
  <c r="K605" i="2"/>
  <c r="J605" i="2"/>
  <c r="O604" i="2"/>
  <c r="N604" i="2"/>
  <c r="M604" i="2"/>
  <c r="L604" i="2"/>
  <c r="K604" i="2"/>
  <c r="J604" i="2"/>
  <c r="O603" i="2"/>
  <c r="N603" i="2"/>
  <c r="M603" i="2"/>
  <c r="L603" i="2"/>
  <c r="K603" i="2"/>
  <c r="J603" i="2"/>
  <c r="O602" i="2"/>
  <c r="N602" i="2"/>
  <c r="M602" i="2"/>
  <c r="L602" i="2"/>
  <c r="K602" i="2"/>
  <c r="J602" i="2"/>
  <c r="O601" i="2"/>
  <c r="N601" i="2"/>
  <c r="M601" i="2"/>
  <c r="L601" i="2"/>
  <c r="K601" i="2"/>
  <c r="J601" i="2"/>
  <c r="O600" i="2"/>
  <c r="N600" i="2"/>
  <c r="M600" i="2"/>
  <c r="L600" i="2"/>
  <c r="K600" i="2"/>
  <c r="J600" i="2"/>
  <c r="O599" i="2"/>
  <c r="N599" i="2"/>
  <c r="M599" i="2"/>
  <c r="L599" i="2"/>
  <c r="K599" i="2"/>
  <c r="J599" i="2"/>
  <c r="O598" i="2"/>
  <c r="N598" i="2"/>
  <c r="M598" i="2"/>
  <c r="L598" i="2"/>
  <c r="K598" i="2"/>
  <c r="J598" i="2"/>
  <c r="O597" i="2"/>
  <c r="N597" i="2"/>
  <c r="M597" i="2"/>
  <c r="L597" i="2"/>
  <c r="K597" i="2"/>
  <c r="J597" i="2"/>
  <c r="O596" i="2"/>
  <c r="N596" i="2"/>
  <c r="M596" i="2"/>
  <c r="L596" i="2"/>
  <c r="K596" i="2"/>
  <c r="J596" i="2"/>
  <c r="O595" i="2"/>
  <c r="N595" i="2"/>
  <c r="M595" i="2"/>
  <c r="L595" i="2"/>
  <c r="K595" i="2"/>
  <c r="J595" i="2"/>
  <c r="O594" i="2"/>
  <c r="N594" i="2"/>
  <c r="M594" i="2"/>
  <c r="L594" i="2"/>
  <c r="K594" i="2"/>
  <c r="J594" i="2"/>
  <c r="O593" i="2"/>
  <c r="N593" i="2"/>
  <c r="M593" i="2"/>
  <c r="L593" i="2"/>
  <c r="K593" i="2"/>
  <c r="J593" i="2"/>
  <c r="O592" i="2"/>
  <c r="N592" i="2"/>
  <c r="M592" i="2"/>
  <c r="L592" i="2"/>
  <c r="K592" i="2"/>
  <c r="J592" i="2"/>
  <c r="O591" i="2"/>
  <c r="N591" i="2"/>
  <c r="M591" i="2"/>
  <c r="L591" i="2"/>
  <c r="K591" i="2"/>
  <c r="J591" i="2"/>
  <c r="O590" i="2"/>
  <c r="N590" i="2"/>
  <c r="M590" i="2"/>
  <c r="L590" i="2"/>
  <c r="K590" i="2"/>
  <c r="J590" i="2"/>
  <c r="O589" i="2"/>
  <c r="N589" i="2"/>
  <c r="M589" i="2"/>
  <c r="L589" i="2"/>
  <c r="K589" i="2"/>
  <c r="J589" i="2"/>
  <c r="O588" i="2"/>
  <c r="N588" i="2"/>
  <c r="M588" i="2"/>
  <c r="L588" i="2"/>
  <c r="K588" i="2"/>
  <c r="J588" i="2"/>
  <c r="O587" i="2"/>
  <c r="N587" i="2"/>
  <c r="M587" i="2"/>
  <c r="L587" i="2"/>
  <c r="K587" i="2"/>
  <c r="J587" i="2"/>
  <c r="O586" i="2"/>
  <c r="N586" i="2"/>
  <c r="M586" i="2"/>
  <c r="L586" i="2"/>
  <c r="K586" i="2"/>
  <c r="J586" i="2"/>
  <c r="O585" i="2"/>
  <c r="N585" i="2"/>
  <c r="M585" i="2"/>
  <c r="L585" i="2"/>
  <c r="K585" i="2"/>
  <c r="J585" i="2"/>
  <c r="O584" i="2"/>
  <c r="N584" i="2"/>
  <c r="M584" i="2"/>
  <c r="L584" i="2"/>
  <c r="K584" i="2"/>
  <c r="J584" i="2"/>
  <c r="O583" i="2"/>
  <c r="N583" i="2"/>
  <c r="M583" i="2"/>
  <c r="L583" i="2"/>
  <c r="K583" i="2"/>
  <c r="J583" i="2"/>
  <c r="O582" i="2"/>
  <c r="N582" i="2"/>
  <c r="M582" i="2"/>
  <c r="L582" i="2"/>
  <c r="K582" i="2"/>
  <c r="J582" i="2"/>
  <c r="O581" i="2"/>
  <c r="N581" i="2"/>
  <c r="M581" i="2"/>
  <c r="L581" i="2"/>
  <c r="K581" i="2"/>
  <c r="J581" i="2"/>
  <c r="O580" i="2"/>
  <c r="N580" i="2"/>
  <c r="M580" i="2"/>
  <c r="L580" i="2"/>
  <c r="K580" i="2"/>
  <c r="J580" i="2"/>
  <c r="O579" i="2"/>
  <c r="N579" i="2"/>
  <c r="M579" i="2"/>
  <c r="L579" i="2"/>
  <c r="K579" i="2"/>
  <c r="J579" i="2"/>
  <c r="O578" i="2"/>
  <c r="N578" i="2"/>
  <c r="M578" i="2"/>
  <c r="L578" i="2"/>
  <c r="K578" i="2"/>
  <c r="J578" i="2"/>
  <c r="O577" i="2"/>
  <c r="N577" i="2"/>
  <c r="M577" i="2"/>
  <c r="L577" i="2"/>
  <c r="K577" i="2"/>
  <c r="J577" i="2"/>
  <c r="O576" i="2"/>
  <c r="N576" i="2"/>
  <c r="M576" i="2"/>
  <c r="L576" i="2"/>
  <c r="K576" i="2"/>
  <c r="J576" i="2"/>
  <c r="O575" i="2"/>
  <c r="N575" i="2"/>
  <c r="M575" i="2"/>
  <c r="L575" i="2"/>
  <c r="K575" i="2"/>
  <c r="J575" i="2"/>
  <c r="O574" i="2"/>
  <c r="N574" i="2"/>
  <c r="M574" i="2"/>
  <c r="L574" i="2"/>
  <c r="K574" i="2"/>
  <c r="J574" i="2"/>
  <c r="O573" i="2"/>
  <c r="N573" i="2"/>
  <c r="M573" i="2"/>
  <c r="L573" i="2"/>
  <c r="K573" i="2"/>
  <c r="J573" i="2"/>
  <c r="O572" i="2"/>
  <c r="N572" i="2"/>
  <c r="M572" i="2"/>
  <c r="L572" i="2"/>
  <c r="K572" i="2"/>
  <c r="J572" i="2"/>
  <c r="O571" i="2"/>
  <c r="N571" i="2"/>
  <c r="M571" i="2"/>
  <c r="L571" i="2"/>
  <c r="K571" i="2"/>
  <c r="J571" i="2"/>
  <c r="O570" i="2"/>
  <c r="N570" i="2"/>
  <c r="M570" i="2"/>
  <c r="L570" i="2"/>
  <c r="K570" i="2"/>
  <c r="J570" i="2"/>
  <c r="O569" i="2"/>
  <c r="N569" i="2"/>
  <c r="M569" i="2"/>
  <c r="L569" i="2"/>
  <c r="K569" i="2"/>
  <c r="J569" i="2"/>
  <c r="O568" i="2"/>
  <c r="N568" i="2"/>
  <c r="M568" i="2"/>
  <c r="L568" i="2"/>
  <c r="K568" i="2"/>
  <c r="J568" i="2"/>
  <c r="O567" i="2"/>
  <c r="N567" i="2"/>
  <c r="M567" i="2"/>
  <c r="L567" i="2"/>
  <c r="K567" i="2"/>
  <c r="J567" i="2"/>
  <c r="O566" i="2"/>
  <c r="N566" i="2"/>
  <c r="M566" i="2"/>
  <c r="L566" i="2"/>
  <c r="K566" i="2"/>
  <c r="J566" i="2"/>
  <c r="O565" i="2"/>
  <c r="N565" i="2"/>
  <c r="M565" i="2"/>
  <c r="L565" i="2"/>
  <c r="K565" i="2"/>
  <c r="J565" i="2"/>
  <c r="O564" i="2"/>
  <c r="N564" i="2"/>
  <c r="M564" i="2"/>
  <c r="L564" i="2"/>
  <c r="K564" i="2"/>
  <c r="J564" i="2"/>
  <c r="O563" i="2"/>
  <c r="N563" i="2"/>
  <c r="M563" i="2"/>
  <c r="L563" i="2"/>
  <c r="K563" i="2"/>
  <c r="J563" i="2"/>
  <c r="O562" i="2"/>
  <c r="N562" i="2"/>
  <c r="M562" i="2"/>
  <c r="L562" i="2"/>
  <c r="K562" i="2"/>
  <c r="J562" i="2"/>
  <c r="O561" i="2"/>
  <c r="N561" i="2"/>
  <c r="M561" i="2"/>
  <c r="L561" i="2"/>
  <c r="K561" i="2"/>
  <c r="J561" i="2"/>
  <c r="O560" i="2"/>
  <c r="N560" i="2"/>
  <c r="M560" i="2"/>
  <c r="L560" i="2"/>
  <c r="K560" i="2"/>
  <c r="J560" i="2"/>
  <c r="O559" i="2"/>
  <c r="N559" i="2"/>
  <c r="M559" i="2"/>
  <c r="L559" i="2"/>
  <c r="K559" i="2"/>
  <c r="J559" i="2"/>
  <c r="O558" i="2"/>
  <c r="N558" i="2"/>
  <c r="M558" i="2"/>
  <c r="L558" i="2"/>
  <c r="K558" i="2"/>
  <c r="J558" i="2"/>
  <c r="O557" i="2"/>
  <c r="N557" i="2"/>
  <c r="M557" i="2"/>
  <c r="L557" i="2"/>
  <c r="K557" i="2"/>
  <c r="J557" i="2"/>
  <c r="O556" i="2"/>
  <c r="N556" i="2"/>
  <c r="M556" i="2"/>
  <c r="L556" i="2"/>
  <c r="K556" i="2"/>
  <c r="J556" i="2"/>
  <c r="O555" i="2"/>
  <c r="N555" i="2"/>
  <c r="M555" i="2"/>
  <c r="L555" i="2"/>
  <c r="K555" i="2"/>
  <c r="J555" i="2"/>
  <c r="O554" i="2"/>
  <c r="N554" i="2"/>
  <c r="M554" i="2"/>
  <c r="L554" i="2"/>
  <c r="K554" i="2"/>
  <c r="J554" i="2"/>
  <c r="O553" i="2"/>
  <c r="N553" i="2"/>
  <c r="M553" i="2"/>
  <c r="L553" i="2"/>
  <c r="K553" i="2"/>
  <c r="J553" i="2"/>
  <c r="O552" i="2"/>
  <c r="N552" i="2"/>
  <c r="M552" i="2"/>
  <c r="L552" i="2"/>
  <c r="K552" i="2"/>
  <c r="J552" i="2"/>
  <c r="O551" i="2"/>
  <c r="N551" i="2"/>
  <c r="M551" i="2"/>
  <c r="L551" i="2"/>
  <c r="K551" i="2"/>
  <c r="J551" i="2"/>
  <c r="O550" i="2"/>
  <c r="N550" i="2"/>
  <c r="M550" i="2"/>
  <c r="L550" i="2"/>
  <c r="K550" i="2"/>
  <c r="J550" i="2"/>
  <c r="O549" i="2"/>
  <c r="N549" i="2"/>
  <c r="M549" i="2"/>
  <c r="L549" i="2"/>
  <c r="K549" i="2"/>
  <c r="J549" i="2"/>
  <c r="O548" i="2"/>
  <c r="N548" i="2"/>
  <c r="M548" i="2"/>
  <c r="L548" i="2"/>
  <c r="K548" i="2"/>
  <c r="J548" i="2"/>
  <c r="O547" i="2"/>
  <c r="N547" i="2"/>
  <c r="M547" i="2"/>
  <c r="L547" i="2"/>
  <c r="K547" i="2"/>
  <c r="J547" i="2"/>
  <c r="O546" i="2"/>
  <c r="N546" i="2"/>
  <c r="M546" i="2"/>
  <c r="L546" i="2"/>
  <c r="K546" i="2"/>
  <c r="J546" i="2"/>
  <c r="O545" i="2"/>
  <c r="N545" i="2"/>
  <c r="M545" i="2"/>
  <c r="L545" i="2"/>
  <c r="K545" i="2"/>
  <c r="J545" i="2"/>
  <c r="O544" i="2"/>
  <c r="N544" i="2"/>
  <c r="M544" i="2"/>
  <c r="L544" i="2"/>
  <c r="K544" i="2"/>
  <c r="J544" i="2"/>
  <c r="O543" i="2"/>
  <c r="N543" i="2"/>
  <c r="M543" i="2"/>
  <c r="L543" i="2"/>
  <c r="K543" i="2"/>
  <c r="J543" i="2"/>
  <c r="O542" i="2"/>
  <c r="N542" i="2"/>
  <c r="M542" i="2"/>
  <c r="L542" i="2"/>
  <c r="K542" i="2"/>
  <c r="J542" i="2"/>
  <c r="O541" i="2"/>
  <c r="N541" i="2"/>
  <c r="M541" i="2"/>
  <c r="L541" i="2"/>
  <c r="K541" i="2"/>
  <c r="J541" i="2"/>
  <c r="O540" i="2"/>
  <c r="N540" i="2"/>
  <c r="M540" i="2"/>
  <c r="L540" i="2"/>
  <c r="K540" i="2"/>
  <c r="J540" i="2"/>
  <c r="O539" i="2"/>
  <c r="N539" i="2"/>
  <c r="M539" i="2"/>
  <c r="L539" i="2"/>
  <c r="K539" i="2"/>
  <c r="J539" i="2"/>
  <c r="O538" i="2"/>
  <c r="N538" i="2"/>
  <c r="M538" i="2"/>
  <c r="L538" i="2"/>
  <c r="K538" i="2"/>
  <c r="J538" i="2"/>
  <c r="O537" i="2"/>
  <c r="N537" i="2"/>
  <c r="M537" i="2"/>
  <c r="L537" i="2"/>
  <c r="K537" i="2"/>
  <c r="J537" i="2"/>
  <c r="O536" i="2"/>
  <c r="N536" i="2"/>
  <c r="M536" i="2"/>
  <c r="L536" i="2"/>
  <c r="K536" i="2"/>
  <c r="J536" i="2"/>
  <c r="O535" i="2"/>
  <c r="N535" i="2"/>
  <c r="M535" i="2"/>
  <c r="L535" i="2"/>
  <c r="K535" i="2"/>
  <c r="J535" i="2"/>
  <c r="O534" i="2"/>
  <c r="N534" i="2"/>
  <c r="M534" i="2"/>
  <c r="L534" i="2"/>
  <c r="K534" i="2"/>
  <c r="J534" i="2"/>
  <c r="O533" i="2"/>
  <c r="N533" i="2"/>
  <c r="M533" i="2"/>
  <c r="L533" i="2"/>
  <c r="K533" i="2"/>
  <c r="J533" i="2"/>
  <c r="O532" i="2"/>
  <c r="N532" i="2"/>
  <c r="M532" i="2"/>
  <c r="L532" i="2"/>
  <c r="K532" i="2"/>
  <c r="J532" i="2"/>
  <c r="O531" i="2"/>
  <c r="N531" i="2"/>
  <c r="M531" i="2"/>
  <c r="L531" i="2"/>
  <c r="K531" i="2"/>
  <c r="J531" i="2"/>
  <c r="O530" i="2"/>
  <c r="N530" i="2"/>
  <c r="M530" i="2"/>
  <c r="L530" i="2"/>
  <c r="K530" i="2"/>
  <c r="J530" i="2"/>
  <c r="O529" i="2"/>
  <c r="N529" i="2"/>
  <c r="M529" i="2"/>
  <c r="L529" i="2"/>
  <c r="K529" i="2"/>
  <c r="J529" i="2"/>
  <c r="O528" i="2"/>
  <c r="N528" i="2"/>
  <c r="M528" i="2"/>
  <c r="L528" i="2"/>
  <c r="K528" i="2"/>
  <c r="J528" i="2"/>
  <c r="O527" i="2"/>
  <c r="N527" i="2"/>
  <c r="M527" i="2"/>
  <c r="L527" i="2"/>
  <c r="K527" i="2"/>
  <c r="J527" i="2"/>
  <c r="O526" i="2"/>
  <c r="N526" i="2"/>
  <c r="M526" i="2"/>
  <c r="L526" i="2"/>
  <c r="K526" i="2"/>
  <c r="J526" i="2"/>
  <c r="O525" i="2"/>
  <c r="N525" i="2"/>
  <c r="M525" i="2"/>
  <c r="L525" i="2"/>
  <c r="K525" i="2"/>
  <c r="J525" i="2"/>
  <c r="O524" i="2"/>
  <c r="N524" i="2"/>
  <c r="M524" i="2"/>
  <c r="L524" i="2"/>
  <c r="K524" i="2"/>
  <c r="J524" i="2"/>
  <c r="O523" i="2"/>
  <c r="N523" i="2"/>
  <c r="M523" i="2"/>
  <c r="L523" i="2"/>
  <c r="K523" i="2"/>
  <c r="J523" i="2"/>
  <c r="O522" i="2"/>
  <c r="N522" i="2"/>
  <c r="M522" i="2"/>
  <c r="L522" i="2"/>
  <c r="K522" i="2"/>
  <c r="J522" i="2"/>
  <c r="O521" i="2"/>
  <c r="N521" i="2"/>
  <c r="M521" i="2"/>
  <c r="L521" i="2"/>
  <c r="K521" i="2"/>
  <c r="J521" i="2"/>
  <c r="O520" i="2"/>
  <c r="N520" i="2"/>
  <c r="M520" i="2"/>
  <c r="L520" i="2"/>
  <c r="K520" i="2"/>
  <c r="J520" i="2"/>
  <c r="O519" i="2"/>
  <c r="N519" i="2"/>
  <c r="M519" i="2"/>
  <c r="L519" i="2"/>
  <c r="K519" i="2"/>
  <c r="J519" i="2"/>
  <c r="O518" i="2"/>
  <c r="N518" i="2"/>
  <c r="M518" i="2"/>
  <c r="L518" i="2"/>
  <c r="K518" i="2"/>
  <c r="J518" i="2"/>
  <c r="O517" i="2"/>
  <c r="N517" i="2"/>
  <c r="M517" i="2"/>
  <c r="L517" i="2"/>
  <c r="K517" i="2"/>
  <c r="J517" i="2"/>
  <c r="O514" i="2"/>
  <c r="N514" i="2"/>
  <c r="M514" i="2"/>
  <c r="L514" i="2"/>
  <c r="K514" i="2"/>
  <c r="J514" i="2"/>
  <c r="O513" i="2"/>
  <c r="N513" i="2"/>
  <c r="M513" i="2"/>
  <c r="L513" i="2"/>
  <c r="K513" i="2"/>
  <c r="J513" i="2"/>
  <c r="O512" i="2"/>
  <c r="N512" i="2"/>
  <c r="M512" i="2"/>
  <c r="L512" i="2"/>
  <c r="K512" i="2"/>
  <c r="J512" i="2"/>
  <c r="O511" i="2"/>
  <c r="N511" i="2"/>
  <c r="M511" i="2"/>
  <c r="L511" i="2"/>
  <c r="K511" i="2"/>
  <c r="J511" i="2"/>
  <c r="O510" i="2"/>
  <c r="N510" i="2"/>
  <c r="M510" i="2"/>
  <c r="L510" i="2"/>
  <c r="K510" i="2"/>
  <c r="J510" i="2"/>
  <c r="O509" i="2"/>
  <c r="N509" i="2"/>
  <c r="M509" i="2"/>
  <c r="L509" i="2"/>
  <c r="K509" i="2"/>
  <c r="J509" i="2"/>
  <c r="O508" i="2"/>
  <c r="N508" i="2"/>
  <c r="M508" i="2"/>
  <c r="L508" i="2"/>
  <c r="K508" i="2"/>
  <c r="J508" i="2"/>
  <c r="O507" i="2"/>
  <c r="N507" i="2"/>
  <c r="M507" i="2"/>
  <c r="L507" i="2"/>
  <c r="K507" i="2"/>
  <c r="J507" i="2"/>
  <c r="O506" i="2"/>
  <c r="N506" i="2"/>
  <c r="M506" i="2"/>
  <c r="L506" i="2"/>
  <c r="K506" i="2"/>
  <c r="J506" i="2"/>
  <c r="O505" i="2"/>
  <c r="N505" i="2"/>
  <c r="M505" i="2"/>
  <c r="L505" i="2"/>
  <c r="K505" i="2"/>
  <c r="J505" i="2"/>
  <c r="O504" i="2"/>
  <c r="N504" i="2"/>
  <c r="M504" i="2"/>
  <c r="L504" i="2"/>
  <c r="K504" i="2"/>
  <c r="J504" i="2"/>
  <c r="O503" i="2"/>
  <c r="N503" i="2"/>
  <c r="M503" i="2"/>
  <c r="L503" i="2"/>
  <c r="K503" i="2"/>
  <c r="J503" i="2"/>
  <c r="O502" i="2"/>
  <c r="N502" i="2"/>
  <c r="M502" i="2"/>
  <c r="L502" i="2"/>
  <c r="K502" i="2"/>
  <c r="J502" i="2"/>
  <c r="O501" i="2"/>
  <c r="N501" i="2"/>
  <c r="M501" i="2"/>
  <c r="L501" i="2"/>
  <c r="K501" i="2"/>
  <c r="J501" i="2"/>
  <c r="O500" i="2"/>
  <c r="N500" i="2"/>
  <c r="M500" i="2"/>
  <c r="L500" i="2"/>
  <c r="K500" i="2"/>
  <c r="J500" i="2"/>
  <c r="O499" i="2"/>
  <c r="N499" i="2"/>
  <c r="M499" i="2"/>
  <c r="L499" i="2"/>
  <c r="K499" i="2"/>
  <c r="J499" i="2"/>
  <c r="O498" i="2"/>
  <c r="N498" i="2"/>
  <c r="M498" i="2"/>
  <c r="L498" i="2"/>
  <c r="K498" i="2"/>
  <c r="J498" i="2"/>
  <c r="O497" i="2"/>
  <c r="N497" i="2"/>
  <c r="M497" i="2"/>
  <c r="L497" i="2"/>
  <c r="K497" i="2"/>
  <c r="J497" i="2"/>
  <c r="O496" i="2"/>
  <c r="N496" i="2"/>
  <c r="M496" i="2"/>
  <c r="L496" i="2"/>
  <c r="K496" i="2"/>
  <c r="J496" i="2"/>
  <c r="O495" i="2"/>
  <c r="N495" i="2"/>
  <c r="M495" i="2"/>
  <c r="L495" i="2"/>
  <c r="K495" i="2"/>
  <c r="J495" i="2"/>
  <c r="O494" i="2"/>
  <c r="N494" i="2"/>
  <c r="M494" i="2"/>
  <c r="L494" i="2"/>
  <c r="K494" i="2"/>
  <c r="J494" i="2"/>
  <c r="O493" i="2"/>
  <c r="N493" i="2"/>
  <c r="M493" i="2"/>
  <c r="L493" i="2"/>
  <c r="K493" i="2"/>
  <c r="J493" i="2"/>
  <c r="O492" i="2"/>
  <c r="N492" i="2"/>
  <c r="M492" i="2"/>
  <c r="L492" i="2"/>
  <c r="K492" i="2"/>
  <c r="J492" i="2"/>
  <c r="O491" i="2"/>
  <c r="N491" i="2"/>
  <c r="M491" i="2"/>
  <c r="L491" i="2"/>
  <c r="K491" i="2"/>
  <c r="J491" i="2"/>
  <c r="O490" i="2"/>
  <c r="N490" i="2"/>
  <c r="M490" i="2"/>
  <c r="L490" i="2"/>
  <c r="K490" i="2"/>
  <c r="J490" i="2"/>
  <c r="O489" i="2"/>
  <c r="N489" i="2"/>
  <c r="M489" i="2"/>
  <c r="L489" i="2"/>
  <c r="K489" i="2"/>
  <c r="J489" i="2"/>
  <c r="O488" i="2"/>
  <c r="N488" i="2"/>
  <c r="M488" i="2"/>
  <c r="L488" i="2"/>
  <c r="K488" i="2"/>
  <c r="J488" i="2"/>
  <c r="O487" i="2"/>
  <c r="N487" i="2"/>
  <c r="M487" i="2"/>
  <c r="L487" i="2"/>
  <c r="K487" i="2"/>
  <c r="J487" i="2"/>
  <c r="O486" i="2"/>
  <c r="N486" i="2"/>
  <c r="M486" i="2"/>
  <c r="L486" i="2"/>
  <c r="K486" i="2"/>
  <c r="J486" i="2"/>
  <c r="O485" i="2"/>
  <c r="N485" i="2"/>
  <c r="M485" i="2"/>
  <c r="L485" i="2"/>
  <c r="K485" i="2"/>
  <c r="J485" i="2"/>
  <c r="O484" i="2"/>
  <c r="N484" i="2"/>
  <c r="M484" i="2"/>
  <c r="L484" i="2"/>
  <c r="K484" i="2"/>
  <c r="J484" i="2"/>
  <c r="O483" i="2"/>
  <c r="N483" i="2"/>
  <c r="M483" i="2"/>
  <c r="L483" i="2"/>
  <c r="K483" i="2"/>
  <c r="J483" i="2"/>
  <c r="O482" i="2"/>
  <c r="N482" i="2"/>
  <c r="M482" i="2"/>
  <c r="L482" i="2"/>
  <c r="K482" i="2"/>
  <c r="J482" i="2"/>
  <c r="O480" i="2"/>
  <c r="N480" i="2"/>
  <c r="M480" i="2"/>
  <c r="L480" i="2"/>
  <c r="K480" i="2"/>
  <c r="J480" i="2"/>
  <c r="O479" i="2"/>
  <c r="N479" i="2"/>
  <c r="M479" i="2"/>
  <c r="L479" i="2"/>
  <c r="K479" i="2"/>
  <c r="J479" i="2"/>
  <c r="O478" i="2"/>
  <c r="N478" i="2"/>
  <c r="M478" i="2"/>
  <c r="L478" i="2"/>
  <c r="K478" i="2"/>
  <c r="J478" i="2"/>
  <c r="O477" i="2"/>
  <c r="N477" i="2"/>
  <c r="M477" i="2"/>
  <c r="L477" i="2"/>
  <c r="K477" i="2"/>
  <c r="J477" i="2"/>
  <c r="O476" i="2"/>
  <c r="N476" i="2"/>
  <c r="M476" i="2"/>
  <c r="L476" i="2"/>
  <c r="K476" i="2"/>
  <c r="J476" i="2"/>
  <c r="O475" i="2"/>
  <c r="N475" i="2"/>
  <c r="M475" i="2"/>
  <c r="L475" i="2"/>
  <c r="K475" i="2"/>
  <c r="J475" i="2"/>
  <c r="O474" i="2"/>
  <c r="N474" i="2"/>
  <c r="M474" i="2"/>
  <c r="L474" i="2"/>
  <c r="K474" i="2"/>
  <c r="J474" i="2"/>
  <c r="O473" i="2"/>
  <c r="N473" i="2"/>
  <c r="M473" i="2"/>
  <c r="L473" i="2"/>
  <c r="K473" i="2"/>
  <c r="J473" i="2"/>
  <c r="O472" i="2"/>
  <c r="N472" i="2"/>
  <c r="M472" i="2"/>
  <c r="L472" i="2"/>
  <c r="K472" i="2"/>
  <c r="J472" i="2"/>
  <c r="O471" i="2"/>
  <c r="N471" i="2"/>
  <c r="M471" i="2"/>
  <c r="L471" i="2"/>
  <c r="K471" i="2"/>
  <c r="J471" i="2"/>
  <c r="O470" i="2"/>
  <c r="N470" i="2"/>
  <c r="M470" i="2"/>
  <c r="L470" i="2"/>
  <c r="K470" i="2"/>
  <c r="J470" i="2"/>
  <c r="O469" i="2"/>
  <c r="N469" i="2"/>
  <c r="M469" i="2"/>
  <c r="L469" i="2"/>
  <c r="K469" i="2"/>
  <c r="J469" i="2"/>
  <c r="O468" i="2"/>
  <c r="N468" i="2"/>
  <c r="M468" i="2"/>
  <c r="L468" i="2"/>
  <c r="K468" i="2"/>
  <c r="J468" i="2"/>
  <c r="O467" i="2"/>
  <c r="N467" i="2"/>
  <c r="M467" i="2"/>
  <c r="L467" i="2"/>
  <c r="K467" i="2"/>
  <c r="J467" i="2"/>
  <c r="O466" i="2"/>
  <c r="N466" i="2"/>
  <c r="M466" i="2"/>
  <c r="L466" i="2"/>
  <c r="K466" i="2"/>
  <c r="J466" i="2"/>
  <c r="O465" i="2"/>
  <c r="N465" i="2"/>
  <c r="M465" i="2"/>
  <c r="L465" i="2"/>
  <c r="K465" i="2"/>
  <c r="J465" i="2"/>
  <c r="O464" i="2"/>
  <c r="N464" i="2"/>
  <c r="M464" i="2"/>
  <c r="L464" i="2"/>
  <c r="K464" i="2"/>
  <c r="J464" i="2"/>
  <c r="O463" i="2"/>
  <c r="N463" i="2"/>
  <c r="M463" i="2"/>
  <c r="L463" i="2"/>
  <c r="K463" i="2"/>
  <c r="J463" i="2"/>
  <c r="O462" i="2"/>
  <c r="N462" i="2"/>
  <c r="M462" i="2"/>
  <c r="L462" i="2"/>
  <c r="K462" i="2"/>
  <c r="J462" i="2"/>
  <c r="O461" i="2"/>
  <c r="N461" i="2"/>
  <c r="M461" i="2"/>
  <c r="L461" i="2"/>
  <c r="K461" i="2"/>
  <c r="J461" i="2"/>
  <c r="O460" i="2"/>
  <c r="N460" i="2"/>
  <c r="M460" i="2"/>
  <c r="L460" i="2"/>
  <c r="K460" i="2"/>
  <c r="J460" i="2"/>
  <c r="O459" i="2"/>
  <c r="N459" i="2"/>
  <c r="M459" i="2"/>
  <c r="L459" i="2"/>
  <c r="K459" i="2"/>
  <c r="J459" i="2"/>
  <c r="O458" i="2"/>
  <c r="N458" i="2"/>
  <c r="M458" i="2"/>
  <c r="L458" i="2"/>
  <c r="K458" i="2"/>
  <c r="J458" i="2"/>
  <c r="O457" i="2"/>
  <c r="N457" i="2"/>
  <c r="M457" i="2"/>
  <c r="L457" i="2"/>
  <c r="K457" i="2"/>
  <c r="J457" i="2"/>
  <c r="O456" i="2"/>
  <c r="N456" i="2"/>
  <c r="M456" i="2"/>
  <c r="L456" i="2"/>
  <c r="K456" i="2"/>
  <c r="J456" i="2"/>
  <c r="O455" i="2"/>
  <c r="N455" i="2"/>
  <c r="M455" i="2"/>
  <c r="L455" i="2"/>
  <c r="K455" i="2"/>
  <c r="J455" i="2"/>
  <c r="O454" i="2"/>
  <c r="N454" i="2"/>
  <c r="M454" i="2"/>
  <c r="L454" i="2"/>
  <c r="K454" i="2"/>
  <c r="J454" i="2"/>
  <c r="O453" i="2"/>
  <c r="N453" i="2"/>
  <c r="M453" i="2"/>
  <c r="L453" i="2"/>
  <c r="K453" i="2"/>
  <c r="J453" i="2"/>
  <c r="O452" i="2"/>
  <c r="N452" i="2"/>
  <c r="M452" i="2"/>
  <c r="L452" i="2"/>
  <c r="K452" i="2"/>
  <c r="J452" i="2"/>
  <c r="O451" i="2"/>
  <c r="N451" i="2"/>
  <c r="M451" i="2"/>
  <c r="L451" i="2"/>
  <c r="K451" i="2"/>
  <c r="J451" i="2"/>
  <c r="O450" i="2"/>
  <c r="N450" i="2"/>
  <c r="M450" i="2"/>
  <c r="L450" i="2"/>
  <c r="K450" i="2"/>
  <c r="J450" i="2"/>
  <c r="O449" i="2"/>
  <c r="N449" i="2"/>
  <c r="M449" i="2"/>
  <c r="L449" i="2"/>
  <c r="K449" i="2"/>
  <c r="J449" i="2"/>
  <c r="O448" i="2"/>
  <c r="N448" i="2"/>
  <c r="M448" i="2"/>
  <c r="L448" i="2"/>
  <c r="K448" i="2"/>
  <c r="J448" i="2"/>
  <c r="O447" i="2"/>
  <c r="N447" i="2"/>
  <c r="M447" i="2"/>
  <c r="L447" i="2"/>
  <c r="K447" i="2"/>
  <c r="J447" i="2"/>
  <c r="O446" i="2"/>
  <c r="N446" i="2"/>
  <c r="M446" i="2"/>
  <c r="L446" i="2"/>
  <c r="K446" i="2"/>
  <c r="J446" i="2"/>
  <c r="O445" i="2"/>
  <c r="N445" i="2"/>
  <c r="M445" i="2"/>
  <c r="L445" i="2"/>
  <c r="K445" i="2"/>
  <c r="J445" i="2"/>
  <c r="O444" i="2"/>
  <c r="N444" i="2"/>
  <c r="M444" i="2"/>
  <c r="L444" i="2"/>
  <c r="K444" i="2"/>
  <c r="J444" i="2"/>
  <c r="O443" i="2"/>
  <c r="N443" i="2"/>
  <c r="M443" i="2"/>
  <c r="L443" i="2"/>
  <c r="K443" i="2"/>
  <c r="J443" i="2"/>
  <c r="O442" i="2"/>
  <c r="N442" i="2"/>
  <c r="M442" i="2"/>
  <c r="L442" i="2"/>
  <c r="K442" i="2"/>
  <c r="J442" i="2"/>
  <c r="O441" i="2"/>
  <c r="N441" i="2"/>
  <c r="M441" i="2"/>
  <c r="L441" i="2"/>
  <c r="K441" i="2"/>
  <c r="J441" i="2"/>
  <c r="O440" i="2"/>
  <c r="N440" i="2"/>
  <c r="M440" i="2"/>
  <c r="L440" i="2"/>
  <c r="K440" i="2"/>
  <c r="J440" i="2"/>
  <c r="O439" i="2"/>
  <c r="N439" i="2"/>
  <c r="M439" i="2"/>
  <c r="L439" i="2"/>
  <c r="K439" i="2"/>
  <c r="J439" i="2"/>
  <c r="O438" i="2"/>
  <c r="N438" i="2"/>
  <c r="M438" i="2"/>
  <c r="L438" i="2"/>
  <c r="K438" i="2"/>
  <c r="J438" i="2"/>
  <c r="O437" i="2"/>
  <c r="N437" i="2"/>
  <c r="M437" i="2"/>
  <c r="L437" i="2"/>
  <c r="K437" i="2"/>
  <c r="J437" i="2"/>
  <c r="O436" i="2"/>
  <c r="N436" i="2"/>
  <c r="M436" i="2"/>
  <c r="L436" i="2"/>
  <c r="K436" i="2"/>
  <c r="J436" i="2"/>
  <c r="O435" i="2"/>
  <c r="N435" i="2"/>
  <c r="M435" i="2"/>
  <c r="L435" i="2"/>
  <c r="K435" i="2"/>
  <c r="J435" i="2"/>
  <c r="O434" i="2"/>
  <c r="N434" i="2"/>
  <c r="M434" i="2"/>
  <c r="L434" i="2"/>
  <c r="K434" i="2"/>
  <c r="J434" i="2"/>
  <c r="O433" i="2"/>
  <c r="N433" i="2"/>
  <c r="M433" i="2"/>
  <c r="L433" i="2"/>
  <c r="K433" i="2"/>
  <c r="J433" i="2"/>
  <c r="O432" i="2"/>
  <c r="N432" i="2"/>
  <c r="M432" i="2"/>
  <c r="L432" i="2"/>
  <c r="K432" i="2"/>
  <c r="J432" i="2"/>
  <c r="O431" i="2"/>
  <c r="N431" i="2"/>
  <c r="M431" i="2"/>
  <c r="L431" i="2"/>
  <c r="K431" i="2"/>
  <c r="J431" i="2"/>
  <c r="O430" i="2"/>
  <c r="N430" i="2"/>
  <c r="M430" i="2"/>
  <c r="L430" i="2"/>
  <c r="K430" i="2"/>
  <c r="J430" i="2"/>
  <c r="O429" i="2"/>
  <c r="N429" i="2"/>
  <c r="M429" i="2"/>
  <c r="L429" i="2"/>
  <c r="K429" i="2"/>
  <c r="J429" i="2"/>
  <c r="O428" i="2"/>
  <c r="N428" i="2"/>
  <c r="M428" i="2"/>
  <c r="L428" i="2"/>
  <c r="K428" i="2"/>
  <c r="J428" i="2"/>
  <c r="O427" i="2"/>
  <c r="N427" i="2"/>
  <c r="M427" i="2"/>
  <c r="L427" i="2"/>
  <c r="K427" i="2"/>
  <c r="J427" i="2"/>
  <c r="O426" i="2"/>
  <c r="N426" i="2"/>
  <c r="M426" i="2"/>
  <c r="L426" i="2"/>
  <c r="K426" i="2"/>
  <c r="J426" i="2"/>
  <c r="O425" i="2"/>
  <c r="N425" i="2"/>
  <c r="M425" i="2"/>
  <c r="L425" i="2"/>
  <c r="K425" i="2"/>
  <c r="J425" i="2"/>
  <c r="O424" i="2"/>
  <c r="N424" i="2"/>
  <c r="M424" i="2"/>
  <c r="L424" i="2"/>
  <c r="K424" i="2"/>
  <c r="J424" i="2"/>
  <c r="O423" i="2"/>
  <c r="N423" i="2"/>
  <c r="M423" i="2"/>
  <c r="L423" i="2"/>
  <c r="K423" i="2"/>
  <c r="J423" i="2"/>
  <c r="O422" i="2"/>
  <c r="N422" i="2"/>
  <c r="M422" i="2"/>
  <c r="L422" i="2"/>
  <c r="K422" i="2"/>
  <c r="J422" i="2"/>
  <c r="O421" i="2"/>
  <c r="N421" i="2"/>
  <c r="M421" i="2"/>
  <c r="L421" i="2"/>
  <c r="K421" i="2"/>
  <c r="J421" i="2"/>
  <c r="O420" i="2"/>
  <c r="N420" i="2"/>
  <c r="M420" i="2"/>
  <c r="L420" i="2"/>
  <c r="K420" i="2"/>
  <c r="J420" i="2"/>
  <c r="O419" i="2"/>
  <c r="N419" i="2"/>
  <c r="M419" i="2"/>
  <c r="L419" i="2"/>
  <c r="K419" i="2"/>
  <c r="O418" i="2"/>
  <c r="N418" i="2"/>
  <c r="M418" i="2"/>
  <c r="L418" i="2"/>
  <c r="K418" i="2"/>
  <c r="J418" i="2"/>
  <c r="O417" i="2"/>
  <c r="N417" i="2"/>
  <c r="M417" i="2"/>
  <c r="L417" i="2"/>
  <c r="K417" i="2"/>
  <c r="J417" i="2"/>
  <c r="O416" i="2"/>
  <c r="N416" i="2"/>
  <c r="M416" i="2"/>
  <c r="L416" i="2"/>
  <c r="K416" i="2"/>
  <c r="J416" i="2"/>
  <c r="O415" i="2"/>
  <c r="N415" i="2"/>
  <c r="M415" i="2"/>
  <c r="L415" i="2"/>
  <c r="K415" i="2"/>
  <c r="J415" i="2"/>
  <c r="O414" i="2"/>
  <c r="N414" i="2"/>
  <c r="M414" i="2"/>
  <c r="L414" i="2"/>
  <c r="K414" i="2"/>
  <c r="J414" i="2"/>
  <c r="O413" i="2"/>
  <c r="N413" i="2"/>
  <c r="M413" i="2"/>
  <c r="L413" i="2"/>
  <c r="K413" i="2"/>
  <c r="J413" i="2"/>
  <c r="O412" i="2"/>
  <c r="N412" i="2"/>
  <c r="M412" i="2"/>
  <c r="L412" i="2"/>
  <c r="K412" i="2"/>
  <c r="J412" i="2"/>
  <c r="O411" i="2"/>
  <c r="N411" i="2"/>
  <c r="M411" i="2"/>
  <c r="L411" i="2"/>
  <c r="K411" i="2"/>
  <c r="J411" i="2"/>
  <c r="O410" i="2"/>
  <c r="N410" i="2"/>
  <c r="M410" i="2"/>
  <c r="L410" i="2"/>
  <c r="K410" i="2"/>
  <c r="J410" i="2"/>
  <c r="O409" i="2"/>
  <c r="N409" i="2"/>
  <c r="M409" i="2"/>
  <c r="L409" i="2"/>
  <c r="K409" i="2"/>
  <c r="J409" i="2"/>
  <c r="O408" i="2"/>
  <c r="N408" i="2"/>
  <c r="M408" i="2"/>
  <c r="L408" i="2"/>
  <c r="K408" i="2"/>
  <c r="J408" i="2"/>
  <c r="O406" i="2"/>
  <c r="N406" i="2"/>
  <c r="M406" i="2"/>
  <c r="L406" i="2"/>
  <c r="K406" i="2"/>
  <c r="J406" i="2"/>
  <c r="O405" i="2"/>
  <c r="N405" i="2"/>
  <c r="M405" i="2"/>
  <c r="L405" i="2"/>
  <c r="K405" i="2"/>
  <c r="J405" i="2"/>
  <c r="O404" i="2"/>
  <c r="N404" i="2"/>
  <c r="M404" i="2"/>
  <c r="L404" i="2"/>
  <c r="K404" i="2"/>
  <c r="J404" i="2"/>
  <c r="O403" i="2"/>
  <c r="N403" i="2"/>
  <c r="M403" i="2"/>
  <c r="L403" i="2"/>
  <c r="K403" i="2"/>
  <c r="J403" i="2"/>
  <c r="O402" i="2"/>
  <c r="N402" i="2"/>
  <c r="M402" i="2"/>
  <c r="L402" i="2"/>
  <c r="K402" i="2"/>
  <c r="J402" i="2"/>
  <c r="O401" i="2"/>
  <c r="N401" i="2"/>
  <c r="M401" i="2"/>
  <c r="L401" i="2"/>
  <c r="K401" i="2"/>
  <c r="J401" i="2"/>
  <c r="O400" i="2"/>
  <c r="N400" i="2"/>
  <c r="M400" i="2"/>
  <c r="L400" i="2"/>
  <c r="K400" i="2"/>
  <c r="J400" i="2"/>
  <c r="O399" i="2"/>
  <c r="N399" i="2"/>
  <c r="M399" i="2"/>
  <c r="L399" i="2"/>
  <c r="K399" i="2"/>
  <c r="J399" i="2"/>
  <c r="O398" i="2"/>
  <c r="N398" i="2"/>
  <c r="M398" i="2"/>
  <c r="L398" i="2"/>
  <c r="K398" i="2"/>
  <c r="J398" i="2"/>
  <c r="O397" i="2"/>
  <c r="N397" i="2"/>
  <c r="M397" i="2"/>
  <c r="L397" i="2"/>
  <c r="K397" i="2"/>
  <c r="J397" i="2"/>
  <c r="O396" i="2"/>
  <c r="N396" i="2"/>
  <c r="M396" i="2"/>
  <c r="L396" i="2"/>
  <c r="K396" i="2"/>
  <c r="J396" i="2"/>
  <c r="O395" i="2"/>
  <c r="N395" i="2"/>
  <c r="M395" i="2"/>
  <c r="L395" i="2"/>
  <c r="K395" i="2"/>
  <c r="J395" i="2"/>
  <c r="O394" i="2"/>
  <c r="N394" i="2"/>
  <c r="M394" i="2"/>
  <c r="L394" i="2"/>
  <c r="K394" i="2"/>
  <c r="J394" i="2"/>
  <c r="O393" i="2"/>
  <c r="N393" i="2"/>
  <c r="M393" i="2"/>
  <c r="L393" i="2"/>
  <c r="K393" i="2"/>
  <c r="J393" i="2"/>
  <c r="O391" i="2"/>
  <c r="N391" i="2"/>
  <c r="M391" i="2"/>
  <c r="L391" i="2"/>
  <c r="K391" i="2"/>
  <c r="J391" i="2"/>
  <c r="O390" i="2"/>
  <c r="N390" i="2"/>
  <c r="M390" i="2"/>
  <c r="L390" i="2"/>
  <c r="K390" i="2"/>
  <c r="J390" i="2"/>
  <c r="O389" i="2"/>
  <c r="N389" i="2"/>
  <c r="M389" i="2"/>
  <c r="L389" i="2"/>
  <c r="K389" i="2"/>
  <c r="J389" i="2"/>
  <c r="O388" i="2"/>
  <c r="N388" i="2"/>
  <c r="M388" i="2"/>
  <c r="L388" i="2"/>
  <c r="K388" i="2"/>
  <c r="J388" i="2"/>
  <c r="O387" i="2"/>
  <c r="N387" i="2"/>
  <c r="M387" i="2"/>
  <c r="L387" i="2"/>
  <c r="K387" i="2"/>
  <c r="J387" i="2"/>
  <c r="O386" i="2"/>
  <c r="N386" i="2"/>
  <c r="M386" i="2"/>
  <c r="L386" i="2"/>
  <c r="K386" i="2"/>
  <c r="J386" i="2"/>
  <c r="O385" i="2"/>
  <c r="N385" i="2"/>
  <c r="M385" i="2"/>
  <c r="L385" i="2"/>
  <c r="K385" i="2"/>
  <c r="J385" i="2"/>
  <c r="O384" i="2"/>
  <c r="N384" i="2"/>
  <c r="M384" i="2"/>
  <c r="L384" i="2"/>
  <c r="K384" i="2"/>
  <c r="J384" i="2"/>
  <c r="O383" i="2"/>
  <c r="N383" i="2"/>
  <c r="M383" i="2"/>
  <c r="L383" i="2"/>
  <c r="K383" i="2"/>
  <c r="J383" i="2"/>
  <c r="O382" i="2"/>
  <c r="N382" i="2"/>
  <c r="M382" i="2"/>
  <c r="L382" i="2"/>
  <c r="K382" i="2"/>
  <c r="J382" i="2"/>
  <c r="O381" i="2"/>
  <c r="N381" i="2"/>
  <c r="M381" i="2"/>
  <c r="L381" i="2"/>
  <c r="K381" i="2"/>
  <c r="J381" i="2"/>
  <c r="O380" i="2"/>
  <c r="N380" i="2"/>
  <c r="M380" i="2"/>
  <c r="L380" i="2"/>
  <c r="K380" i="2"/>
  <c r="J380" i="2"/>
  <c r="O379" i="2"/>
  <c r="N379" i="2"/>
  <c r="M379" i="2"/>
  <c r="L379" i="2"/>
  <c r="K379" i="2"/>
  <c r="J379" i="2"/>
  <c r="O378" i="2"/>
  <c r="N378" i="2"/>
  <c r="M378" i="2"/>
  <c r="L378" i="2"/>
  <c r="K378" i="2"/>
  <c r="J378" i="2"/>
  <c r="O377" i="2"/>
  <c r="N377" i="2"/>
  <c r="M377" i="2"/>
  <c r="L377" i="2"/>
  <c r="K377" i="2"/>
  <c r="J377" i="2"/>
  <c r="O376" i="2"/>
  <c r="N376" i="2"/>
  <c r="M376" i="2"/>
  <c r="L376" i="2"/>
  <c r="K376" i="2"/>
  <c r="J376" i="2"/>
  <c r="O375" i="2"/>
  <c r="N375" i="2"/>
  <c r="M375" i="2"/>
  <c r="L375" i="2"/>
  <c r="K375" i="2"/>
  <c r="J375" i="2"/>
  <c r="O374" i="2"/>
  <c r="N374" i="2"/>
  <c r="M374" i="2"/>
  <c r="L374" i="2"/>
  <c r="K374" i="2"/>
  <c r="J374" i="2"/>
  <c r="O373" i="2"/>
  <c r="N373" i="2"/>
  <c r="M373" i="2"/>
  <c r="L373" i="2"/>
  <c r="K373" i="2"/>
  <c r="J373" i="2"/>
  <c r="O372" i="2"/>
  <c r="N372" i="2"/>
  <c r="M372" i="2"/>
  <c r="L372" i="2"/>
  <c r="K372" i="2"/>
  <c r="J372" i="2"/>
  <c r="O371" i="2"/>
  <c r="N371" i="2"/>
  <c r="M371" i="2"/>
  <c r="L371" i="2"/>
  <c r="K371" i="2"/>
  <c r="J371" i="2"/>
  <c r="O370" i="2"/>
  <c r="N370" i="2"/>
  <c r="M370" i="2"/>
  <c r="L370" i="2"/>
  <c r="O369" i="2"/>
  <c r="N369" i="2"/>
  <c r="M369" i="2"/>
  <c r="L369" i="2"/>
  <c r="K369" i="2"/>
  <c r="J369" i="2"/>
  <c r="O368" i="2"/>
  <c r="N368" i="2"/>
  <c r="M368" i="2"/>
  <c r="L368" i="2"/>
  <c r="K368" i="2"/>
  <c r="J368" i="2"/>
  <c r="O367" i="2"/>
  <c r="N367" i="2"/>
  <c r="M367" i="2"/>
  <c r="L367" i="2"/>
  <c r="K367" i="2"/>
  <c r="J367" i="2"/>
  <c r="O366" i="2"/>
  <c r="N366" i="2"/>
  <c r="M366" i="2"/>
  <c r="L366" i="2"/>
  <c r="K366" i="2"/>
  <c r="J366" i="2"/>
  <c r="O365" i="2"/>
  <c r="N365" i="2"/>
  <c r="M365" i="2"/>
  <c r="L365" i="2"/>
  <c r="K365" i="2"/>
  <c r="J365" i="2"/>
  <c r="O364" i="2"/>
  <c r="N364" i="2"/>
  <c r="M364" i="2"/>
  <c r="L364" i="2"/>
  <c r="K364" i="2"/>
  <c r="J364" i="2"/>
  <c r="O363" i="2"/>
  <c r="N363" i="2"/>
  <c r="M363" i="2"/>
  <c r="L363" i="2"/>
  <c r="K363" i="2"/>
  <c r="J363" i="2"/>
  <c r="O362" i="2"/>
  <c r="N362" i="2"/>
  <c r="M362" i="2"/>
  <c r="L362" i="2"/>
  <c r="K362" i="2"/>
  <c r="J362" i="2"/>
  <c r="O361" i="2"/>
  <c r="N361" i="2"/>
  <c r="M361" i="2"/>
  <c r="L361" i="2"/>
  <c r="K361" i="2"/>
  <c r="J361" i="2"/>
  <c r="O360" i="2"/>
  <c r="N360" i="2"/>
  <c r="M360" i="2"/>
  <c r="L360" i="2"/>
  <c r="K360" i="2"/>
  <c r="J360" i="2"/>
  <c r="O359" i="2"/>
  <c r="N359" i="2"/>
  <c r="M359" i="2"/>
  <c r="L359" i="2"/>
  <c r="K359" i="2"/>
  <c r="J359" i="2"/>
  <c r="O358" i="2"/>
  <c r="N358" i="2"/>
  <c r="M358" i="2"/>
  <c r="L358" i="2"/>
  <c r="K358" i="2"/>
  <c r="J358" i="2"/>
  <c r="O357" i="2"/>
  <c r="N357" i="2"/>
  <c r="M357" i="2"/>
  <c r="L357" i="2"/>
  <c r="K357" i="2"/>
  <c r="J357" i="2"/>
  <c r="O356" i="2"/>
  <c r="N356" i="2"/>
  <c r="M356" i="2"/>
  <c r="L356" i="2"/>
  <c r="K356" i="2"/>
  <c r="J356" i="2"/>
  <c r="O355" i="2"/>
  <c r="N355" i="2"/>
  <c r="M355" i="2"/>
  <c r="L355" i="2"/>
  <c r="K355" i="2"/>
  <c r="J355" i="2"/>
  <c r="O354" i="2"/>
  <c r="N354" i="2"/>
  <c r="M354" i="2"/>
  <c r="L354" i="2"/>
  <c r="K354" i="2"/>
  <c r="J354" i="2"/>
  <c r="O353" i="2"/>
  <c r="N353" i="2"/>
  <c r="M353" i="2"/>
  <c r="L353" i="2"/>
  <c r="K353" i="2"/>
  <c r="J353" i="2"/>
  <c r="O352" i="2"/>
  <c r="N352" i="2"/>
  <c r="M352" i="2"/>
  <c r="L352" i="2"/>
  <c r="K352" i="2"/>
  <c r="J352" i="2"/>
  <c r="O351" i="2"/>
  <c r="N351" i="2"/>
  <c r="M351" i="2"/>
  <c r="L351" i="2"/>
  <c r="K351" i="2"/>
  <c r="J351" i="2"/>
  <c r="O350" i="2"/>
  <c r="N350" i="2"/>
  <c r="M350" i="2"/>
  <c r="L350" i="2"/>
  <c r="K350" i="2"/>
  <c r="J350" i="2"/>
  <c r="O349" i="2"/>
  <c r="N349" i="2"/>
  <c r="M349" i="2"/>
  <c r="L349" i="2"/>
  <c r="K349" i="2"/>
  <c r="J349" i="2"/>
  <c r="O348" i="2"/>
  <c r="N348" i="2"/>
  <c r="M348" i="2"/>
  <c r="L348" i="2"/>
  <c r="K348" i="2"/>
  <c r="J348" i="2"/>
  <c r="O347" i="2"/>
  <c r="N347" i="2"/>
  <c r="M347" i="2"/>
  <c r="L347" i="2"/>
  <c r="K347" i="2"/>
  <c r="J347" i="2"/>
  <c r="O346" i="2"/>
  <c r="N346" i="2"/>
  <c r="M346" i="2"/>
  <c r="L346" i="2"/>
  <c r="K346" i="2"/>
  <c r="J346" i="2"/>
  <c r="O345" i="2"/>
  <c r="N345" i="2"/>
  <c r="M345" i="2"/>
  <c r="L345" i="2"/>
  <c r="K345" i="2"/>
  <c r="J345" i="2"/>
  <c r="O344" i="2"/>
  <c r="N344" i="2"/>
  <c r="M344" i="2"/>
  <c r="L344" i="2"/>
  <c r="K344" i="2"/>
  <c r="J344" i="2"/>
  <c r="O343" i="2"/>
  <c r="N343" i="2"/>
  <c r="M343" i="2"/>
  <c r="L343" i="2"/>
  <c r="K343" i="2"/>
  <c r="J343" i="2"/>
  <c r="O342" i="2"/>
  <c r="N342" i="2"/>
  <c r="M342" i="2"/>
  <c r="L342" i="2"/>
  <c r="K342" i="2"/>
  <c r="J342" i="2"/>
  <c r="O341" i="2"/>
  <c r="N341" i="2"/>
  <c r="M341" i="2"/>
  <c r="L341" i="2"/>
  <c r="K341" i="2"/>
  <c r="J341" i="2"/>
  <c r="O340" i="2"/>
  <c r="N340" i="2"/>
  <c r="M340" i="2"/>
  <c r="L340" i="2"/>
  <c r="K340" i="2"/>
  <c r="J340" i="2"/>
  <c r="O339" i="2"/>
  <c r="N339" i="2"/>
  <c r="M339" i="2"/>
  <c r="L339" i="2"/>
  <c r="K339" i="2"/>
  <c r="J339" i="2"/>
  <c r="O338" i="2"/>
  <c r="N338" i="2"/>
  <c r="M338" i="2"/>
  <c r="L338" i="2"/>
  <c r="K338" i="2"/>
  <c r="J338" i="2"/>
  <c r="O337" i="2"/>
  <c r="N337" i="2"/>
  <c r="M337" i="2"/>
  <c r="L337" i="2"/>
  <c r="K337" i="2"/>
  <c r="J337" i="2"/>
  <c r="O336" i="2"/>
  <c r="N336" i="2"/>
  <c r="M336" i="2"/>
  <c r="L336" i="2"/>
  <c r="K336" i="2"/>
  <c r="J336" i="2"/>
  <c r="O335" i="2"/>
  <c r="N335" i="2"/>
  <c r="M335" i="2"/>
  <c r="L335" i="2"/>
  <c r="K335" i="2"/>
  <c r="J335" i="2"/>
  <c r="O334" i="2"/>
  <c r="N334" i="2"/>
  <c r="M334" i="2"/>
  <c r="L334" i="2"/>
  <c r="K334" i="2"/>
  <c r="J334" i="2"/>
  <c r="O333" i="2"/>
  <c r="N333" i="2"/>
  <c r="M333" i="2"/>
  <c r="L333" i="2"/>
  <c r="K333" i="2"/>
  <c r="J333" i="2"/>
  <c r="O331" i="2"/>
  <c r="N331" i="2"/>
  <c r="M331" i="2"/>
  <c r="L331" i="2"/>
  <c r="K331" i="2"/>
  <c r="J331" i="2"/>
  <c r="O330" i="2"/>
  <c r="N330" i="2"/>
  <c r="M330" i="2"/>
  <c r="L330" i="2"/>
  <c r="K330" i="2"/>
  <c r="J330" i="2"/>
  <c r="O329" i="2"/>
  <c r="N329" i="2"/>
  <c r="M329" i="2"/>
  <c r="L329" i="2"/>
  <c r="K329" i="2"/>
  <c r="J329" i="2"/>
  <c r="O328" i="2"/>
  <c r="N328" i="2"/>
  <c r="M328" i="2"/>
  <c r="L328" i="2"/>
  <c r="K328" i="2"/>
  <c r="J328" i="2"/>
  <c r="O327" i="2"/>
  <c r="N327" i="2"/>
  <c r="M327" i="2"/>
  <c r="L327" i="2"/>
  <c r="K327" i="2"/>
  <c r="J327" i="2"/>
  <c r="O326" i="2"/>
  <c r="N326" i="2"/>
  <c r="M326" i="2"/>
  <c r="L326" i="2"/>
  <c r="K326" i="2"/>
  <c r="J326" i="2"/>
  <c r="O325" i="2"/>
  <c r="N325" i="2"/>
  <c r="M325" i="2"/>
  <c r="L325" i="2"/>
  <c r="K325" i="2"/>
  <c r="J325" i="2"/>
  <c r="O324" i="2"/>
  <c r="N324" i="2"/>
  <c r="M324" i="2"/>
  <c r="L324" i="2"/>
  <c r="K324" i="2"/>
  <c r="J324" i="2"/>
  <c r="O323" i="2"/>
  <c r="N323" i="2"/>
  <c r="M323" i="2"/>
  <c r="L323" i="2"/>
  <c r="K323" i="2"/>
  <c r="J323" i="2"/>
  <c r="O322" i="2"/>
  <c r="N322" i="2"/>
  <c r="M322" i="2"/>
  <c r="L322" i="2"/>
  <c r="K322" i="2"/>
  <c r="J322" i="2"/>
  <c r="O321" i="2"/>
  <c r="N321" i="2"/>
  <c r="M321" i="2"/>
  <c r="L321" i="2"/>
  <c r="K321" i="2"/>
  <c r="J321" i="2"/>
  <c r="O320" i="2"/>
  <c r="N320" i="2"/>
  <c r="M320" i="2"/>
  <c r="L320" i="2"/>
  <c r="K320" i="2"/>
  <c r="J320" i="2"/>
  <c r="O319" i="2"/>
  <c r="N319" i="2"/>
  <c r="M319" i="2"/>
  <c r="L319" i="2"/>
  <c r="K319" i="2"/>
  <c r="J319" i="2"/>
  <c r="O318" i="2"/>
  <c r="N318" i="2"/>
  <c r="M318" i="2"/>
  <c r="L318" i="2"/>
  <c r="K318" i="2"/>
  <c r="J318" i="2"/>
  <c r="O317" i="2"/>
  <c r="N317" i="2"/>
  <c r="M317" i="2"/>
  <c r="L317" i="2"/>
  <c r="K317" i="2"/>
  <c r="J317" i="2"/>
  <c r="O316" i="2"/>
  <c r="N316" i="2"/>
  <c r="M316" i="2"/>
  <c r="L316" i="2"/>
  <c r="K316" i="2"/>
  <c r="O315" i="2"/>
  <c r="N315" i="2"/>
  <c r="M315" i="2"/>
  <c r="L315" i="2"/>
  <c r="K315" i="2"/>
  <c r="J315" i="2"/>
  <c r="O314" i="2"/>
  <c r="N314" i="2"/>
  <c r="M314" i="2"/>
  <c r="L314" i="2"/>
  <c r="K314" i="2"/>
  <c r="J314" i="2"/>
  <c r="O313" i="2"/>
  <c r="N313" i="2"/>
  <c r="M313" i="2"/>
  <c r="L313" i="2"/>
  <c r="K313" i="2"/>
  <c r="J313" i="2"/>
  <c r="O312" i="2"/>
  <c r="N312" i="2"/>
  <c r="M312" i="2"/>
  <c r="L312" i="2"/>
  <c r="K312" i="2"/>
  <c r="J312" i="2"/>
  <c r="O311" i="2"/>
  <c r="N311" i="2"/>
  <c r="M311" i="2"/>
  <c r="L311" i="2"/>
  <c r="K311" i="2"/>
  <c r="J311" i="2"/>
  <c r="O310" i="2"/>
  <c r="N310" i="2"/>
  <c r="M310" i="2"/>
  <c r="L310" i="2"/>
  <c r="K310" i="2"/>
  <c r="J310" i="2"/>
  <c r="O309" i="2"/>
  <c r="N309" i="2"/>
  <c r="M309" i="2"/>
  <c r="L309" i="2"/>
  <c r="K309" i="2"/>
  <c r="J309" i="2"/>
  <c r="O308" i="2"/>
  <c r="N308" i="2"/>
  <c r="M308" i="2"/>
  <c r="L308" i="2"/>
  <c r="K308" i="2"/>
  <c r="J308" i="2"/>
  <c r="O307" i="2"/>
  <c r="N307" i="2"/>
  <c r="M307" i="2"/>
  <c r="L307" i="2"/>
  <c r="K307" i="2"/>
  <c r="J307" i="2"/>
  <c r="O306" i="2"/>
  <c r="N306" i="2"/>
  <c r="M306" i="2"/>
  <c r="L306" i="2"/>
  <c r="K306" i="2"/>
  <c r="J306" i="2"/>
  <c r="O305" i="2"/>
  <c r="N305" i="2"/>
  <c r="M305" i="2"/>
  <c r="L305" i="2"/>
  <c r="K305" i="2"/>
  <c r="J305" i="2"/>
  <c r="O304" i="2"/>
  <c r="N304" i="2"/>
  <c r="M304" i="2"/>
  <c r="L304" i="2"/>
  <c r="K304" i="2"/>
  <c r="J304" i="2"/>
  <c r="O303" i="2"/>
  <c r="N303" i="2"/>
  <c r="M303" i="2"/>
  <c r="L303" i="2"/>
  <c r="K303" i="2"/>
  <c r="J303" i="2"/>
  <c r="O302" i="2"/>
  <c r="N302" i="2"/>
  <c r="M302" i="2"/>
  <c r="L302" i="2"/>
  <c r="K302" i="2"/>
  <c r="J302" i="2"/>
  <c r="O301" i="2"/>
  <c r="N301" i="2"/>
  <c r="M301" i="2"/>
  <c r="L301" i="2"/>
  <c r="K301" i="2"/>
  <c r="J301" i="2"/>
  <c r="O300" i="2"/>
  <c r="N300" i="2"/>
  <c r="M300" i="2"/>
  <c r="L300" i="2"/>
  <c r="K300" i="2"/>
  <c r="J300" i="2"/>
  <c r="O299" i="2"/>
  <c r="N299" i="2"/>
  <c r="M299" i="2"/>
  <c r="L299" i="2"/>
  <c r="K299" i="2"/>
  <c r="J299" i="2"/>
  <c r="O298" i="2"/>
  <c r="N298" i="2"/>
  <c r="M298" i="2"/>
  <c r="L298" i="2"/>
  <c r="K298" i="2"/>
  <c r="J298" i="2"/>
  <c r="O297" i="2"/>
  <c r="N297" i="2"/>
  <c r="M297" i="2"/>
  <c r="L297" i="2"/>
  <c r="K297" i="2"/>
  <c r="J297" i="2"/>
  <c r="O296" i="2"/>
  <c r="N296" i="2"/>
  <c r="M296" i="2"/>
  <c r="L296" i="2"/>
  <c r="K296" i="2"/>
  <c r="J296" i="2"/>
  <c r="O295" i="2"/>
  <c r="N295" i="2"/>
  <c r="M295" i="2"/>
  <c r="L295" i="2"/>
  <c r="K295" i="2"/>
  <c r="J295" i="2"/>
  <c r="O294" i="2"/>
  <c r="N294" i="2"/>
  <c r="M294" i="2"/>
  <c r="L294" i="2"/>
  <c r="K294" i="2"/>
  <c r="J294" i="2"/>
  <c r="O293" i="2"/>
  <c r="N293" i="2"/>
  <c r="M293" i="2"/>
  <c r="L293" i="2"/>
  <c r="K293" i="2"/>
  <c r="J293" i="2"/>
  <c r="O292" i="2"/>
  <c r="N292" i="2"/>
  <c r="M292" i="2"/>
  <c r="L292" i="2"/>
  <c r="K292" i="2"/>
  <c r="J292" i="2"/>
  <c r="O291" i="2"/>
  <c r="N291" i="2"/>
  <c r="M291" i="2"/>
  <c r="L291" i="2"/>
  <c r="K291" i="2"/>
  <c r="J291" i="2"/>
  <c r="O290" i="2"/>
  <c r="N290" i="2"/>
  <c r="M290" i="2"/>
  <c r="L290" i="2"/>
  <c r="K290" i="2"/>
  <c r="J290" i="2"/>
  <c r="O289" i="2"/>
  <c r="N289" i="2"/>
  <c r="M289" i="2"/>
  <c r="L289" i="2"/>
  <c r="K289" i="2"/>
  <c r="J289" i="2"/>
  <c r="O288" i="2"/>
  <c r="N288" i="2"/>
  <c r="M288" i="2"/>
  <c r="L288" i="2"/>
  <c r="K288" i="2"/>
  <c r="J288" i="2"/>
  <c r="O287" i="2"/>
  <c r="N287" i="2"/>
  <c r="M287" i="2"/>
  <c r="L287" i="2"/>
  <c r="K287" i="2"/>
  <c r="J287" i="2"/>
  <c r="O286" i="2"/>
  <c r="N286" i="2"/>
  <c r="M286" i="2"/>
  <c r="L286" i="2"/>
  <c r="K286" i="2"/>
  <c r="J286" i="2"/>
  <c r="O285" i="2"/>
  <c r="N285" i="2"/>
  <c r="M285" i="2"/>
  <c r="L285" i="2"/>
  <c r="K285" i="2"/>
  <c r="J285" i="2"/>
  <c r="O284" i="2"/>
  <c r="N284" i="2"/>
  <c r="M284" i="2"/>
  <c r="L284" i="2"/>
  <c r="K284" i="2"/>
  <c r="J284" i="2"/>
  <c r="O283" i="2"/>
  <c r="N283" i="2"/>
  <c r="M283" i="2"/>
  <c r="L283" i="2"/>
  <c r="K283" i="2"/>
  <c r="J283" i="2"/>
  <c r="O282" i="2"/>
  <c r="N282" i="2"/>
  <c r="M282" i="2"/>
  <c r="L282" i="2"/>
  <c r="K282" i="2"/>
  <c r="J282" i="2"/>
  <c r="O281" i="2"/>
  <c r="N281" i="2"/>
  <c r="M281" i="2"/>
  <c r="L281" i="2"/>
  <c r="K281" i="2"/>
  <c r="J281" i="2"/>
  <c r="O280" i="2"/>
  <c r="N280" i="2"/>
  <c r="M280" i="2"/>
  <c r="L280" i="2"/>
  <c r="K280" i="2"/>
  <c r="J280" i="2"/>
  <c r="O279" i="2"/>
  <c r="N279" i="2"/>
  <c r="M279" i="2"/>
  <c r="L279" i="2"/>
  <c r="K279" i="2"/>
  <c r="J279" i="2"/>
  <c r="O278" i="2"/>
  <c r="N278" i="2"/>
  <c r="M278" i="2"/>
  <c r="L278" i="2"/>
  <c r="K278" i="2"/>
  <c r="J278" i="2"/>
  <c r="O277" i="2"/>
  <c r="N277" i="2"/>
  <c r="M277" i="2"/>
  <c r="L277" i="2"/>
  <c r="K277" i="2"/>
  <c r="J277" i="2"/>
  <c r="O276" i="2"/>
  <c r="N276" i="2"/>
  <c r="M276" i="2"/>
  <c r="L276" i="2"/>
  <c r="K276" i="2"/>
  <c r="J276" i="2"/>
  <c r="O275" i="2"/>
  <c r="N275" i="2"/>
  <c r="M275" i="2"/>
  <c r="L275" i="2"/>
  <c r="K275" i="2"/>
  <c r="J275" i="2"/>
  <c r="O274" i="2"/>
  <c r="N274" i="2"/>
  <c r="M274" i="2"/>
  <c r="L274" i="2"/>
  <c r="K274" i="2"/>
  <c r="J274" i="2"/>
  <c r="O273" i="2"/>
  <c r="N273" i="2"/>
  <c r="M273" i="2"/>
  <c r="L273" i="2"/>
  <c r="K273" i="2"/>
  <c r="J273" i="2"/>
  <c r="O272" i="2"/>
  <c r="N272" i="2"/>
  <c r="M272" i="2"/>
  <c r="L272" i="2"/>
  <c r="K272" i="2"/>
  <c r="J272" i="2"/>
  <c r="O271" i="2"/>
  <c r="N271" i="2"/>
  <c r="M271" i="2"/>
  <c r="L271" i="2"/>
  <c r="K271" i="2"/>
  <c r="J271" i="2"/>
  <c r="O270" i="2"/>
  <c r="N270" i="2"/>
  <c r="M270" i="2"/>
  <c r="L270" i="2"/>
  <c r="K270" i="2"/>
  <c r="J270" i="2"/>
  <c r="O269" i="2"/>
  <c r="N269" i="2"/>
  <c r="M269" i="2"/>
  <c r="L269" i="2"/>
  <c r="K269" i="2"/>
  <c r="J269" i="2"/>
  <c r="O268" i="2"/>
  <c r="N268" i="2"/>
  <c r="M268" i="2"/>
  <c r="L268" i="2"/>
  <c r="K268" i="2"/>
  <c r="J268" i="2"/>
  <c r="O267" i="2"/>
  <c r="N267" i="2"/>
  <c r="M267" i="2"/>
  <c r="L267" i="2"/>
  <c r="K267" i="2"/>
  <c r="J267" i="2"/>
  <c r="O266" i="2"/>
  <c r="N266" i="2"/>
  <c r="M266" i="2"/>
  <c r="L266" i="2"/>
  <c r="K266" i="2"/>
  <c r="J266" i="2"/>
  <c r="O265" i="2"/>
  <c r="N265" i="2"/>
  <c r="M265" i="2"/>
  <c r="L265" i="2"/>
  <c r="K265" i="2"/>
  <c r="J265" i="2"/>
  <c r="O264" i="2"/>
  <c r="N264" i="2"/>
  <c r="M264" i="2"/>
  <c r="L264" i="2"/>
  <c r="K264" i="2"/>
  <c r="J264" i="2"/>
  <c r="O263" i="2"/>
  <c r="N263" i="2"/>
  <c r="M263" i="2"/>
  <c r="K263" i="2"/>
  <c r="J263" i="2"/>
  <c r="O262" i="2"/>
  <c r="N262" i="2"/>
  <c r="M262" i="2"/>
  <c r="L262" i="2"/>
  <c r="K262" i="2"/>
  <c r="J262" i="2"/>
  <c r="O261" i="2"/>
  <c r="N261" i="2"/>
  <c r="M261" i="2"/>
  <c r="L261" i="2"/>
  <c r="K261" i="2"/>
  <c r="J261" i="2"/>
  <c r="O260" i="2"/>
  <c r="N260" i="2"/>
  <c r="M260" i="2"/>
  <c r="L260" i="2"/>
  <c r="K260" i="2"/>
  <c r="J260" i="2"/>
  <c r="O259" i="2"/>
  <c r="N259" i="2"/>
  <c r="M259" i="2"/>
  <c r="L259" i="2"/>
  <c r="K259" i="2"/>
  <c r="J259" i="2"/>
  <c r="O258" i="2"/>
  <c r="N258" i="2"/>
  <c r="M258" i="2"/>
  <c r="L258" i="2"/>
  <c r="K258" i="2"/>
  <c r="J258" i="2"/>
  <c r="O257" i="2"/>
  <c r="N257" i="2"/>
  <c r="M257" i="2"/>
  <c r="L257" i="2"/>
  <c r="K257" i="2"/>
  <c r="J257" i="2"/>
  <c r="O256" i="2"/>
  <c r="N256" i="2"/>
  <c r="M256" i="2"/>
  <c r="L256" i="2"/>
  <c r="K256" i="2"/>
  <c r="J256" i="2"/>
  <c r="O255" i="2"/>
  <c r="N255" i="2"/>
  <c r="M255" i="2"/>
  <c r="L255" i="2"/>
  <c r="K255" i="2"/>
  <c r="J255" i="2"/>
  <c r="O254" i="2"/>
  <c r="N254" i="2"/>
  <c r="M254" i="2"/>
  <c r="L254" i="2"/>
  <c r="K254" i="2"/>
  <c r="J254" i="2"/>
  <c r="O253" i="2"/>
  <c r="N253" i="2"/>
  <c r="M253" i="2"/>
  <c r="L253" i="2"/>
  <c r="K253" i="2"/>
  <c r="J253" i="2"/>
  <c r="O252" i="2"/>
  <c r="N252" i="2"/>
  <c r="M252" i="2"/>
  <c r="L252" i="2"/>
  <c r="K252" i="2"/>
  <c r="J252" i="2"/>
  <c r="O251" i="2"/>
  <c r="N251" i="2"/>
  <c r="M251" i="2"/>
  <c r="L251" i="2"/>
  <c r="K251" i="2"/>
  <c r="J251" i="2"/>
  <c r="O250" i="2"/>
  <c r="N250" i="2"/>
  <c r="M250" i="2"/>
  <c r="L250" i="2"/>
  <c r="K250" i="2"/>
  <c r="J250" i="2"/>
  <c r="O249" i="2"/>
  <c r="N249" i="2"/>
  <c r="M249" i="2"/>
  <c r="L249" i="2"/>
  <c r="K249" i="2"/>
  <c r="J249" i="2"/>
  <c r="O248" i="2"/>
  <c r="N248" i="2"/>
  <c r="M248" i="2"/>
  <c r="L248" i="2"/>
  <c r="K248" i="2"/>
  <c r="J248" i="2"/>
  <c r="O247" i="2"/>
  <c r="N247" i="2"/>
  <c r="M247" i="2"/>
  <c r="L247" i="2"/>
  <c r="K247" i="2"/>
  <c r="J247" i="2"/>
  <c r="O246" i="2"/>
  <c r="N246" i="2"/>
  <c r="M246" i="2"/>
  <c r="L246" i="2"/>
  <c r="K246" i="2"/>
  <c r="J246" i="2"/>
  <c r="O245" i="2"/>
  <c r="N245" i="2"/>
  <c r="M245" i="2"/>
  <c r="L245" i="2"/>
  <c r="K245" i="2"/>
  <c r="J245" i="2"/>
  <c r="O244" i="2"/>
  <c r="N244" i="2"/>
  <c r="M244" i="2"/>
  <c r="L244" i="2"/>
  <c r="K244" i="2"/>
  <c r="J244" i="2"/>
  <c r="O243" i="2"/>
  <c r="N243" i="2"/>
  <c r="M243" i="2"/>
  <c r="L243" i="2"/>
  <c r="K243" i="2"/>
  <c r="J243" i="2"/>
  <c r="O242" i="2"/>
  <c r="N242" i="2"/>
  <c r="M242" i="2"/>
  <c r="L242" i="2"/>
  <c r="K242" i="2"/>
  <c r="J242" i="2"/>
  <c r="O241" i="2"/>
  <c r="N241" i="2"/>
  <c r="M241" i="2"/>
  <c r="L241" i="2"/>
  <c r="K241" i="2"/>
  <c r="J241" i="2"/>
  <c r="O240" i="2"/>
  <c r="N240" i="2"/>
  <c r="M240" i="2"/>
  <c r="L240" i="2"/>
  <c r="K240" i="2"/>
  <c r="J240" i="2"/>
  <c r="O239" i="2"/>
  <c r="N239" i="2"/>
  <c r="M239" i="2"/>
  <c r="L239" i="2"/>
  <c r="K239" i="2"/>
  <c r="J239" i="2"/>
  <c r="O238" i="2"/>
  <c r="N238" i="2"/>
  <c r="M238" i="2"/>
  <c r="L238" i="2"/>
  <c r="K238" i="2"/>
  <c r="J238" i="2"/>
  <c r="O237" i="2"/>
  <c r="N237" i="2"/>
  <c r="M237" i="2"/>
  <c r="L237" i="2"/>
  <c r="K237" i="2"/>
  <c r="J237" i="2"/>
  <c r="O236" i="2"/>
  <c r="N236" i="2"/>
  <c r="M236" i="2"/>
  <c r="L236" i="2"/>
  <c r="K236" i="2"/>
  <c r="J236" i="2"/>
  <c r="O235" i="2"/>
  <c r="N235" i="2"/>
  <c r="M235" i="2"/>
  <c r="L235" i="2"/>
  <c r="K235" i="2"/>
  <c r="J235" i="2"/>
  <c r="O234" i="2"/>
  <c r="N234" i="2"/>
  <c r="M234" i="2"/>
  <c r="L234" i="2"/>
  <c r="K234" i="2"/>
  <c r="J234" i="2"/>
  <c r="O233" i="2"/>
  <c r="N233" i="2"/>
  <c r="M233" i="2"/>
  <c r="L233" i="2"/>
  <c r="K233" i="2"/>
  <c r="J233" i="2"/>
  <c r="O232" i="2"/>
  <c r="N232" i="2"/>
  <c r="M232" i="2"/>
  <c r="L232" i="2"/>
  <c r="K232" i="2"/>
  <c r="J232" i="2"/>
  <c r="O231" i="2"/>
  <c r="N231" i="2"/>
  <c r="M231" i="2"/>
  <c r="L231" i="2"/>
  <c r="K231" i="2"/>
  <c r="J231" i="2"/>
  <c r="O230" i="2"/>
  <c r="N230" i="2"/>
  <c r="M230" i="2"/>
  <c r="L230" i="2"/>
  <c r="K230" i="2"/>
  <c r="J230" i="2"/>
  <c r="O229" i="2"/>
  <c r="N229" i="2"/>
  <c r="M229" i="2"/>
  <c r="L229" i="2"/>
  <c r="K229" i="2"/>
  <c r="J229" i="2"/>
  <c r="O228" i="2"/>
  <c r="N228" i="2"/>
  <c r="M228" i="2"/>
  <c r="L228" i="2"/>
  <c r="K228" i="2"/>
  <c r="J228" i="2"/>
  <c r="O227" i="2"/>
  <c r="N227" i="2"/>
  <c r="M227" i="2"/>
  <c r="L227" i="2"/>
  <c r="K227" i="2"/>
  <c r="J227" i="2"/>
  <c r="O226" i="2"/>
  <c r="N226" i="2"/>
  <c r="M226" i="2"/>
  <c r="L226" i="2"/>
  <c r="K226" i="2"/>
  <c r="J226" i="2"/>
  <c r="O225" i="2"/>
  <c r="N225" i="2"/>
  <c r="M225" i="2"/>
  <c r="L225" i="2"/>
  <c r="K225" i="2"/>
  <c r="J225" i="2"/>
  <c r="O224" i="2"/>
  <c r="N224" i="2"/>
  <c r="M224" i="2"/>
  <c r="L224" i="2"/>
  <c r="K224" i="2"/>
  <c r="J224" i="2"/>
  <c r="O223" i="2"/>
  <c r="N223" i="2"/>
  <c r="M223" i="2"/>
  <c r="L223" i="2"/>
  <c r="K223" i="2"/>
  <c r="J223" i="2"/>
  <c r="O222" i="2"/>
  <c r="N222" i="2"/>
  <c r="M222" i="2"/>
  <c r="L222" i="2"/>
  <c r="K222" i="2"/>
  <c r="J222" i="2"/>
  <c r="O221" i="2"/>
  <c r="N221" i="2"/>
  <c r="M221" i="2"/>
  <c r="L221" i="2"/>
  <c r="K221" i="2"/>
  <c r="J221" i="2"/>
  <c r="O220" i="2"/>
  <c r="N220" i="2"/>
  <c r="M220" i="2"/>
  <c r="L220" i="2"/>
  <c r="K220" i="2"/>
  <c r="J220" i="2"/>
  <c r="O219" i="2"/>
  <c r="N219" i="2"/>
  <c r="M219" i="2"/>
  <c r="L219" i="2"/>
  <c r="K219" i="2"/>
  <c r="J219" i="2"/>
  <c r="O218" i="2"/>
  <c r="N218" i="2"/>
  <c r="M218" i="2"/>
  <c r="L218" i="2"/>
  <c r="K218" i="2"/>
  <c r="J218" i="2"/>
  <c r="O217" i="2"/>
  <c r="N217" i="2"/>
  <c r="M217" i="2"/>
  <c r="L217" i="2"/>
  <c r="K217" i="2"/>
  <c r="J217" i="2"/>
  <c r="O216" i="2"/>
  <c r="N216" i="2"/>
  <c r="M216" i="2"/>
  <c r="L216" i="2"/>
  <c r="K216" i="2"/>
  <c r="J216" i="2"/>
  <c r="O215" i="2"/>
  <c r="N215" i="2"/>
  <c r="M215" i="2"/>
  <c r="L215" i="2"/>
  <c r="K215" i="2"/>
  <c r="J215" i="2"/>
  <c r="O214" i="2"/>
  <c r="N214" i="2"/>
  <c r="M214" i="2"/>
  <c r="L214" i="2"/>
  <c r="K214" i="2"/>
  <c r="J214" i="2"/>
  <c r="O213" i="2"/>
  <c r="N213" i="2"/>
  <c r="M213" i="2"/>
  <c r="L213" i="2"/>
  <c r="K213" i="2"/>
  <c r="J213" i="2"/>
  <c r="O212" i="2"/>
  <c r="N212" i="2"/>
  <c r="M212" i="2"/>
  <c r="L212" i="2"/>
  <c r="K212" i="2"/>
  <c r="J212" i="2"/>
  <c r="O211" i="2"/>
  <c r="N211" i="2"/>
  <c r="M211" i="2"/>
  <c r="L211" i="2"/>
  <c r="K211" i="2"/>
  <c r="J211" i="2"/>
  <c r="O210" i="2"/>
  <c r="N210" i="2"/>
  <c r="M210" i="2"/>
  <c r="L210" i="2"/>
  <c r="K210" i="2"/>
  <c r="J210" i="2"/>
  <c r="O209" i="2"/>
  <c r="N209" i="2"/>
  <c r="M209" i="2"/>
  <c r="L209" i="2"/>
  <c r="K209" i="2"/>
  <c r="J209" i="2"/>
  <c r="O208" i="2"/>
  <c r="N208" i="2"/>
  <c r="M208" i="2"/>
  <c r="L208" i="2"/>
  <c r="K208" i="2"/>
  <c r="J208" i="2"/>
  <c r="O207" i="2"/>
  <c r="N207" i="2"/>
  <c r="M207" i="2"/>
  <c r="L207" i="2"/>
  <c r="K207" i="2"/>
  <c r="J207" i="2"/>
  <c r="O206" i="2"/>
  <c r="N206" i="2"/>
  <c r="M206" i="2"/>
  <c r="L206" i="2"/>
  <c r="K206" i="2"/>
  <c r="J206" i="2"/>
  <c r="O205" i="2"/>
  <c r="N205" i="2"/>
  <c r="M205" i="2"/>
  <c r="L205" i="2"/>
  <c r="K205" i="2"/>
  <c r="J205" i="2"/>
  <c r="O204" i="2"/>
  <c r="N204" i="2"/>
  <c r="M204" i="2"/>
  <c r="L204" i="2"/>
  <c r="K204" i="2"/>
  <c r="J204" i="2"/>
  <c r="O203" i="2"/>
  <c r="N203" i="2"/>
  <c r="M203" i="2"/>
  <c r="L203" i="2"/>
  <c r="K203" i="2"/>
  <c r="J203" i="2"/>
  <c r="O202" i="2"/>
  <c r="N202" i="2"/>
  <c r="M202" i="2"/>
  <c r="L202" i="2"/>
  <c r="K202" i="2"/>
  <c r="J202" i="2"/>
  <c r="O201" i="2"/>
  <c r="N201" i="2"/>
  <c r="M201" i="2"/>
  <c r="L201" i="2"/>
  <c r="K201" i="2"/>
  <c r="J201" i="2"/>
  <c r="O200" i="2"/>
  <c r="N200" i="2"/>
  <c r="M200" i="2"/>
  <c r="L200" i="2"/>
  <c r="K200" i="2"/>
  <c r="J200" i="2"/>
  <c r="O199" i="2"/>
  <c r="N199" i="2"/>
  <c r="M199" i="2"/>
  <c r="L199" i="2"/>
  <c r="K199" i="2"/>
  <c r="J199" i="2"/>
  <c r="O198" i="2"/>
  <c r="N198" i="2"/>
  <c r="M198" i="2"/>
  <c r="L198" i="2"/>
  <c r="K198" i="2"/>
  <c r="J198" i="2"/>
  <c r="O197" i="2"/>
  <c r="N197" i="2"/>
  <c r="M197" i="2"/>
  <c r="L197" i="2"/>
  <c r="K197" i="2"/>
  <c r="J197" i="2"/>
  <c r="O196" i="2"/>
  <c r="N196" i="2"/>
  <c r="M196" i="2"/>
  <c r="L196" i="2"/>
  <c r="K196" i="2"/>
  <c r="J196" i="2"/>
  <c r="O195" i="2"/>
  <c r="N195" i="2"/>
  <c r="M195" i="2"/>
  <c r="L195" i="2"/>
  <c r="K195" i="2"/>
  <c r="J195" i="2"/>
  <c r="O194" i="2"/>
  <c r="N194" i="2"/>
  <c r="M194" i="2"/>
  <c r="L194" i="2"/>
  <c r="K194" i="2"/>
  <c r="J194" i="2"/>
  <c r="O193" i="2"/>
  <c r="N193" i="2"/>
  <c r="M193" i="2"/>
  <c r="L193" i="2"/>
  <c r="K193" i="2"/>
  <c r="J193" i="2"/>
  <c r="O192" i="2"/>
  <c r="N192" i="2"/>
  <c r="M192" i="2"/>
  <c r="L192" i="2"/>
  <c r="K192" i="2"/>
  <c r="J192" i="2"/>
  <c r="O191" i="2"/>
  <c r="N191" i="2"/>
  <c r="M191" i="2"/>
  <c r="L191" i="2"/>
  <c r="K191" i="2"/>
  <c r="J191" i="2"/>
  <c r="O190" i="2"/>
  <c r="N190" i="2"/>
  <c r="M190" i="2"/>
  <c r="L190" i="2"/>
  <c r="K190" i="2"/>
  <c r="J190" i="2"/>
  <c r="O189" i="2"/>
  <c r="N189" i="2"/>
  <c r="M189" i="2"/>
  <c r="L189" i="2"/>
  <c r="K189" i="2"/>
  <c r="J189" i="2"/>
  <c r="O188" i="2"/>
  <c r="N188" i="2"/>
  <c r="M188" i="2"/>
  <c r="L188" i="2"/>
  <c r="K188" i="2"/>
  <c r="J188" i="2"/>
  <c r="O187" i="2"/>
  <c r="N187" i="2"/>
  <c r="M187" i="2"/>
  <c r="L187" i="2"/>
  <c r="K187" i="2"/>
  <c r="J187" i="2"/>
  <c r="O186" i="2"/>
  <c r="N186" i="2"/>
  <c r="M186" i="2"/>
  <c r="L186" i="2"/>
  <c r="K186" i="2"/>
  <c r="J186" i="2"/>
  <c r="O185" i="2"/>
  <c r="N185" i="2"/>
  <c r="M185" i="2"/>
  <c r="L185" i="2"/>
  <c r="K185" i="2"/>
  <c r="J185" i="2"/>
  <c r="O184" i="2"/>
  <c r="N184" i="2"/>
  <c r="M184" i="2"/>
  <c r="L184" i="2"/>
  <c r="K184" i="2"/>
  <c r="J184" i="2"/>
  <c r="O183" i="2"/>
  <c r="N183" i="2"/>
  <c r="M183" i="2"/>
  <c r="L183" i="2"/>
  <c r="K183" i="2"/>
  <c r="J183" i="2"/>
  <c r="O182" i="2"/>
  <c r="N182" i="2"/>
  <c r="M182" i="2"/>
  <c r="L182" i="2"/>
  <c r="K182" i="2"/>
  <c r="J182" i="2"/>
  <c r="O181" i="2"/>
  <c r="N181" i="2"/>
  <c r="M181" i="2"/>
  <c r="L181" i="2"/>
  <c r="K181" i="2"/>
  <c r="J181" i="2"/>
  <c r="O180" i="2"/>
  <c r="N180" i="2"/>
  <c r="M180" i="2"/>
  <c r="L180" i="2"/>
  <c r="K180" i="2"/>
  <c r="J180" i="2"/>
  <c r="O179" i="2"/>
  <c r="N179" i="2"/>
  <c r="M179" i="2"/>
  <c r="L179" i="2"/>
  <c r="K179" i="2"/>
  <c r="J179" i="2"/>
  <c r="O178" i="2"/>
  <c r="N178" i="2"/>
  <c r="M178" i="2"/>
  <c r="L178" i="2"/>
  <c r="K178" i="2"/>
  <c r="J178" i="2"/>
  <c r="O177" i="2"/>
  <c r="N177" i="2"/>
  <c r="M177" i="2"/>
  <c r="L177" i="2"/>
  <c r="K177" i="2"/>
  <c r="J177" i="2"/>
  <c r="O176" i="2"/>
  <c r="N176" i="2"/>
  <c r="M176" i="2"/>
  <c r="L176" i="2"/>
  <c r="K176" i="2"/>
  <c r="J176" i="2"/>
  <c r="O175" i="2"/>
  <c r="N175" i="2"/>
  <c r="M175" i="2"/>
  <c r="L175" i="2"/>
  <c r="K175" i="2"/>
  <c r="J175" i="2"/>
  <c r="O173" i="2"/>
  <c r="N173" i="2"/>
  <c r="M173" i="2"/>
  <c r="L173" i="2"/>
  <c r="K173" i="2"/>
  <c r="J173" i="2"/>
  <c r="O172" i="2"/>
  <c r="N172" i="2"/>
  <c r="M172" i="2"/>
  <c r="L172" i="2"/>
  <c r="K172" i="2"/>
  <c r="J172" i="2"/>
  <c r="O171" i="2"/>
  <c r="N171" i="2"/>
  <c r="M171" i="2"/>
  <c r="L171" i="2"/>
  <c r="K171" i="2"/>
  <c r="J171" i="2"/>
  <c r="O170" i="2"/>
  <c r="N170" i="2"/>
  <c r="M170" i="2"/>
  <c r="L170" i="2"/>
  <c r="K170" i="2"/>
  <c r="J170" i="2"/>
  <c r="O169" i="2"/>
  <c r="N169" i="2"/>
  <c r="M169" i="2"/>
  <c r="L169" i="2"/>
  <c r="K169" i="2"/>
  <c r="J169" i="2"/>
  <c r="O168" i="2"/>
  <c r="N168" i="2"/>
  <c r="M168" i="2"/>
  <c r="L168" i="2"/>
  <c r="K168" i="2"/>
  <c r="J168" i="2"/>
  <c r="O167" i="2"/>
  <c r="N167" i="2"/>
  <c r="M167" i="2"/>
  <c r="L167" i="2"/>
  <c r="K167" i="2"/>
  <c r="J167" i="2"/>
  <c r="O166" i="2"/>
  <c r="N166" i="2"/>
  <c r="M166" i="2"/>
  <c r="L166" i="2"/>
  <c r="K166" i="2"/>
  <c r="J166" i="2"/>
  <c r="O165" i="2"/>
  <c r="N165" i="2"/>
  <c r="M165" i="2"/>
  <c r="L165" i="2"/>
  <c r="K165" i="2"/>
  <c r="J165" i="2"/>
  <c r="O164" i="2"/>
  <c r="N164" i="2"/>
  <c r="M164" i="2"/>
  <c r="L164" i="2"/>
  <c r="K164" i="2"/>
  <c r="J164" i="2"/>
  <c r="O163" i="2"/>
  <c r="N163" i="2"/>
  <c r="M163" i="2"/>
  <c r="L163" i="2"/>
  <c r="K163" i="2"/>
  <c r="J163" i="2"/>
  <c r="O162" i="2"/>
  <c r="N162" i="2"/>
  <c r="M162" i="2"/>
  <c r="L162" i="2"/>
  <c r="K162" i="2"/>
  <c r="J162" i="2"/>
  <c r="O161" i="2"/>
  <c r="N161" i="2"/>
  <c r="M161" i="2"/>
  <c r="L161" i="2"/>
  <c r="K161" i="2"/>
  <c r="J161" i="2"/>
  <c r="O160" i="2"/>
  <c r="N160" i="2"/>
  <c r="M160" i="2"/>
  <c r="L160" i="2"/>
  <c r="K160" i="2"/>
  <c r="J160" i="2"/>
  <c r="O159" i="2"/>
  <c r="N159" i="2"/>
  <c r="M159" i="2"/>
  <c r="L159" i="2"/>
  <c r="K159" i="2"/>
  <c r="J159" i="2"/>
  <c r="O158" i="2"/>
  <c r="N158" i="2"/>
  <c r="M158" i="2"/>
  <c r="L158" i="2"/>
  <c r="K158" i="2"/>
  <c r="J158" i="2"/>
  <c r="O157" i="2"/>
  <c r="N157" i="2"/>
  <c r="M157" i="2"/>
  <c r="L157" i="2"/>
  <c r="K157" i="2"/>
  <c r="J157" i="2"/>
  <c r="O156" i="2"/>
  <c r="N156" i="2"/>
  <c r="M156" i="2"/>
  <c r="L156" i="2"/>
  <c r="K156" i="2"/>
  <c r="J156" i="2"/>
  <c r="O155" i="2"/>
  <c r="N155" i="2"/>
  <c r="M155" i="2"/>
  <c r="L155" i="2"/>
  <c r="K155" i="2"/>
  <c r="J155" i="2"/>
  <c r="O154" i="2"/>
  <c r="N154" i="2"/>
  <c r="M154" i="2"/>
  <c r="L154" i="2"/>
  <c r="K154" i="2"/>
  <c r="J154" i="2"/>
  <c r="O153" i="2"/>
  <c r="N153" i="2"/>
  <c r="M153" i="2"/>
  <c r="L153" i="2"/>
  <c r="K153" i="2"/>
  <c r="J153" i="2"/>
  <c r="O152" i="2"/>
  <c r="N152" i="2"/>
  <c r="M152" i="2"/>
  <c r="L152" i="2"/>
  <c r="K152" i="2"/>
  <c r="J152" i="2"/>
  <c r="O151" i="2"/>
  <c r="N151" i="2"/>
  <c r="M151" i="2"/>
  <c r="L151" i="2"/>
  <c r="K151" i="2"/>
  <c r="J151" i="2"/>
  <c r="O150" i="2"/>
  <c r="N150" i="2"/>
  <c r="M150" i="2"/>
  <c r="L150" i="2"/>
  <c r="K150" i="2"/>
  <c r="J150" i="2"/>
  <c r="O149" i="2"/>
  <c r="N149" i="2"/>
  <c r="M149" i="2"/>
  <c r="L149" i="2"/>
  <c r="K149" i="2"/>
  <c r="J149" i="2"/>
  <c r="O148" i="2"/>
  <c r="N148" i="2"/>
  <c r="M148" i="2"/>
  <c r="L148" i="2"/>
  <c r="K148" i="2"/>
  <c r="J148" i="2"/>
  <c r="O147" i="2"/>
  <c r="N147" i="2"/>
  <c r="M147" i="2"/>
  <c r="L147" i="2"/>
  <c r="K147" i="2"/>
  <c r="J147" i="2"/>
  <c r="O146" i="2"/>
  <c r="N146" i="2"/>
  <c r="M146" i="2"/>
  <c r="L146" i="2"/>
  <c r="K146" i="2"/>
  <c r="J146" i="2"/>
  <c r="O145" i="2"/>
  <c r="N145" i="2"/>
  <c r="M145" i="2"/>
  <c r="L145" i="2"/>
  <c r="K145" i="2"/>
  <c r="J145" i="2"/>
  <c r="O144" i="2"/>
  <c r="N144" i="2"/>
  <c r="M144" i="2"/>
  <c r="L144" i="2"/>
  <c r="K144" i="2"/>
  <c r="J144" i="2"/>
  <c r="O143" i="2"/>
  <c r="N143" i="2"/>
  <c r="M143" i="2"/>
  <c r="L143" i="2"/>
  <c r="K143" i="2"/>
  <c r="J143" i="2"/>
  <c r="O142" i="2"/>
  <c r="N142" i="2"/>
  <c r="M142" i="2"/>
  <c r="L142" i="2"/>
  <c r="K142" i="2"/>
  <c r="J142" i="2"/>
  <c r="O141" i="2"/>
  <c r="N141" i="2"/>
  <c r="M141" i="2"/>
  <c r="L141" i="2"/>
  <c r="K141" i="2"/>
  <c r="J141" i="2"/>
  <c r="O140" i="2"/>
  <c r="N140" i="2"/>
  <c r="M140" i="2"/>
  <c r="L140" i="2"/>
  <c r="K140" i="2"/>
  <c r="J140" i="2"/>
  <c r="O139" i="2"/>
  <c r="N139" i="2"/>
  <c r="M139" i="2"/>
  <c r="L139" i="2"/>
  <c r="K139" i="2"/>
  <c r="J139" i="2"/>
  <c r="O138" i="2"/>
  <c r="N138" i="2"/>
  <c r="M138" i="2"/>
  <c r="L138" i="2"/>
  <c r="K138" i="2"/>
  <c r="J138" i="2"/>
  <c r="O137" i="2"/>
  <c r="N137" i="2"/>
  <c r="M137" i="2"/>
  <c r="L137" i="2"/>
  <c r="K137" i="2"/>
  <c r="J137" i="2"/>
  <c r="O136" i="2"/>
  <c r="N136" i="2"/>
  <c r="M136" i="2"/>
  <c r="L136" i="2"/>
  <c r="K136" i="2"/>
  <c r="J136" i="2"/>
  <c r="O135" i="2"/>
  <c r="N135" i="2"/>
  <c r="M135" i="2"/>
  <c r="L135" i="2"/>
  <c r="K135" i="2"/>
  <c r="J135" i="2"/>
  <c r="O134" i="2"/>
  <c r="N134" i="2"/>
  <c r="M134" i="2"/>
  <c r="L134" i="2"/>
  <c r="K134" i="2"/>
  <c r="J134" i="2"/>
  <c r="O132" i="2"/>
  <c r="N132" i="2"/>
  <c r="M132" i="2"/>
  <c r="L132" i="2"/>
  <c r="K132" i="2"/>
  <c r="J132" i="2"/>
  <c r="O131" i="2"/>
  <c r="N131" i="2"/>
  <c r="M131" i="2"/>
  <c r="L131" i="2"/>
  <c r="K131" i="2"/>
  <c r="J131" i="2"/>
  <c r="O130" i="2"/>
  <c r="N130" i="2"/>
  <c r="M130" i="2"/>
  <c r="L130" i="2"/>
  <c r="K130" i="2"/>
  <c r="J130" i="2"/>
  <c r="O129" i="2"/>
  <c r="N129" i="2"/>
  <c r="M129" i="2"/>
  <c r="L129" i="2"/>
  <c r="K129" i="2"/>
  <c r="J129" i="2"/>
  <c r="O128" i="2"/>
  <c r="N128" i="2"/>
  <c r="M128" i="2"/>
  <c r="L128" i="2"/>
  <c r="K128" i="2"/>
  <c r="J128" i="2"/>
  <c r="O127" i="2"/>
  <c r="N127" i="2"/>
  <c r="M127" i="2"/>
  <c r="L127" i="2"/>
  <c r="K127" i="2"/>
  <c r="J127" i="2"/>
  <c r="O126" i="2"/>
  <c r="N126" i="2"/>
  <c r="M126" i="2"/>
  <c r="L126" i="2"/>
  <c r="K126" i="2"/>
  <c r="J126" i="2"/>
  <c r="O125" i="2"/>
  <c r="N125" i="2"/>
  <c r="M125" i="2"/>
  <c r="L125" i="2"/>
  <c r="K125" i="2"/>
  <c r="J125" i="2"/>
  <c r="O124" i="2"/>
  <c r="N124" i="2"/>
  <c r="M124" i="2"/>
  <c r="L124" i="2"/>
  <c r="K124" i="2"/>
  <c r="J124" i="2"/>
  <c r="O123" i="2"/>
  <c r="N123" i="2"/>
  <c r="M123" i="2"/>
  <c r="L123" i="2"/>
  <c r="K123" i="2"/>
  <c r="J123" i="2"/>
  <c r="O122" i="2"/>
  <c r="N122" i="2"/>
  <c r="M122" i="2"/>
  <c r="L122" i="2"/>
  <c r="K122" i="2"/>
  <c r="J122" i="2"/>
  <c r="O121" i="2"/>
  <c r="N121" i="2"/>
  <c r="M121" i="2"/>
  <c r="L121" i="2"/>
  <c r="K121" i="2"/>
  <c r="J121" i="2"/>
  <c r="O120" i="2"/>
  <c r="N120" i="2"/>
  <c r="M120" i="2"/>
  <c r="L120" i="2"/>
  <c r="K120" i="2"/>
  <c r="J120" i="2"/>
  <c r="O119" i="2"/>
  <c r="N119" i="2"/>
  <c r="M119" i="2"/>
  <c r="L119" i="2"/>
  <c r="K119" i="2"/>
  <c r="J119" i="2"/>
  <c r="O118" i="2"/>
  <c r="N118" i="2"/>
  <c r="M118" i="2"/>
  <c r="L118" i="2"/>
  <c r="K118" i="2"/>
  <c r="J118" i="2"/>
  <c r="O117" i="2"/>
  <c r="N117" i="2"/>
  <c r="M117" i="2"/>
  <c r="L117" i="2"/>
  <c r="K117" i="2"/>
  <c r="J117" i="2"/>
  <c r="O116" i="2"/>
  <c r="N116" i="2"/>
  <c r="M116" i="2"/>
  <c r="L116" i="2"/>
  <c r="K116" i="2"/>
  <c r="J116" i="2"/>
  <c r="O115" i="2"/>
  <c r="N115" i="2"/>
  <c r="M115" i="2"/>
  <c r="L115" i="2"/>
  <c r="K115" i="2"/>
  <c r="J115" i="2"/>
  <c r="O114" i="2"/>
  <c r="N114" i="2"/>
  <c r="M114" i="2"/>
  <c r="L114" i="2"/>
  <c r="K114" i="2"/>
  <c r="J114" i="2"/>
  <c r="O112" i="2"/>
  <c r="N112" i="2"/>
  <c r="M112" i="2"/>
  <c r="L112" i="2"/>
  <c r="K112" i="2"/>
  <c r="J112" i="2"/>
  <c r="O111" i="2"/>
  <c r="N111" i="2"/>
  <c r="M111" i="2"/>
  <c r="L111" i="2"/>
  <c r="K111" i="2"/>
  <c r="J111" i="2"/>
  <c r="O110" i="2"/>
  <c r="N110" i="2"/>
  <c r="M110" i="2"/>
  <c r="L110" i="2"/>
  <c r="K110" i="2"/>
  <c r="J110" i="2"/>
  <c r="O109" i="2"/>
  <c r="N109" i="2"/>
  <c r="M109" i="2"/>
  <c r="L109" i="2"/>
  <c r="K109" i="2"/>
  <c r="J109" i="2"/>
  <c r="O108" i="2"/>
  <c r="N108" i="2"/>
  <c r="M108" i="2"/>
  <c r="L108" i="2"/>
  <c r="K108" i="2"/>
  <c r="J108" i="2"/>
  <c r="O107" i="2"/>
  <c r="N107" i="2"/>
  <c r="M107" i="2"/>
  <c r="L107" i="2"/>
  <c r="K107" i="2"/>
  <c r="J107" i="2"/>
  <c r="O106" i="2"/>
  <c r="N106" i="2"/>
  <c r="M106" i="2"/>
  <c r="L106" i="2"/>
  <c r="K106" i="2"/>
  <c r="J106" i="2"/>
  <c r="O105" i="2"/>
  <c r="N105" i="2"/>
  <c r="M105" i="2"/>
  <c r="L105" i="2"/>
  <c r="K105" i="2"/>
  <c r="J105" i="2"/>
  <c r="O104" i="2"/>
  <c r="N104" i="2"/>
  <c r="M104" i="2"/>
  <c r="L104" i="2"/>
  <c r="K104" i="2"/>
  <c r="J104" i="2"/>
  <c r="O103" i="2"/>
  <c r="N103" i="2"/>
  <c r="M103" i="2"/>
  <c r="L103" i="2"/>
  <c r="K103" i="2"/>
  <c r="J103" i="2"/>
  <c r="O102" i="2"/>
  <c r="N102" i="2"/>
  <c r="M102" i="2"/>
  <c r="L102" i="2"/>
  <c r="K102" i="2"/>
  <c r="J102" i="2"/>
  <c r="O101" i="2"/>
  <c r="N101" i="2"/>
  <c r="M101" i="2"/>
  <c r="L101" i="2"/>
  <c r="K101" i="2"/>
  <c r="J101" i="2"/>
  <c r="O100" i="2"/>
  <c r="N100" i="2"/>
  <c r="M100" i="2"/>
  <c r="L100" i="2"/>
  <c r="K100" i="2"/>
  <c r="J100" i="2"/>
  <c r="O99" i="2"/>
  <c r="N99" i="2"/>
  <c r="M99" i="2"/>
  <c r="L99" i="2"/>
  <c r="K99" i="2"/>
  <c r="J99" i="2"/>
  <c r="O98" i="2"/>
  <c r="N98" i="2"/>
  <c r="M98" i="2"/>
  <c r="L98" i="2"/>
  <c r="K98" i="2"/>
  <c r="J98" i="2"/>
  <c r="O97" i="2"/>
  <c r="N97" i="2"/>
  <c r="M97" i="2"/>
  <c r="L97" i="2"/>
  <c r="K97" i="2"/>
  <c r="J97" i="2"/>
  <c r="O96" i="2"/>
  <c r="N96" i="2"/>
  <c r="M96" i="2"/>
  <c r="L96" i="2"/>
  <c r="K96" i="2"/>
  <c r="J96" i="2"/>
  <c r="O95" i="2"/>
  <c r="N95" i="2"/>
  <c r="M95" i="2"/>
  <c r="L95" i="2"/>
  <c r="K95" i="2"/>
  <c r="J95" i="2"/>
  <c r="O94" i="2"/>
  <c r="N94" i="2"/>
  <c r="M94" i="2"/>
  <c r="L94" i="2"/>
  <c r="K94" i="2"/>
  <c r="J94" i="2"/>
  <c r="O93" i="2"/>
  <c r="N93" i="2"/>
  <c r="M93" i="2"/>
  <c r="L93" i="2"/>
  <c r="K93" i="2"/>
  <c r="J93" i="2"/>
  <c r="O92" i="2"/>
  <c r="N92" i="2"/>
  <c r="M92" i="2"/>
  <c r="L92" i="2"/>
  <c r="K92" i="2"/>
  <c r="J92" i="2"/>
  <c r="O91" i="2"/>
  <c r="N91" i="2"/>
  <c r="M91" i="2"/>
  <c r="L91" i="2"/>
  <c r="K91" i="2"/>
  <c r="J91" i="2"/>
  <c r="O90" i="2"/>
  <c r="N90" i="2"/>
  <c r="M90" i="2"/>
  <c r="L90" i="2"/>
  <c r="K90" i="2"/>
  <c r="J90" i="2"/>
  <c r="O89" i="2"/>
  <c r="N89" i="2"/>
  <c r="M89" i="2"/>
  <c r="L89" i="2"/>
  <c r="K89" i="2"/>
  <c r="J89" i="2"/>
  <c r="O88" i="2"/>
  <c r="N88" i="2"/>
  <c r="M88" i="2"/>
  <c r="L88" i="2"/>
  <c r="K88" i="2"/>
  <c r="J88" i="2"/>
  <c r="O87" i="2"/>
  <c r="N87" i="2"/>
  <c r="M87" i="2"/>
  <c r="L87" i="2"/>
  <c r="K87" i="2"/>
  <c r="J87" i="2"/>
  <c r="O86" i="2"/>
  <c r="N86" i="2"/>
  <c r="M86" i="2"/>
  <c r="L86" i="2"/>
  <c r="K86" i="2"/>
  <c r="J86" i="2"/>
  <c r="O85" i="2"/>
  <c r="N85" i="2"/>
  <c r="M85" i="2"/>
  <c r="L85" i="2"/>
  <c r="K85" i="2"/>
  <c r="J85" i="2"/>
  <c r="O84" i="2"/>
  <c r="N84" i="2"/>
  <c r="M84" i="2"/>
  <c r="L84" i="2"/>
  <c r="K84" i="2"/>
  <c r="J84" i="2"/>
  <c r="O83" i="2"/>
  <c r="N83" i="2"/>
  <c r="M83" i="2"/>
  <c r="L83" i="2"/>
  <c r="K83" i="2"/>
  <c r="J83" i="2"/>
  <c r="O81" i="2"/>
  <c r="N81" i="2"/>
  <c r="M81" i="2"/>
  <c r="L81" i="2"/>
  <c r="K81" i="2"/>
  <c r="J81" i="2"/>
  <c r="O80" i="2"/>
  <c r="N80" i="2"/>
  <c r="M80" i="2"/>
  <c r="L80" i="2"/>
  <c r="K80" i="2"/>
  <c r="J80" i="2"/>
  <c r="O79" i="2"/>
  <c r="N79" i="2"/>
  <c r="M79" i="2"/>
  <c r="L79" i="2"/>
  <c r="K79" i="2"/>
  <c r="J79" i="2"/>
  <c r="O78" i="2"/>
  <c r="N78" i="2"/>
  <c r="M78" i="2"/>
  <c r="L78" i="2"/>
  <c r="K78" i="2"/>
  <c r="J78" i="2"/>
  <c r="O77" i="2"/>
  <c r="N77" i="2"/>
  <c r="M77" i="2"/>
  <c r="L77" i="2"/>
  <c r="K77" i="2"/>
  <c r="J77" i="2"/>
  <c r="O76" i="2"/>
  <c r="N76" i="2"/>
  <c r="M76" i="2"/>
  <c r="L76" i="2"/>
  <c r="K76" i="2"/>
  <c r="J76" i="2"/>
  <c r="O75" i="2"/>
  <c r="N75" i="2"/>
  <c r="M75" i="2"/>
  <c r="L75" i="2"/>
  <c r="K75" i="2"/>
  <c r="J75" i="2"/>
  <c r="O74" i="2"/>
  <c r="N74" i="2"/>
  <c r="M74" i="2"/>
  <c r="L74" i="2"/>
  <c r="K74" i="2"/>
  <c r="J74" i="2"/>
  <c r="O73" i="2"/>
  <c r="N73" i="2"/>
  <c r="M73" i="2"/>
  <c r="L73" i="2"/>
  <c r="K73" i="2"/>
  <c r="J73" i="2"/>
  <c r="O72" i="2"/>
  <c r="N72" i="2"/>
  <c r="M72" i="2"/>
  <c r="L72" i="2"/>
  <c r="K72" i="2"/>
  <c r="J72" i="2"/>
  <c r="O70" i="2"/>
  <c r="N70" i="2"/>
  <c r="M70" i="2"/>
  <c r="L70" i="2"/>
  <c r="K70" i="2"/>
  <c r="J70" i="2"/>
  <c r="O69" i="2"/>
  <c r="N69" i="2"/>
  <c r="M69" i="2"/>
  <c r="L69" i="2"/>
  <c r="K69" i="2"/>
  <c r="J69" i="2"/>
  <c r="O68" i="2"/>
  <c r="N68" i="2"/>
  <c r="M68" i="2"/>
  <c r="L68" i="2"/>
  <c r="K68" i="2"/>
  <c r="J68" i="2"/>
  <c r="O67" i="2"/>
  <c r="N67" i="2"/>
  <c r="M67" i="2"/>
  <c r="L67" i="2"/>
  <c r="K67" i="2"/>
  <c r="J67" i="2"/>
  <c r="O66" i="2"/>
  <c r="N66" i="2"/>
  <c r="M66" i="2"/>
  <c r="L66" i="2"/>
  <c r="K66" i="2"/>
  <c r="J66" i="2"/>
  <c r="O65" i="2"/>
  <c r="N65" i="2"/>
  <c r="M65" i="2"/>
  <c r="L65" i="2"/>
  <c r="K65" i="2"/>
  <c r="J65" i="2"/>
  <c r="O64" i="2"/>
  <c r="N64" i="2"/>
  <c r="M64" i="2"/>
  <c r="L64" i="2"/>
  <c r="K64" i="2"/>
  <c r="J64" i="2"/>
  <c r="O63" i="2"/>
  <c r="N63" i="2"/>
  <c r="M63" i="2"/>
  <c r="L63" i="2"/>
  <c r="K63" i="2"/>
  <c r="J63" i="2"/>
  <c r="O62" i="2"/>
  <c r="N62" i="2"/>
  <c r="M62" i="2"/>
  <c r="L62" i="2"/>
  <c r="K62" i="2"/>
  <c r="J62" i="2"/>
  <c r="O61" i="2"/>
  <c r="N61" i="2"/>
  <c r="M61" i="2"/>
  <c r="L61" i="2"/>
  <c r="K61" i="2"/>
  <c r="J61" i="2"/>
  <c r="O60" i="2"/>
  <c r="N60" i="2"/>
  <c r="M60" i="2"/>
  <c r="L60" i="2"/>
  <c r="K60" i="2"/>
  <c r="J60" i="2"/>
  <c r="O59" i="2"/>
  <c r="N59" i="2"/>
  <c r="M59" i="2"/>
  <c r="L59" i="2"/>
  <c r="K59" i="2"/>
  <c r="J59" i="2"/>
  <c r="O58" i="2"/>
  <c r="N58" i="2"/>
  <c r="M58" i="2"/>
  <c r="L58" i="2"/>
  <c r="K58" i="2"/>
  <c r="J58" i="2"/>
  <c r="O57" i="2"/>
  <c r="N57" i="2"/>
  <c r="M57" i="2"/>
  <c r="L57" i="2"/>
  <c r="K57" i="2"/>
  <c r="J57" i="2"/>
  <c r="O56" i="2"/>
  <c r="N56" i="2"/>
  <c r="M56" i="2"/>
  <c r="L56" i="2"/>
  <c r="K56" i="2"/>
  <c r="J56" i="2"/>
  <c r="O55" i="2"/>
  <c r="N55" i="2"/>
  <c r="M55" i="2"/>
  <c r="L55" i="2"/>
  <c r="K55" i="2"/>
  <c r="J55" i="2"/>
  <c r="O54" i="2"/>
  <c r="N54" i="2"/>
  <c r="M54" i="2"/>
  <c r="L54" i="2"/>
  <c r="K54" i="2"/>
  <c r="J54" i="2"/>
  <c r="O53" i="2"/>
  <c r="N53" i="2"/>
  <c r="M53" i="2"/>
  <c r="L53" i="2"/>
  <c r="K53" i="2"/>
  <c r="J53" i="2"/>
  <c r="O52" i="2"/>
  <c r="N52" i="2"/>
  <c r="M52" i="2"/>
  <c r="L52" i="2"/>
  <c r="K52" i="2"/>
  <c r="J52" i="2"/>
  <c r="O51" i="2"/>
  <c r="N51" i="2"/>
  <c r="M51" i="2"/>
  <c r="L51" i="2"/>
  <c r="K51" i="2"/>
  <c r="J51" i="2"/>
  <c r="O50" i="2"/>
  <c r="N50" i="2"/>
  <c r="M50" i="2"/>
  <c r="L50" i="2"/>
  <c r="K50" i="2"/>
  <c r="J50" i="2"/>
  <c r="O49" i="2"/>
  <c r="N49" i="2"/>
  <c r="M49" i="2"/>
  <c r="L49" i="2"/>
  <c r="K49" i="2"/>
  <c r="J49" i="2"/>
  <c r="O48" i="2"/>
  <c r="N48" i="2"/>
  <c r="M48" i="2"/>
  <c r="L48" i="2"/>
  <c r="K48" i="2"/>
  <c r="J48" i="2"/>
  <c r="O47" i="2"/>
  <c r="N47" i="2"/>
  <c r="M47" i="2"/>
  <c r="L47" i="2"/>
  <c r="K47" i="2"/>
  <c r="J47" i="2"/>
  <c r="O46" i="2"/>
  <c r="N46" i="2"/>
  <c r="M46" i="2"/>
  <c r="L46" i="2"/>
  <c r="K46" i="2"/>
  <c r="J46" i="2"/>
  <c r="O45" i="2"/>
  <c r="N45" i="2"/>
  <c r="M45" i="2"/>
  <c r="L45" i="2"/>
  <c r="K45" i="2"/>
  <c r="J45" i="2"/>
  <c r="O44" i="2"/>
  <c r="N44" i="2"/>
  <c r="M44" i="2"/>
  <c r="L44" i="2"/>
  <c r="K44" i="2"/>
  <c r="J44" i="2"/>
  <c r="O43" i="2"/>
  <c r="N43" i="2"/>
  <c r="M43" i="2"/>
  <c r="L43" i="2"/>
  <c r="K43" i="2"/>
  <c r="J43" i="2"/>
  <c r="O42" i="2"/>
  <c r="N42" i="2"/>
  <c r="M42" i="2"/>
  <c r="L42" i="2"/>
  <c r="K42" i="2"/>
  <c r="J42" i="2"/>
  <c r="O41" i="2"/>
  <c r="N41" i="2"/>
  <c r="M41" i="2"/>
  <c r="L41" i="2"/>
  <c r="K41" i="2"/>
  <c r="J41" i="2"/>
  <c r="O40" i="2"/>
  <c r="N40" i="2"/>
  <c r="M40" i="2"/>
  <c r="L40" i="2"/>
  <c r="K40" i="2"/>
  <c r="J40" i="2"/>
  <c r="O39" i="2"/>
  <c r="N39" i="2"/>
  <c r="M39" i="2"/>
  <c r="L39" i="2"/>
  <c r="K39" i="2"/>
  <c r="J39" i="2"/>
  <c r="O38" i="2"/>
  <c r="N38" i="2"/>
  <c r="M38" i="2"/>
  <c r="L38" i="2"/>
  <c r="K38" i="2"/>
  <c r="J38" i="2"/>
  <c r="O37" i="2"/>
  <c r="N37" i="2"/>
  <c r="M37" i="2"/>
  <c r="L37" i="2"/>
  <c r="K37" i="2"/>
  <c r="J37" i="2"/>
  <c r="O36" i="2"/>
  <c r="N36" i="2"/>
  <c r="M36" i="2"/>
  <c r="L36" i="2"/>
  <c r="K36" i="2"/>
  <c r="J36" i="2"/>
  <c r="O35" i="2"/>
  <c r="N35" i="2"/>
  <c r="M35" i="2"/>
  <c r="L35" i="2"/>
  <c r="K35" i="2"/>
  <c r="J35" i="2"/>
  <c r="O34" i="2"/>
  <c r="N34" i="2"/>
  <c r="M34" i="2"/>
  <c r="L34" i="2"/>
  <c r="K34" i="2"/>
  <c r="J34" i="2"/>
  <c r="O33" i="2"/>
  <c r="N33" i="2"/>
  <c r="M33" i="2"/>
  <c r="L33" i="2"/>
  <c r="K33" i="2"/>
  <c r="J33" i="2"/>
  <c r="O32" i="2"/>
  <c r="N32" i="2"/>
  <c r="M32" i="2"/>
  <c r="L32" i="2"/>
  <c r="K32" i="2"/>
  <c r="J32" i="2"/>
  <c r="O31" i="2"/>
  <c r="N31" i="2"/>
  <c r="M31" i="2"/>
  <c r="L31" i="2"/>
  <c r="K31" i="2"/>
  <c r="J31" i="2"/>
  <c r="O30" i="2"/>
  <c r="N30" i="2"/>
  <c r="M30" i="2"/>
  <c r="L30" i="2"/>
  <c r="K30" i="2"/>
  <c r="J30" i="2"/>
  <c r="O29" i="2"/>
  <c r="N29" i="2"/>
  <c r="M29" i="2"/>
  <c r="L29" i="2"/>
  <c r="K29" i="2"/>
  <c r="J29" i="2"/>
  <c r="O28" i="2"/>
  <c r="N28" i="2"/>
  <c r="M28" i="2"/>
  <c r="L28" i="2"/>
  <c r="K28" i="2"/>
  <c r="J28" i="2"/>
  <c r="O27" i="2"/>
  <c r="N27" i="2"/>
  <c r="M27" i="2"/>
  <c r="L27" i="2"/>
  <c r="K27" i="2"/>
  <c r="J27" i="2"/>
  <c r="O26" i="2"/>
  <c r="N26" i="2"/>
  <c r="M26" i="2"/>
  <c r="L26" i="2"/>
  <c r="K26" i="2"/>
  <c r="J26" i="2"/>
  <c r="O25" i="2"/>
  <c r="N25" i="2"/>
  <c r="M25" i="2"/>
  <c r="L25" i="2"/>
  <c r="K25" i="2"/>
  <c r="J25" i="2"/>
  <c r="O24" i="2"/>
  <c r="N24" i="2"/>
  <c r="M24" i="2"/>
  <c r="L24" i="2"/>
  <c r="K24" i="2"/>
  <c r="J24" i="2"/>
  <c r="O23" i="2"/>
  <c r="N23" i="2"/>
  <c r="M23" i="2"/>
  <c r="L23" i="2"/>
  <c r="K23" i="2"/>
  <c r="J23" i="2"/>
  <c r="O22" i="2"/>
  <c r="N22" i="2"/>
  <c r="M22" i="2"/>
  <c r="L22" i="2"/>
  <c r="K22" i="2"/>
  <c r="J22" i="2"/>
  <c r="O21" i="2"/>
  <c r="N21" i="2"/>
  <c r="M21" i="2"/>
  <c r="L21" i="2"/>
  <c r="K21" i="2"/>
  <c r="J21" i="2"/>
  <c r="M20" i="2"/>
  <c r="L20" i="2"/>
  <c r="K20" i="2"/>
  <c r="J20" i="2"/>
  <c r="O19" i="2"/>
  <c r="N19" i="2"/>
  <c r="M19" i="2"/>
  <c r="L19" i="2"/>
  <c r="K19" i="2"/>
  <c r="J19" i="2"/>
  <c r="O18" i="2"/>
  <c r="N18" i="2"/>
  <c r="M18" i="2"/>
  <c r="O17" i="2"/>
  <c r="N17" i="2"/>
  <c r="M17" i="2"/>
  <c r="L17" i="2"/>
  <c r="K17" i="2"/>
  <c r="J17" i="2"/>
  <c r="O16" i="2"/>
  <c r="N16" i="2"/>
  <c r="M16" i="2"/>
  <c r="L16" i="2"/>
  <c r="K16" i="2"/>
  <c r="J16" i="2"/>
  <c r="O15" i="2"/>
  <c r="N15" i="2"/>
  <c r="M15" i="2"/>
  <c r="L15" i="2"/>
  <c r="K15" i="2"/>
  <c r="J15" i="2"/>
  <c r="O14" i="2"/>
  <c r="N14" i="2"/>
  <c r="M14" i="2"/>
  <c r="L14" i="2"/>
  <c r="K14" i="2"/>
  <c r="J14" i="2"/>
  <c r="O13" i="2"/>
  <c r="N13" i="2"/>
  <c r="M13" i="2"/>
  <c r="L13" i="2"/>
  <c r="K13" i="2"/>
  <c r="J13" i="2"/>
  <c r="K12" i="2"/>
  <c r="L12" i="2"/>
  <c r="M12" i="2"/>
  <c r="N12" i="2"/>
  <c r="O12" i="2"/>
  <c r="J12" i="2"/>
  <c r="G924" i="2"/>
  <c r="F924" i="2"/>
  <c r="E924" i="2"/>
  <c r="D924" i="2"/>
  <c r="C924" i="2"/>
  <c r="B924" i="2"/>
  <c r="G895" i="2"/>
  <c r="G893" i="2" s="1"/>
  <c r="AC893" i="2" s="1"/>
  <c r="F895" i="2"/>
  <c r="F893" i="2" s="1"/>
  <c r="AB893" i="2" s="1"/>
  <c r="E895" i="2"/>
  <c r="E893" i="2" s="1"/>
  <c r="D895" i="2"/>
  <c r="D893" i="2" s="1"/>
  <c r="C895" i="2"/>
  <c r="C893" i="2" s="1"/>
  <c r="Y893" i="2" s="1"/>
  <c r="B895" i="2"/>
  <c r="B893" i="2" s="1"/>
  <c r="X893" i="2" s="1"/>
  <c r="G886" i="2"/>
  <c r="F886" i="2"/>
  <c r="E886" i="2"/>
  <c r="AA886" i="2" s="1"/>
  <c r="D886" i="2"/>
  <c r="Z886" i="2" s="1"/>
  <c r="C886" i="2"/>
  <c r="B886" i="2"/>
  <c r="G859" i="2"/>
  <c r="G848" i="2" s="1"/>
  <c r="AC848" i="2" s="1"/>
  <c r="F859" i="2"/>
  <c r="F848" i="2" s="1"/>
  <c r="E859" i="2"/>
  <c r="E848" i="2" s="1"/>
  <c r="D859" i="2"/>
  <c r="D848" i="2" s="1"/>
  <c r="C859" i="2"/>
  <c r="C848" i="2" s="1"/>
  <c r="Y848" i="2" s="1"/>
  <c r="B859" i="2"/>
  <c r="B848" i="2" s="1"/>
  <c r="G834" i="2"/>
  <c r="F834" i="2"/>
  <c r="AB834" i="2" s="1"/>
  <c r="E834" i="2"/>
  <c r="D834" i="2"/>
  <c r="Z834" i="2" s="1"/>
  <c r="C834" i="2"/>
  <c r="B834" i="2"/>
  <c r="X834" i="2" s="1"/>
  <c r="G749" i="2"/>
  <c r="AC749" i="2" s="1"/>
  <c r="F749" i="2"/>
  <c r="AB749" i="2" s="1"/>
  <c r="E749" i="2"/>
  <c r="D749" i="2"/>
  <c r="Z749" i="2" s="1"/>
  <c r="C749" i="2"/>
  <c r="B749" i="2"/>
  <c r="X749" i="2" s="1"/>
  <c r="G733" i="2"/>
  <c r="AC733" i="2" s="1"/>
  <c r="E733" i="2"/>
  <c r="E732" i="2" s="1"/>
  <c r="AA732" i="2" s="1"/>
  <c r="D733" i="2"/>
  <c r="D732" i="2" s="1"/>
  <c r="Z732" i="2" s="1"/>
  <c r="C733" i="2"/>
  <c r="Y733" i="2" s="1"/>
  <c r="B733" i="2"/>
  <c r="J733" i="2" s="1"/>
  <c r="F732" i="2"/>
  <c r="C732" i="2"/>
  <c r="B732" i="2"/>
  <c r="G700" i="2"/>
  <c r="AC700" i="2" s="1"/>
  <c r="F700" i="2"/>
  <c r="AB700" i="2" s="1"/>
  <c r="E700" i="2"/>
  <c r="D700" i="2"/>
  <c r="C700" i="2"/>
  <c r="Y700" i="2" s="1"/>
  <c r="B700" i="2"/>
  <c r="X700" i="2" s="1"/>
  <c r="G616" i="2"/>
  <c r="F616" i="2"/>
  <c r="E616" i="2"/>
  <c r="AA616" i="2" s="1"/>
  <c r="D616" i="2"/>
  <c r="Z616" i="2" s="1"/>
  <c r="C616" i="2"/>
  <c r="B616" i="2"/>
  <c r="G516" i="2"/>
  <c r="AC516" i="2" s="1"/>
  <c r="F516" i="2"/>
  <c r="AB516" i="2" s="1"/>
  <c r="E516" i="2"/>
  <c r="D516" i="2"/>
  <c r="C516" i="2"/>
  <c r="Y516" i="2" s="1"/>
  <c r="B516" i="2"/>
  <c r="X516" i="2" s="1"/>
  <c r="G481" i="2"/>
  <c r="AC481" i="2" s="1"/>
  <c r="F481" i="2"/>
  <c r="AB481" i="2" s="1"/>
  <c r="E481" i="2"/>
  <c r="D481" i="2"/>
  <c r="C481" i="2"/>
  <c r="Y481" i="2" s="1"/>
  <c r="B481" i="2"/>
  <c r="X481" i="2" s="1"/>
  <c r="C419" i="2"/>
  <c r="C407" i="2" s="1"/>
  <c r="B419" i="2"/>
  <c r="J419" i="2" s="1"/>
  <c r="G407" i="2"/>
  <c r="F407" i="2"/>
  <c r="E407" i="2"/>
  <c r="AA407" i="2" s="1"/>
  <c r="D407" i="2"/>
  <c r="Z407" i="2" s="1"/>
  <c r="G392" i="2"/>
  <c r="AC392" i="2" s="1"/>
  <c r="F392" i="2"/>
  <c r="AB392" i="2" s="1"/>
  <c r="E392" i="2"/>
  <c r="D392" i="2"/>
  <c r="C392" i="2"/>
  <c r="Y392" i="2" s="1"/>
  <c r="B392" i="2"/>
  <c r="X392" i="2" s="1"/>
  <c r="E370" i="2"/>
  <c r="AA370" i="2" s="1"/>
  <c r="C370" i="2"/>
  <c r="Y370" i="2" s="1"/>
  <c r="B370" i="2"/>
  <c r="X370" i="2" s="1"/>
  <c r="G332" i="2"/>
  <c r="F332" i="2"/>
  <c r="E332" i="2"/>
  <c r="AA332" i="2" s="1"/>
  <c r="D332" i="2"/>
  <c r="C332" i="2"/>
  <c r="B332" i="2"/>
  <c r="D316" i="2"/>
  <c r="Z316" i="2" s="1"/>
  <c r="C316" i="2"/>
  <c r="Y316" i="2" s="1"/>
  <c r="B316" i="2"/>
  <c r="J316" i="2" s="1"/>
  <c r="D263" i="2"/>
  <c r="D174" i="2" s="1"/>
  <c r="C263" i="2"/>
  <c r="C174" i="2" s="1"/>
  <c r="Y174" i="2" s="1"/>
  <c r="B263" i="2"/>
  <c r="X263" i="2" s="1"/>
  <c r="G174" i="2"/>
  <c r="AC174" i="2" s="1"/>
  <c r="F174" i="2"/>
  <c r="AB174" i="2" s="1"/>
  <c r="E174" i="2"/>
  <c r="AA174" i="2" s="1"/>
  <c r="B174" i="2"/>
  <c r="X174" i="2" s="1"/>
  <c r="G133" i="2"/>
  <c r="F133" i="2"/>
  <c r="E133" i="2"/>
  <c r="AA133" i="2" s="1"/>
  <c r="D133" i="2"/>
  <c r="Z133" i="2" s="1"/>
  <c r="C133" i="2"/>
  <c r="B133" i="2"/>
  <c r="G82" i="2"/>
  <c r="G71" i="2" s="1"/>
  <c r="AC71" i="2" s="1"/>
  <c r="F82" i="2"/>
  <c r="F71" i="2" s="1"/>
  <c r="E82" i="2"/>
  <c r="M82" i="2" s="1"/>
  <c r="D82" i="2"/>
  <c r="D71" i="2" s="1"/>
  <c r="Z71" i="2" s="1"/>
  <c r="C82" i="2"/>
  <c r="C71" i="2" s="1"/>
  <c r="Y71" i="2" s="1"/>
  <c r="B82" i="2"/>
  <c r="X82" i="2" s="1"/>
  <c r="B71" i="2"/>
  <c r="G20" i="2"/>
  <c r="AC20" i="2" s="1"/>
  <c r="F20" i="2"/>
  <c r="AB20" i="2" s="1"/>
  <c r="E20" i="2"/>
  <c r="AA20" i="2" s="1"/>
  <c r="D20" i="2"/>
  <c r="Z20" i="2" s="1"/>
  <c r="D18" i="2"/>
  <c r="C18" i="2"/>
  <c r="Y18" i="2" s="1"/>
  <c r="B18" i="2"/>
  <c r="X18" i="2" s="1"/>
  <c r="E11" i="2"/>
  <c r="AA11" i="2" s="1"/>
  <c r="C11" i="2"/>
  <c r="L728" i="1" l="1"/>
  <c r="J18" i="2"/>
  <c r="L733" i="2"/>
  <c r="Y263" i="2"/>
  <c r="AC82" i="2"/>
  <c r="N82" i="2"/>
  <c r="M733" i="2"/>
  <c r="X733" i="2"/>
  <c r="AB82" i="2"/>
  <c r="G11" i="2"/>
  <c r="AC11" i="2" s="1"/>
  <c r="B407" i="2"/>
  <c r="E71" i="2"/>
  <c r="AA71" i="2" s="1"/>
  <c r="L263" i="2"/>
  <c r="Y749" i="2"/>
  <c r="K18" i="2"/>
  <c r="O20" i="2"/>
  <c r="D11" i="2"/>
  <c r="Z11" i="2" s="1"/>
  <c r="Z332" i="2"/>
  <c r="G732" i="2"/>
  <c r="L18" i="2"/>
  <c r="J82" i="2"/>
  <c r="J370" i="2"/>
  <c r="T515" i="2"/>
  <c r="Y419" i="2"/>
  <c r="AA82" i="2"/>
  <c r="O82" i="2"/>
  <c r="B11" i="2"/>
  <c r="K82" i="2"/>
  <c r="K370" i="2"/>
  <c r="O733" i="2"/>
  <c r="X419" i="2"/>
  <c r="X316" i="2"/>
  <c r="Z82" i="2"/>
  <c r="F11" i="2"/>
  <c r="AB11" i="2" s="1"/>
  <c r="N20" i="2"/>
  <c r="L82" i="2"/>
  <c r="Y82" i="2"/>
  <c r="H728" i="1"/>
  <c r="Z18" i="2"/>
  <c r="V730" i="2"/>
  <c r="AA733" i="2"/>
  <c r="Z733" i="2"/>
  <c r="Z263" i="2"/>
  <c r="J529" i="1"/>
  <c r="K829" i="1"/>
  <c r="J728" i="1"/>
  <c r="K728" i="1"/>
  <c r="K529" i="1"/>
  <c r="J829" i="1"/>
  <c r="H829" i="1"/>
  <c r="L829" i="1"/>
  <c r="H529" i="1"/>
  <c r="L529" i="1"/>
  <c r="I829" i="1"/>
  <c r="M829" i="1"/>
  <c r="I728" i="1"/>
  <c r="M728" i="1"/>
  <c r="I529" i="1"/>
  <c r="M529" i="1"/>
  <c r="AC834" i="2"/>
  <c r="AA749" i="2"/>
  <c r="Y834" i="2"/>
  <c r="R515" i="2"/>
  <c r="L10" i="1"/>
  <c r="H10" i="1"/>
  <c r="K10" i="1"/>
  <c r="M10" i="1"/>
  <c r="J10" i="1"/>
  <c r="I10" i="1"/>
  <c r="R730" i="2"/>
  <c r="T730" i="2"/>
  <c r="AC859" i="2"/>
  <c r="V10" i="2"/>
  <c r="AC113" i="2"/>
  <c r="Y113" i="2"/>
  <c r="R10" i="2"/>
  <c r="AC407" i="2"/>
  <c r="AC616" i="2"/>
  <c r="AA700" i="2"/>
  <c r="Y732" i="2"/>
  <c r="AA848" i="2"/>
  <c r="Y11" i="2"/>
  <c r="AA392" i="2"/>
  <c r="Y616" i="2"/>
  <c r="AC133" i="2"/>
  <c r="Y332" i="2"/>
  <c r="AB113" i="2"/>
  <c r="X113" i="2"/>
  <c r="AA834" i="2"/>
  <c r="Y407" i="2"/>
  <c r="AA516" i="2"/>
  <c r="Y133" i="2"/>
  <c r="AC332" i="2"/>
  <c r="AA481" i="2"/>
  <c r="AC732" i="2"/>
  <c r="Z848" i="2"/>
  <c r="X886" i="2"/>
  <c r="AB886" i="2"/>
  <c r="Z893" i="2"/>
  <c r="AA113" i="2"/>
  <c r="Q730" i="2"/>
  <c r="U730" i="2"/>
  <c r="Q10" i="2"/>
  <c r="T832" i="2"/>
  <c r="X11" i="2"/>
  <c r="Z392" i="2"/>
  <c r="X616" i="2"/>
  <c r="Z700" i="2"/>
  <c r="X732" i="2"/>
  <c r="AC886" i="2"/>
  <c r="Z113" i="2"/>
  <c r="AC895" i="2"/>
  <c r="Y859" i="2"/>
  <c r="X71" i="2"/>
  <c r="X407" i="2"/>
  <c r="AB407" i="2"/>
  <c r="Z516" i="2"/>
  <c r="AB616" i="2"/>
  <c r="Y886" i="2"/>
  <c r="AA893" i="2"/>
  <c r="X133" i="2"/>
  <c r="AB133" i="2"/>
  <c r="Z174" i="2"/>
  <c r="X332" i="2"/>
  <c r="AB332" i="2"/>
  <c r="AB848" i="2"/>
  <c r="Y895" i="2"/>
  <c r="AB71" i="2"/>
  <c r="Z481" i="2"/>
  <c r="AB732" i="2"/>
  <c r="X848" i="2"/>
  <c r="U832" i="2"/>
  <c r="AB895" i="2"/>
  <c r="X895" i="2"/>
  <c r="AB859" i="2"/>
  <c r="X859" i="2"/>
  <c r="Q515" i="2"/>
  <c r="U515" i="2"/>
  <c r="R832" i="2"/>
  <c r="V832" i="2"/>
  <c r="AA895" i="2"/>
  <c r="AA859" i="2"/>
  <c r="Z895" i="2"/>
  <c r="Z859" i="2"/>
  <c r="T10" i="2"/>
  <c r="Q832" i="2"/>
  <c r="U10" i="2"/>
  <c r="S832" i="2"/>
  <c r="S730" i="2"/>
  <c r="S515" i="2"/>
  <c r="S10" i="2"/>
  <c r="J895" i="2"/>
  <c r="N895" i="2"/>
  <c r="K895" i="2"/>
  <c r="O895" i="2"/>
  <c r="L895" i="2"/>
  <c r="M895" i="2"/>
  <c r="B515" i="2"/>
  <c r="F515" i="2"/>
  <c r="C515" i="2"/>
  <c r="G515" i="2"/>
  <c r="AC515" i="2" s="1"/>
  <c r="E515" i="2"/>
  <c r="E730" i="2"/>
  <c r="E10" i="2"/>
  <c r="D832" i="2"/>
  <c r="B832" i="2"/>
  <c r="F832" i="2"/>
  <c r="AB832" i="2" s="1"/>
  <c r="D515" i="2"/>
  <c r="Z515" i="2" s="1"/>
  <c r="F730" i="2"/>
  <c r="AB730" i="2" s="1"/>
  <c r="D730" i="2"/>
  <c r="E832" i="2"/>
  <c r="AA832" i="2" s="1"/>
  <c r="D10" i="2"/>
  <c r="G730" i="2"/>
  <c r="AC730" i="2" s="1"/>
  <c r="F10" i="2"/>
  <c r="G10" i="2"/>
  <c r="B730" i="2"/>
  <c r="B10" i="2"/>
  <c r="C730" i="2"/>
  <c r="Y730" i="2" s="1"/>
  <c r="C832" i="2"/>
  <c r="G832" i="2"/>
  <c r="AC832" i="2" s="1"/>
  <c r="C10" i="2"/>
  <c r="AA730" i="2" l="1"/>
  <c r="AA515" i="2"/>
  <c r="Y10" i="2"/>
  <c r="X730" i="2"/>
  <c r="R9" i="2"/>
  <c r="X10" i="2"/>
  <c r="T9" i="2"/>
  <c r="V9" i="2"/>
  <c r="Y515" i="2"/>
  <c r="AC10" i="2"/>
  <c r="X515" i="2"/>
  <c r="Q9" i="2"/>
  <c r="U9" i="2"/>
  <c r="Y832" i="2"/>
  <c r="AB10" i="2"/>
  <c r="Z730" i="2"/>
  <c r="Z832" i="2"/>
  <c r="Z10" i="2"/>
  <c r="AA10" i="2"/>
  <c r="AB515" i="2"/>
  <c r="X832" i="2"/>
  <c r="S9" i="2"/>
  <c r="D9" i="2"/>
  <c r="E9" i="2"/>
  <c r="B9" i="2"/>
  <c r="F9" i="2"/>
  <c r="C9" i="2"/>
  <c r="G9" i="2"/>
  <c r="C925" i="2" l="1"/>
  <c r="C926" i="2" s="1"/>
  <c r="Y9" i="2"/>
  <c r="D925" i="2"/>
  <c r="D926" i="2" s="1"/>
  <c r="Z9" i="2"/>
  <c r="F925" i="2"/>
  <c r="F926" i="2" s="1"/>
  <c r="AB9" i="2"/>
  <c r="B925" i="2"/>
  <c r="B926" i="2" s="1"/>
  <c r="X9" i="2"/>
  <c r="G925" i="2"/>
  <c r="G926" i="2" s="1"/>
  <c r="AC9" i="2"/>
  <c r="E925" i="2"/>
  <c r="E926" i="2" s="1"/>
  <c r="AA9" i="2"/>
  <c r="AE735" i="1" l="1"/>
  <c r="AE730" i="1" l="1"/>
  <c r="AE734" i="1"/>
  <c r="AE739" i="1"/>
  <c r="AE733" i="1"/>
  <c r="AE741" i="1" l="1"/>
  <c r="H9" i="1" l="1"/>
  <c r="J9" i="1"/>
  <c r="L9" i="1"/>
  <c r="M9" i="1"/>
  <c r="I9" i="1"/>
  <c r="K9" i="1"/>
</calcChain>
</file>

<file path=xl/sharedStrings.xml><?xml version="1.0" encoding="utf-8"?>
<sst xmlns="http://schemas.openxmlformats.org/spreadsheetml/2006/main" count="3572" uniqueCount="1839">
  <si>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</si>
  <si>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</si>
  <si>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</si>
  <si>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</si>
  <si>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</si>
  <si>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</si>
  <si>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</si>
  <si>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</si>
  <si>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</si>
  <si>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</si>
  <si>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</si>
  <si>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</si>
  <si>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</si>
  <si>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</si>
  <si>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</si>
  <si>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</si>
  <si>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</si>
  <si>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гр.12</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</si>
  <si>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</si>
  <si>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</si>
  <si>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</si>
  <si>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</si>
  <si>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</si>
  <si>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</si>
  <si>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</si>
  <si>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</si>
  <si>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</si>
  <si>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</si>
  <si>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</si>
  <si>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</si>
  <si>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</si>
  <si>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</si>
  <si>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</si>
  <si>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</si>
  <si>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</si>
  <si>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</si>
  <si>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</si>
  <si>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</si>
  <si>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</si>
  <si>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</si>
  <si>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</si>
  <si>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</si>
  <si>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</si>
  <si>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</si>
  <si>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</si>
  <si>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</si>
  <si>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</si>
  <si>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</si>
  <si>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</si>
  <si>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</si>
  <si>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</si>
  <si>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</si>
  <si>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</si>
  <si>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</si>
  <si>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</si>
  <si>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</si>
  <si>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</si>
  <si>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</si>
  <si>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</si>
  <si>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</si>
  <si>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</si>
  <si>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0701</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</si>
  <si>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</si>
  <si>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</si>
  <si>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</si>
  <si>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</si>
  <si>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</si>
  <si>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</si>
  <si>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</si>
  <si>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</si>
  <si>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</si>
  <si>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</si>
  <si>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</si>
  <si>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</si>
  <si>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</si>
  <si>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Постановление мэра города от 02.07.2001 № 2322 "О создании муниципального учреждения  "Череповецкий центр хранения документации"</t>
  </si>
  <si>
    <t>Наименование вопроса местного значения, расходного обязательства</t>
  </si>
  <si>
    <t>Примечание</t>
  </si>
  <si>
    <t>номер   статьи, части,  пункта, подпункта, абзаца</t>
  </si>
  <si>
    <t>0104</t>
  </si>
  <si>
    <t>0111</t>
  </si>
  <si>
    <t>0412</t>
  </si>
  <si>
    <t>0505</t>
  </si>
  <si>
    <t>0605</t>
  </si>
  <si>
    <t>0709</t>
  </si>
  <si>
    <t>0804</t>
  </si>
  <si>
    <t>1105</t>
  </si>
  <si>
    <t>1006</t>
  </si>
  <si>
    <t xml:space="preserve">в целом                                                                                                                                                               </t>
  </si>
  <si>
    <t>дата  вступления в силу и срок действия</t>
  </si>
  <si>
    <t xml:space="preserve">Постановление Череповецкой городской Думы от 08.08.2005 № 84 "Об уставе города Череповца"                                                                                                  </t>
  </si>
  <si>
    <t>ВКЛЮЧАЯ:</t>
  </si>
  <si>
    <t>в целом</t>
  </si>
  <si>
    <t>0106</t>
  </si>
  <si>
    <t>0707</t>
  </si>
  <si>
    <t xml:space="preserve">ст. 16.1  гл. 3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</si>
  <si>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</si>
  <si>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</si>
  <si>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</si>
  <si>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</si>
  <si>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</si>
  <si>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</si>
  <si>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</si>
  <si>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 xml:space="preserve">Постановление мэрии города от 13.09.2010 № 3491 "Об утверждении Положения об оплате труда работников муниципальных учреждений культуры"   </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</si>
  <si>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</si>
  <si>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</si>
  <si>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</si>
  <si>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</si>
  <si>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Решение Череповецкой городской Думы от 29.05.2012 № 93 "О социальной помощи"</t>
  </si>
  <si>
    <t>0408</t>
  </si>
  <si>
    <t>0113, 0412</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</si>
  <si>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</si>
  <si>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</si>
  <si>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1.8</t>
  </si>
  <si>
    <t>1.1</t>
  </si>
  <si>
    <t>1.2</t>
  </si>
  <si>
    <t>1.3</t>
  </si>
  <si>
    <t>1.6</t>
  </si>
  <si>
    <t>0907</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</si>
  <si>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</si>
  <si>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</si>
  <si>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</si>
  <si>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</si>
  <si>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</si>
  <si>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</si>
  <si>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</si>
  <si>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</si>
  <si>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</si>
  <si>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Решение Череповецкой городской Думы от 23.04.2013 № 69 "О социальной поддержке"</t>
  </si>
  <si>
    <t>Учредительный договор Ассоциации "Совет муниципальных образований Вологодской области" от 31.03.2006</t>
  </si>
  <si>
    <t>17.07.2012, не установлен</t>
  </si>
  <si>
    <t>Постановление мэрии города от 14.01.2013 № 48 "Об утверждении устава муниципального казенного учреждения "Спецавтотранс"</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</si>
  <si>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</si>
  <si>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</si>
  <si>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Решение Череповецкой городской Думы от 29.01.2008 № 10 "О дополнительной мере социальной поддержки отдельным категориям граждан"</t>
  </si>
  <si>
    <t>Постановление мэрии  города от 06.07.2012 № 3773 "О выделении и использовании бюджетных ассигнований резервного фонда мэрии города"</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</si>
  <si>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</si>
  <si>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</si>
  <si>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</si>
  <si>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</si>
  <si>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</si>
  <si>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</si>
  <si>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 xml:space="preserve">в целом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</si>
  <si>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</si>
  <si>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</si>
  <si>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</si>
  <si>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Код бюджетной классификации   (Рз, Прз)</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</si>
  <si>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</si>
  <si>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</si>
  <si>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</si>
  <si>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</si>
  <si>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</si>
  <si>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</si>
  <si>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</si>
  <si>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</si>
  <si>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</si>
  <si>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</si>
  <si>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Постановление председателя Череповецкой городской Думы от 01.02.2011 № 3 "О представительских расходах в Череповецкой городской Думе"</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</si>
  <si>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</si>
  <si>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</si>
  <si>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</si>
  <si>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</si>
  <si>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</si>
  <si>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</si>
  <si>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</si>
  <si>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</si>
  <si>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</si>
  <si>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</si>
  <si>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</si>
  <si>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</si>
  <si>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29.10.2013 № 184 "О муниципальном дорожном фонде городе Череповца"</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</si>
  <si>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</si>
  <si>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</si>
  <si>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</si>
  <si>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</si>
  <si>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</si>
  <si>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</si>
  <si>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</si>
  <si>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</si>
  <si>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</si>
  <si>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</si>
  <si>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</si>
  <si>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</si>
  <si>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</si>
  <si>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</si>
  <si>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</si>
  <si>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</si>
  <si>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</si>
  <si>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</si>
  <si>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</si>
  <si>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</si>
  <si>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</si>
  <si>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</si>
  <si>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</si>
  <si>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</si>
  <si>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</si>
  <si>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</si>
  <si>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</si>
  <si>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</si>
  <si>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</si>
  <si>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</si>
  <si>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</si>
  <si>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</si>
  <si>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Постановление Череповецкой городской Думы от 20.12.2005 № 158 "О Положении о муниципальных заимствованиях в городе Череповце "      </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</si>
  <si>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</si>
  <si>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</si>
  <si>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</si>
  <si>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</si>
  <si>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</si>
  <si>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</si>
  <si>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</si>
  <si>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</si>
  <si>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</si>
  <si>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t>
  </si>
  <si>
    <t>расходы на составление (изменение) списков кандидатов в присяжные заседатели федеральных судов</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</si>
  <si>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</si>
  <si>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</si>
  <si>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 xml:space="preserve">расходы на членский взнос в Союз Российских городов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</si>
  <si>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</si>
  <si>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гр.8</t>
  </si>
  <si>
    <t>гр.9</t>
  </si>
  <si>
    <t>гр.11</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</si>
  <si>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</si>
  <si>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</si>
  <si>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оплату услуг по финансовой аренде (лизингу) автобусов</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</si>
  <si>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</si>
  <si>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3.1</t>
  </si>
  <si>
    <t>Объем средств на исполнение расходного обязательства (тыс. руб.)</t>
  </si>
  <si>
    <t>плановый период</t>
  </si>
  <si>
    <t>гр.13</t>
  </si>
  <si>
    <t>гр.14</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</si>
  <si>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</si>
  <si>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</si>
  <si>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</si>
  <si>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</si>
  <si>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</si>
  <si>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</si>
  <si>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</si>
  <si>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</si>
  <si>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</si>
  <si>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</si>
  <si>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</si>
  <si>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А-00.003.04</t>
  </si>
  <si>
    <t>А-00.003.05</t>
  </si>
  <si>
    <t>А-00.003.06</t>
  </si>
  <si>
    <t>А-00.003.07</t>
  </si>
  <si>
    <t>А-00.003.08</t>
  </si>
  <si>
    <t>А-00.003.09</t>
  </si>
  <si>
    <t>А-00.006.02</t>
  </si>
  <si>
    <t>А-00.006.03</t>
  </si>
  <si>
    <t>А-00.006.04</t>
  </si>
  <si>
    <t>участие в предупреждении и ликвидации последствий чрезвычайных ситуаций в границах городского округа</t>
  </si>
  <si>
    <t>А-00.016.00</t>
  </si>
  <si>
    <t>А-00.027.00</t>
  </si>
  <si>
    <t>А-00.028.00</t>
  </si>
  <si>
    <t>А-00.028.01</t>
  </si>
  <si>
    <t>А-00.028.02</t>
  </si>
  <si>
    <t>А-00.029.00</t>
  </si>
  <si>
    <t>А-00.030.00</t>
  </si>
  <si>
    <t>А-00.033.00</t>
  </si>
  <si>
    <t>А-00.038.00</t>
  </si>
  <si>
    <t>2.</t>
  </si>
  <si>
    <t>Б-00.000.00</t>
  </si>
  <si>
    <t>функционирование органов местного самоуправления</t>
  </si>
  <si>
    <t>Б-00.001.00</t>
  </si>
  <si>
    <t>Б-00.001.01</t>
  </si>
  <si>
    <t>Б-00.001.02</t>
  </si>
  <si>
    <t>Б-00.001.03</t>
  </si>
  <si>
    <t>Б-00.001.04</t>
  </si>
  <si>
    <t>Б-00.001.05</t>
  </si>
  <si>
    <t>Б-00.001.07</t>
  </si>
  <si>
    <t>Б-00.001.08</t>
  </si>
  <si>
    <t>Б-00.001.09</t>
  </si>
  <si>
    <t>Б-00.001.10</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</si>
  <si>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</si>
  <si>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</si>
  <si>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</si>
  <si>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</si>
  <si>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</si>
  <si>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</si>
  <si>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</si>
  <si>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</si>
  <si>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</si>
  <si>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Б-00.016.00</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</si>
  <si>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</si>
  <si>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</si>
  <si>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</si>
  <si>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</si>
  <si>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</si>
  <si>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</si>
  <si>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</si>
  <si>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</si>
  <si>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Г-01.000.00</t>
  </si>
  <si>
    <t>Г-01.002.00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</si>
  <si>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</si>
  <si>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</si>
  <si>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</si>
  <si>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t>
  </si>
  <si>
    <t>1.5</t>
  </si>
  <si>
    <t>2.1</t>
  </si>
  <si>
    <t>2.2</t>
  </si>
  <si>
    <t>2.4</t>
  </si>
  <si>
    <t>2.5</t>
  </si>
  <si>
    <t>3.</t>
  </si>
  <si>
    <t>3.1.1</t>
  </si>
  <si>
    <t>4.</t>
  </si>
  <si>
    <t>4.1</t>
  </si>
  <si>
    <t xml:space="preserve">ст. 19, 20 гл.4  </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</si>
  <si>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</si>
  <si>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расходы за предоставление справок о доле в строении при заключении договора аренды земельного участка</t>
  </si>
  <si>
    <t>расходы на предоставление социальных выплат на приобретение (строительство) жилья молодыми семьями</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</si>
  <si>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</si>
  <si>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21.06.2011 № 2621 "О порядке расходования субвенций на передаваемые государственные полномочия в сфере охраны окружающей среды"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</si>
  <si>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</si>
  <si>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</si>
  <si>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расходы на профессиональную подготовку и переподготовку, курсы повышения квалификации работников</t>
  </si>
  <si>
    <t>расходы на содержание и ремонт временно незаселенных жилых помещений муниципального жилищного фонда (в том числе оплата коммунальных услуг)</t>
  </si>
  <si>
    <t xml:space="preserve">Постановление мэрии города от 18.04.2013 № 1695 "О порядке осуществления контроля за незаселенными жилыми помещениями муниципального жилищного фонда" </t>
  </si>
  <si>
    <t>расходы на организацию сбора от населения города отработанных осветительных устройств, электрических ламп и иных ртутьсодержащих отходов (субсидии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</si>
  <si>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расходы на вывоз брошенных транспортных средств и самовольно установленных временных объектов с территории города</t>
  </si>
  <si>
    <t>0501, 0801</t>
  </si>
  <si>
    <t>Решение Череповецкой городской Думы от 28.05.2012 № 97 "О мерах социальной поддержки"</t>
  </si>
  <si>
    <t>расходы на льготное питание обучающихся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</si>
  <si>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 финансовый контроль)</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</si>
  <si>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</si>
  <si>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</si>
  <si>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</si>
  <si>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</si>
  <si>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</si>
  <si>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</si>
  <si>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</si>
  <si>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0100, 0300, 0400, 0500, 0600, 0700, 0800, 1000, 1100, 1300</t>
  </si>
  <si>
    <t>1.7</t>
  </si>
  <si>
    <t>1.9</t>
  </si>
  <si>
    <t>Б-00.001.14</t>
  </si>
  <si>
    <t>Б-00.005.02</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</si>
  <si>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</si>
  <si>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расходы на организационно-методическое обеспечение муниципальной программы "Здоровый город 2014-2022 годы"</t>
  </si>
  <si>
    <t>В-03.000.01</t>
  </si>
  <si>
    <t>В-03.000.02</t>
  </si>
  <si>
    <t>В-03.000.03</t>
  </si>
  <si>
    <t>В-03.000.04</t>
  </si>
  <si>
    <t>В-03.000.05</t>
  </si>
  <si>
    <t>В-03.000.06</t>
  </si>
  <si>
    <t>В-03.000.10</t>
  </si>
  <si>
    <t>В-03.000.11</t>
  </si>
  <si>
    <t>В-03.000.12</t>
  </si>
  <si>
    <t>В-03.000.13</t>
  </si>
  <si>
    <t>В-03.000.15</t>
  </si>
  <si>
    <t>В-03.000.16</t>
  </si>
  <si>
    <t>В-03.000.19</t>
  </si>
  <si>
    <t>В-03.000.20</t>
  </si>
  <si>
    <t>В-03.000.21</t>
  </si>
  <si>
    <t>В-03.000.23</t>
  </si>
  <si>
    <t>В-03.000.24</t>
  </si>
  <si>
    <t>В-03.000.25</t>
  </si>
  <si>
    <t>В-03.000.26</t>
  </si>
  <si>
    <t>В-03.000.27</t>
  </si>
  <si>
    <t>4.1.1</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</si>
  <si>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</si>
  <si>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</si>
  <si>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Приказ контрольно-счетной палаты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</si>
  <si>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</si>
  <si>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</si>
  <si>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</si>
  <si>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</si>
  <si>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</si>
  <si>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</si>
  <si>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 - 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</si>
  <si>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Постановление мэрии города от 18.06.2015 № 3457 "О создании условий для деятельности народных дружин"</t>
  </si>
  <si>
    <t>Постановление мэрии города от 03.10.2013 № 4635 "Об утверждении Порядка осуществления социальной поддержки членам добровольных народных дружин города"</t>
  </si>
  <si>
    <t>Решение Череповецкой городской Думы от 27.04.2016 № 81 "Об утверждении Правил благоустройства территории города Череповца"</t>
  </si>
  <si>
    <t>Постановление мэрии города от 30.01.2009 № 309 "Об утверждении Положения о порядке вывоза самовольно установленных временных движимых сооружений, размещенных на территориях общего пользования и (или) на земельных участках, находящихся в муниципальной собственности, или на земельных участках, государственная собственность на которые не разграничена"</t>
  </si>
  <si>
    <t>Федеральный закон от 28.12.2013 № 426-ФЗ "О специальной оценке условий труда"</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</si>
  <si>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</si>
  <si>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3.2</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</si>
  <si>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</si>
  <si>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</si>
  <si>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</si>
  <si>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2.6</t>
  </si>
  <si>
    <t>01.01.2007 - не установлен</t>
  </si>
  <si>
    <t>01.01.2009 - не установлен</t>
  </si>
  <si>
    <t>08.12.2009 - не установлен</t>
  </si>
  <si>
    <t>01.01.2006 - не установлен</t>
  </si>
  <si>
    <t>11.02.2014 - не установлен</t>
  </si>
  <si>
    <t xml:space="preserve">01.04.2008 - не установлен          </t>
  </si>
  <si>
    <t>14.01.2014 - не установлен</t>
  </si>
  <si>
    <t>24.12.2013 - не установлен</t>
  </si>
  <si>
    <t xml:space="preserve">ч. 9 ст. 34 гл. 6        </t>
  </si>
  <si>
    <t>01.10.2006 -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</si>
  <si>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</si>
  <si>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</si>
  <si>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</si>
  <si>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п. 3 ч. 1 ст. 17 гл. 3</t>
  </si>
  <si>
    <t>02.09.2015 - не установлен</t>
  </si>
  <si>
    <t>30.10.2015 - не установлен</t>
  </si>
  <si>
    <t>21.11.2006 - не установлен</t>
  </si>
  <si>
    <t xml:space="preserve">01.06.2007 - не установлен </t>
  </si>
  <si>
    <t>28.07.1992 - не установлен</t>
  </si>
  <si>
    <t>14.07.2016 -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</si>
  <si>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</si>
  <si>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</si>
  <si>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</si>
  <si>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</si>
  <si>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</si>
  <si>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</si>
  <si>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01.01.2008 - не установлен</t>
  </si>
  <si>
    <t>30.01.2001 - не установлен</t>
  </si>
  <si>
    <t>01.01.2003 - не установлен</t>
  </si>
  <si>
    <t>07.07.2008 - не установлен</t>
  </si>
  <si>
    <t>17.09.2010 - не установлен</t>
  </si>
  <si>
    <t>01.03.2011 - не установлен</t>
  </si>
  <si>
    <t>Постановление мэрии города от 20.07.2016 № 3213 "Об утверждении формирования фонда оплаты труда мэрии города"</t>
  </si>
  <si>
    <t>01.01.2017 -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</si>
  <si>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</si>
  <si>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</si>
  <si>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</si>
  <si>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</si>
  <si>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06.07.2016 - не установлен</t>
  </si>
  <si>
    <t>24.11.2009 - не установлен</t>
  </si>
  <si>
    <t>Постановление мэрии города от 16.05.2014 № 2688 "О Положении о поощрении муниципальных служащих мэрии города"</t>
  </si>
  <si>
    <t>16.05.2014 - не установлен</t>
  </si>
  <si>
    <t>09.12.2008 - не установлен</t>
  </si>
  <si>
    <t>28.11.2006 - не установлен</t>
  </si>
  <si>
    <t>22.06.2011 - не установлен</t>
  </si>
  <si>
    <t>01.03.2007 - не установлен</t>
  </si>
  <si>
    <t>04.10.2012 - не установлен</t>
  </si>
  <si>
    <t>Постановление мэрии города от 15.02.2016 № 613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руководителя, заместителя руководителя, главного бухгалтера и работников муниципального казенного учреждения "Финансово-бухгалтерский центр"</t>
  </si>
  <si>
    <t>Постановление Череповецкой городской Думы от 08.08.2005 № 84 "Об Уставе города Череповца"</t>
  </si>
  <si>
    <t>ст. 40.1 гл. 4</t>
  </si>
  <si>
    <t>п. 8.1 ч. 1 ст. 17 гл. 3</t>
  </si>
  <si>
    <t>27.02.2014 - не установлен</t>
  </si>
  <si>
    <t>01.04.2014 - не установлен</t>
  </si>
  <si>
    <t>03.04.2014 - не установлен</t>
  </si>
  <si>
    <t>01.08.2016 - не установлен</t>
  </si>
  <si>
    <t>22.04.2014 - не установлен</t>
  </si>
  <si>
    <t>07.05.2014 - не установлен</t>
  </si>
  <si>
    <t>06.10.2003 - не установлен</t>
  </si>
  <si>
    <t>Постановление главы города от 17.10.2017 № 7-па "О Положении о порядке и условиях выплаты ежемесячной надбавки к должностному окладу за выслугу лет работникам Череповецкой городской Думы"</t>
  </si>
  <si>
    <t>17.10.2017 - не установлен</t>
  </si>
  <si>
    <t>п. 26 ч. 1 ст.16 гл. 3</t>
  </si>
  <si>
    <t>10.10.2013 - не установлен (01.01.2014 - 31.12.2022)</t>
  </si>
  <si>
    <t>ст. 17, 34 гл. 3, 6</t>
  </si>
  <si>
    <t>20.07.2010 - не установлен</t>
  </si>
  <si>
    <t>расходы на пропаганду здорового образа жизни</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</si>
  <si>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2014-2020 годы"</t>
  </si>
  <si>
    <t>01.01.2012 - не установлен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</si>
  <si>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</si>
  <si>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возмещение недополученных доходов и финансовое возмещение затрат в связи с оказанием транспортных услуг населению МУП "Автоколонна № 1456"</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</si>
  <si>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</si>
  <si>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А-00.007.03</t>
  </si>
  <si>
    <t>А-00.007.04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</si>
  <si>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</si>
  <si>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</si>
  <si>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</si>
  <si>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</si>
  <si>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</si>
  <si>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</si>
  <si>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</si>
  <si>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</si>
  <si>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</si>
  <si>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</si>
  <si>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</si>
  <si>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</si>
  <si>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</si>
  <si>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</si>
  <si>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п. 18 ч. 1 ст. 16 гл. 3</t>
  </si>
  <si>
    <t>п. 19 ч. 1 ст. 16 гл. 3</t>
  </si>
  <si>
    <t>п. 20 ч. 1 ст. 16 гл. 3</t>
  </si>
  <si>
    <t>п. 22 ч. 1 ст. 16 гл. 3</t>
  </si>
  <si>
    <t>п. 23 ч. 1 ст. 16 гл. 3</t>
  </si>
  <si>
    <t>п. 24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</si>
  <si>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</si>
  <si>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</si>
  <si>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</si>
  <si>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</si>
  <si>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</si>
  <si>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</si>
  <si>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</si>
  <si>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</si>
  <si>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</si>
  <si>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</si>
  <si>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</si>
  <si>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</si>
  <si>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</si>
  <si>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</si>
  <si>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</si>
  <si>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</si>
  <si>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2014-2022 годы" </t>
  </si>
  <si>
    <t>01.09.2013 - не установлен</t>
  </si>
  <si>
    <t>13.10.2009 - не установлен</t>
  </si>
  <si>
    <t>01.01.2013 - не установлен</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</si>
  <si>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субсидий из городского бюджета муниципальным автономным или бюджетным учреждениям"</t>
  </si>
  <si>
    <t>01.01.2011 - не установлен</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</si>
  <si>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 Вологодской области на 2014-2020 годы"</t>
  </si>
  <si>
    <t>28.10.2013 - не установлен (01.01.2014 - 31.12.2020)</t>
  </si>
  <si>
    <t>14.06.2016 - не установлен</t>
  </si>
  <si>
    <t>18.12.2008 - не установлен</t>
  </si>
  <si>
    <t>06.11.2008 - не установлен</t>
  </si>
  <si>
    <t>01.03.2012 - не установлен</t>
  </si>
  <si>
    <t xml:space="preserve">Решение Череповецкой городской Думы от 05.04.2017 № 51 "О Положении о департаменте жилищно-коммунального хозяйства мэрии города Череповца" </t>
  </si>
  <si>
    <t>11.04.2017 - не установлен</t>
  </si>
  <si>
    <t>14.01.2013 - не установлен</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</si>
  <si>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</si>
  <si>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</si>
  <si>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</si>
  <si>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</si>
  <si>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31.07.2013 - не установлен</t>
  </si>
  <si>
    <t>11.10.2007 - не установлен</t>
  </si>
  <si>
    <t xml:space="preserve">16.05.2006 - не установлен                                                                                                                                                                                                                                </t>
  </si>
  <si>
    <t>05.02.2009 - не установлен</t>
  </si>
  <si>
    <t>Распоряжение мэрии города от 23.05.2013 № 156-р "Об установлении лимита на услуги сотовой связи"</t>
  </si>
  <si>
    <t>23.05.2013 - не установлен</t>
  </si>
  <si>
    <t>23.10.2014 - не установлен</t>
  </si>
  <si>
    <t>Постановление правительства Вологодской области от 22.10.2013 № 1220 "О государственной программе "Обеспечение профилактики правонарушений, безопасности населения и территории Вологодской области в 2013 - 2020 годах"</t>
  </si>
  <si>
    <t>22.10.2013 - не установлен (01.01.2013 - 31.12.2020)</t>
  </si>
  <si>
    <t>02.07.2001 -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</si>
  <si>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</si>
  <si>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</si>
  <si>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25.11.2013 - не установлен</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</si>
  <si>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</si>
  <si>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26.04.2017 № 1926 "Об утверждении Порядков предоставления субсидии на возмещение части затрат субъектам малого и среднего предпринимательства"</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</si>
  <si>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</si>
  <si>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Решение Череповецкой городской Думы от 06.05.2015 № 74 "О Положении о комитете по управлению имуществом города Череповца" </t>
  </si>
  <si>
    <t>Постановление мэрии города от 03.03.2015 № 1458  "О внесении изменений в устав муниципального казенного учреждения "Центр комплексного обслуживания"</t>
  </si>
  <si>
    <t>03.03.2015 - не установлен</t>
  </si>
  <si>
    <t>12.04.2010 - не установлен</t>
  </si>
  <si>
    <t>25.06.2013 - не установлен</t>
  </si>
  <si>
    <t>09.07.2013 - не установлен</t>
  </si>
  <si>
    <t>19.02.2001 - не установлен</t>
  </si>
  <si>
    <t>Постановление мэрии города от 12.02.2016 № 600  "О внесении изменений в устав муниципального бюджетного учреждения "Центр муниципальных информационных ресурсов и технологий"</t>
  </si>
  <si>
    <t>12.02.2016 - не установлен</t>
  </si>
  <si>
    <t>27.06.2013 - не установлен</t>
  </si>
  <si>
    <t>16.01.2007 - не установлен</t>
  </si>
  <si>
    <t xml:space="preserve">  01.01.2006 - не установлен</t>
  </si>
  <si>
    <t>23.04.2013 - не установлен</t>
  </si>
  <si>
    <t>Постановление мэрии города от 12.02.2016 № 597 "О порядке расходования субвенций на передаваемые полномочия  в сфере архивного дела"</t>
  </si>
  <si>
    <t>13.07.2002 - не установлен</t>
  </si>
  <si>
    <t>24.02.2015 - не установлен</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</si>
  <si>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</si>
  <si>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</si>
  <si>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</si>
  <si>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выполнение функций аппаратом мэрии</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</si>
  <si>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казенным учреждением "Центр комплексного обслуживания"</t>
    </r>
  </si>
  <si>
    <t>расходы на обеспечение деятельности административной комиссии</t>
  </si>
  <si>
    <t>05.08.2013 - не установлен</t>
  </si>
  <si>
    <t>Распоряжение мэрии города от 06.07.2016 № 609-р "О возложении функций по реализации подпрограммы "Обеспечение жильем молодых семей" в рамках муниципальной программы "Обеспечение жильем отдельных категорий граждан" на 2014-2020 годы"</t>
  </si>
  <si>
    <t>Постановление мэрии города от 28.10.2002 № 131 "О нормах расходов на служебные командировки в пределах Российской Федерации"</t>
  </si>
  <si>
    <t>Постановление мэрии города от 30.07.2015 № 4195 "Об утверждении порядка выполнения работ и оказания услуг на платной основе МКАУ "Череповецкий центр хранения документации"</t>
  </si>
  <si>
    <t>04.08.2015 - не установлен</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</si>
  <si>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</si>
  <si>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</si>
  <si>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Постановление мэрии города от 25.11.2013 № 5609 от "О реорганизации муниципального казенного учреждения "Центр по защите населения и территории от чрезвычайных ситуаций"</t>
  </si>
  <si>
    <t>Распоряжение мэрии города от 06.03.2012 № 93-р "Об установлении лимита на услуги сотовой связи МКУ "Центр по защите населения и территорий от чрезвычайных ситуаций"</t>
  </si>
  <si>
    <t>06.03.2012 - не установлен</t>
  </si>
  <si>
    <t>01.01.2009, 06.10.2003,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</si>
  <si>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</si>
  <si>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 xml:space="preserve">в целом   </t>
  </si>
  <si>
    <t>Постановление мэрии города от 30.06.2011 № 2748 "Об утверждении Положения об оплате труда работников муниципального бюджетного учреждения "Череповецкий молодежный центр"</t>
  </si>
  <si>
    <t>Постановление мэрии города от 06.07.2016 № 2955 "О порядке осуществления единовременной выплаты при предоставлении ежегодного оплачиваемого отпуска"</t>
  </si>
  <si>
    <t>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t>
  </si>
  <si>
    <t>Постановление мэрии города от 11.10.2010 № 3858 "О  представительских расходах в мэрии города"</t>
  </si>
  <si>
    <t>Постановление мэрии города от 20 июня 2017 г. № 2881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порядке формирования фонда оплаты труда в муниципальном казенном учреждении "Центр комплексного обслуживания"</t>
  </si>
  <si>
    <t>Постановление мэрии города от 20.07.2017 № 3423 "О расходах на оплату услуг сотовой связи"</t>
  </si>
  <si>
    <t>Распоряжение мэрии города от 20.03.2017 № 258-р "Об установлении лимита на услуги сотовой связи МКУ "Центр комплексного обслуживания"</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</si>
  <si>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муниципального задания"</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</si>
  <si>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</si>
  <si>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Решение Череповецкой городской Думы от 29.06.2010 № 132 "О Правилах землепользования и застройки города Череповца"</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</si>
  <si>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</si>
  <si>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Постановление мэрии города от 17.01.2012 № 127 "Об утверждении порядка предоставления средств из городского бюджета при выполнении условий"</t>
  </si>
  <si>
    <t>17.01.2012 - не установлен</t>
  </si>
  <si>
    <t>Постановление мэрии города от 25.03.2014 № 40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</si>
  <si>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11.12.2012 - не установлен</t>
  </si>
  <si>
    <t>25.04.2006 - не установлен</t>
  </si>
  <si>
    <t>27.02.1998 - не установлен</t>
  </si>
  <si>
    <t xml:space="preserve">расходы на членский взнос Союзу городов Центра и Северо-Запада                                     </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</si>
  <si>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</si>
  <si>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27.10.2017 - не установлен</t>
  </si>
  <si>
    <t>расходы на изготовление кадастровых паспортов и оценка объектов недвижимости</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</si>
  <si>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</si>
  <si>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</si>
  <si>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21.06.2011 - не установлен</t>
  </si>
  <si>
    <t>24.06.2011 - не установлен</t>
  </si>
  <si>
    <t>расходы на текущее содержание и ремонт улично-дорожной сети, текущее содержание и ремонт улично-дорожной сети города в рамках софинансирования с областным Дорожным фондом; обустройство автобусных остановок павильонами/навесами для ожидания автобуса</t>
  </si>
  <si>
    <t>Постановление мэрии города от 30.12.2011 № 5913 ""Об утверждении Положения о порядке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 финансируемых за счет средств городского бюджета"</t>
  </si>
  <si>
    <t>10.07.2008 - не установлен</t>
  </si>
  <si>
    <t>Постановление мэрии города от 18.01.2006 № 74 "О Порядке выплат лицам, удостоенным звания "Почетный гражданин города Череповца"</t>
  </si>
  <si>
    <t>28.03.2006 - не установлен</t>
  </si>
  <si>
    <t>31.03.2006 - не установлен</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</si>
  <si>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</si>
  <si>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</si>
  <si>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</si>
  <si>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04.07.2017 - не установлен</t>
  </si>
  <si>
    <t>Решение Череповецкой городской Думы от 29.06.2010 № 119 "Об участии в ассоциации"</t>
  </si>
  <si>
    <t>29.06.2010 - не установлен</t>
  </si>
  <si>
    <t>15.08.2006 - не установлен</t>
  </si>
  <si>
    <t>22.12.2013 - не установлен</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</si>
  <si>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</si>
  <si>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03.10.2003 - не установлен</t>
  </si>
  <si>
    <t>01.09.2012 - не установлен</t>
  </si>
  <si>
    <t>17.01.2014 - не установлен</t>
  </si>
  <si>
    <t>Постановление мэрии города от 26.12.2016 № 5990 "Об утверждении порядка определения объема и условий предоставления из городского бюджета субсидии на иные цели"</t>
  </si>
  <si>
    <t>06.07.2017 - не установлен</t>
  </si>
  <si>
    <t>расходы на капитальный ремонт муниципального жилищного фонда (по результатам общих собраний собственников МКД - доля города)</t>
  </si>
  <si>
    <t>30.12.2004 - не установлен</t>
  </si>
  <si>
    <t>27.04.2017 - не установлен</t>
  </si>
  <si>
    <t>25.08.2011 - не установлен</t>
  </si>
  <si>
    <t>27.02.2008 - не установлен</t>
  </si>
  <si>
    <t>расходы на уплату земельного налога</t>
  </si>
  <si>
    <t>Постановление Череповецкой городской Думы от 08.08 2005 № 84 "Об Уставе города Череповца"</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</si>
  <si>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</si>
  <si>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</si>
  <si>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</si>
  <si>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11.09.2012 - не установлен</t>
  </si>
  <si>
    <t> 01.01.2012 - не установлен</t>
  </si>
  <si>
    <t>08.10.2013 - не установлен</t>
  </si>
  <si>
    <t>26.11.2013 - не установлен</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</si>
  <si>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</si>
  <si>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</si>
  <si>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22.10.2012 - не установлен (01.01.2013 - 31.12.2020)</t>
  </si>
  <si>
    <t>Б-00.001.13</t>
  </si>
  <si>
    <t>Б-00.005.04</t>
  </si>
  <si>
    <t>В-03.000.07</t>
  </si>
  <si>
    <t>В-03.000.22</t>
  </si>
  <si>
    <t>Постановление мэрии города от 05.08.2013 № 2042 "О предоставлении в постоянное пользование (бессрочное) пользование земельного участка Мэрии г. Череповца"</t>
  </si>
  <si>
    <t>расходы на функционирование и оказание услуг муниципальным казенным учреждением "Информационное мониторинговое агентство "Череповец"</t>
  </si>
  <si>
    <t>А-00.014.00</t>
  </si>
  <si>
    <t>А-00.028.03</t>
  </si>
  <si>
    <t>А-00.028.04</t>
  </si>
  <si>
    <t>А-00.032.00</t>
  </si>
  <si>
    <t>А-00.037.00</t>
  </si>
  <si>
    <t>А-00.037.01</t>
  </si>
  <si>
    <t>А-00.037.02</t>
  </si>
  <si>
    <t>А-00.040.00</t>
  </si>
  <si>
    <t>за счет субвенций, предоставленных из федерального бюджета, всего</t>
  </si>
  <si>
    <t>4.2</t>
  </si>
  <si>
    <t>за счет субвенций, предоставленных из бюджета субъекта Российской Федерации, всего</t>
  </si>
  <si>
    <t>Г-02.000.00</t>
  </si>
  <si>
    <t>4.2.1</t>
  </si>
  <si>
    <t>Г-02.004.00</t>
  </si>
  <si>
    <t>Г-02.001.00</t>
  </si>
  <si>
    <t>4.2.2</t>
  </si>
  <si>
    <t>4.2.3</t>
  </si>
  <si>
    <t>4.3.</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</si>
  <si>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</si>
  <si>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</si>
  <si>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Г-04.000.00</t>
  </si>
  <si>
    <t>Г-04.001.01</t>
  </si>
  <si>
    <t>4.3.1</t>
  </si>
  <si>
    <t>Г-02.039.00</t>
  </si>
  <si>
    <t>4.2.5</t>
  </si>
  <si>
    <t>Г-02.040.00</t>
  </si>
  <si>
    <t>Г-02.040.01</t>
  </si>
  <si>
    <t>Г-02.040.02</t>
  </si>
  <si>
    <t>4.2.8</t>
  </si>
  <si>
    <t>Г-02.061.00</t>
  </si>
  <si>
    <t>Г-02.078.00</t>
  </si>
  <si>
    <t>4.2.9</t>
  </si>
  <si>
    <t>0701, 0702, 0703</t>
  </si>
  <si>
    <t>0701, 0705</t>
  </si>
  <si>
    <t>0702, 0705</t>
  </si>
  <si>
    <t>0703, 0705</t>
  </si>
  <si>
    <t>01.04.2008 - не установлен</t>
  </si>
  <si>
    <t xml:space="preserve">расходы на выполнение функций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и аппаратом Череповецкой городской Думы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t>
  </si>
  <si>
    <t>0103</t>
  </si>
  <si>
    <t>Контракт; кредитный договор от 23.03.2018 № 0130300041118000002-0245144-01; 8638/0/18073</t>
  </si>
  <si>
    <t>Контракт; кредитный договор от 05.06.2018 № 0130300041118000003-0245144-01;  8638/0/18136</t>
  </si>
  <si>
    <t>Контракт; кредитный договор от 19.07.2018 № 0130300041118000004-0245144-01;  8638/0/18183</t>
  </si>
  <si>
    <t>23.03.2018 - 22.03.2019</t>
  </si>
  <si>
    <t>05.06.2018 - 04.06.2019</t>
  </si>
  <si>
    <t>19.07.2018 - 18.07.2019</t>
  </si>
  <si>
    <t>Приказ Министерства финансов Российской Федерации от 26.07.2013 № 74н "О порядке заключения и форме Договора о предоставлении бюджетного кредита на пополнение остатков средств на счетах бюджетов субъектов Российской Федерации (местных бюджетов)"</t>
  </si>
  <si>
    <t>24.11.2013 - не установлен</t>
  </si>
  <si>
    <t>расходы на обслуживание муниципального долга, кредитов от кредитных организаций, бюджетного кредита на пополнение остатков средств на едином счете городского бюджета</t>
  </si>
  <si>
    <t>резервный фонд мэрии города</t>
  </si>
  <si>
    <t>расходы на содержание муниципального казенного учреждения "Финансово-бухгалтерский центр"</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</si>
  <si>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</si>
  <si>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0703</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</si>
  <si>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субсидии из городского бюджета муниципальным автономным или бюджетным учреждениям"</t>
  </si>
  <si>
    <t>22.10.2012 - не установлен</t>
  </si>
  <si>
    <t>Решение Череповецкой городской Думы  от 30.10.2012 № 203 "О мерах социальной поддержки работников муниципальных дошкольных образовательных учреждений и дошкольных групп муниципальных общеобразовательных учреждений"</t>
  </si>
  <si>
    <t>01.10.2012 - не установлен</t>
  </si>
  <si>
    <t>Федеральный закон Российской Федерации от 29.12.2012 № 273-ФЗ "Об образовании в Российской Федерации"</t>
  </si>
  <si>
    <t xml:space="preserve"> 01.09.2013 - не установлен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</si>
  <si>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</si>
  <si>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расходы на обеспечение общеобразовательного процесса в муниципальных общеобразовательных организациях</t>
  </si>
  <si>
    <t>Закон Вологодской области   от 17.07.2013  № 3140-ОЗ "О мерах социальной поддержки отдельных категорий граждан в целях реализации ими права на образование"</t>
  </si>
  <si>
    <t xml:space="preserve">Федеральный закон от 06.10.2003 № 131-ФЗ "Об общих принципах организации местного самоуправления в Российской Федерации" </t>
  </si>
  <si>
    <t xml:space="preserve">ст. 19,20   гл.4  </t>
  </si>
  <si>
    <t>расходы на обеспечение дистанционного обучения на дому</t>
  </si>
  <si>
    <t>0701, 0702, 1004</t>
  </si>
  <si>
    <t>Г-04.003.01</t>
  </si>
  <si>
    <t>Федеральный закон РФ от 29.12.2012 № 273-ФЗ "Об образовании в Российской Федерации"</t>
  </si>
  <si>
    <t>01.09.2013-не установлен</t>
  </si>
  <si>
    <t>расходы на обеспечение дошкольного образования в муниципальных образовательных организациях</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</si>
  <si>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</si>
  <si>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в  целом</t>
  </si>
  <si>
    <t>09.10.1992 - не  установлен</t>
  </si>
  <si>
    <t>1.14</t>
  </si>
  <si>
    <t xml:space="preserve">Решение Череповецкой городской Думы Вологодской области от 01.06.2018 № 93 "Об утверждении Положения об управлении по делам культуры мэрии города Череповца"   </t>
  </si>
  <si>
    <t>25.06.2013-не установлен</t>
  </si>
  <si>
    <t>Решение Череповецкой городской Думы  от 25.06. 2013 № 121 "О наделении полномочиями"</t>
  </si>
  <si>
    <t>Постановление мэрии города Череповца от 19.02.2001 № 622 "О создании муниципального  учреждения "Центр муниципальных информационных ресурсов и технологий"</t>
  </si>
  <si>
    <t>расходы на содержание имущества казны: коммунальные услуги, текущее содержание и охрана объектов, приобретение материалов для ремонта, прочие работы</t>
  </si>
  <si>
    <t>25.09.2012-не установлен</t>
  </si>
  <si>
    <t>01.01.2018 - не установлен</t>
  </si>
  <si>
    <t xml:space="preserve">Федеральный закон от 21.12.1994 № 69-ФЗ "О пожарной безопасности"                        </t>
  </si>
  <si>
    <t>ст.19</t>
  </si>
  <si>
    <t>Федеральный закон от 04.05.1999 № 96-ФЗ "Об охране атмосферного воздуха"</t>
  </si>
  <si>
    <t>п.1 ст. 23</t>
  </si>
  <si>
    <t>04.05.1999 - не установлен</t>
  </si>
  <si>
    <t>11.12.2014 - не установлен</t>
  </si>
  <si>
    <t>расходы на проведение городских конкурсов в сфере общественного питания, торговли и бытового обслуживания</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</si>
  <si>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</si>
  <si>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Федеральный закон от 22.10.2004 № 125-ФЗ "Об архивном деле в Российской Федерации"</t>
  </si>
  <si>
    <t>27.10.2004 - не установлен</t>
  </si>
  <si>
    <t>Указ Президента от 07.05.2012 № 597 "О мерах по реализации государственной социальной политики"</t>
  </si>
  <si>
    <t>07.05.2012 - не установлен</t>
  </si>
  <si>
    <t xml:space="preserve">Федеральный закон от 21.12.1994 № 68-ФЗ "О защите населения и территорий от чрезвычайных ситуаций природного и техногенного характера"              </t>
  </si>
  <si>
    <t>01.01.1994- не установлен</t>
  </si>
  <si>
    <t>12.07.2011-не установлен</t>
  </si>
  <si>
    <t>25.02.2009 - не установлен</t>
  </si>
  <si>
    <t>25.11.2013- не установлен</t>
  </si>
  <si>
    <t xml:space="preserve">расходы на совершенствование деятельности социально ориентированных некоммерческих организаций </t>
  </si>
  <si>
    <t>Постановление мэрии города от 13.07.2018 № 3211 "Об утверждении порядка конкурсного отбора, определения объема и предоставления субсидии из городского бюджета социально ориентированным некоммерческим организациям, не являющимся государственными (муниципальными) учреждениями"</t>
  </si>
  <si>
    <t>расходы на поддержку и развитие малого и среднего предпринимательства в городе Череповце;                                                                 организация Череповецкого международного промышленного форума</t>
  </si>
  <si>
    <t>раздел 3 прил.1</t>
  </si>
  <si>
    <t>16.01.2014 - не установлен</t>
  </si>
  <si>
    <t>расходы на формирование положительного имиджа Череповца на внутреннем, межрегиональном и международном уровнях</t>
  </si>
  <si>
    <t>расходы на выполнение функций главой города Череповца (организация деятельности представительных органов)</t>
  </si>
  <si>
    <t>20.12.2017 - не установлен</t>
  </si>
  <si>
    <t>06.07.2018 - не установлен</t>
  </si>
  <si>
    <t>Приказ Департамента финансов Вологодской области от 23.01.2018 № 4 "Об утверждении регионального перечня (классификатора) государственных (муниципальных) услуг и работ"</t>
  </si>
  <si>
    <t>23.01.2018 - не установлен</t>
  </si>
  <si>
    <t>02.08.2011- не установлен</t>
  </si>
  <si>
    <t>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t>
  </si>
  <si>
    <t>03.11.1994 - не установлен</t>
  </si>
  <si>
    <t>осн.м.5</t>
  </si>
  <si>
    <t>Решение Череповецкой городской Думы от 13.02.2018 № 20 "О внесении изменений в Положение о системе оплаты труда работников муниципального казенного учреждения "Информационное мониторинговое агентство "Череповец"</t>
  </si>
  <si>
    <t>27.12.2006, не установлен</t>
  </si>
  <si>
    <t>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t>
  </si>
  <si>
    <t>расходы на публикацию в СМИ муниципальных правовых актов, конкурсной документации и других документов по вопросам местного значения</t>
  </si>
  <si>
    <t>В-03.000.08</t>
  </si>
  <si>
    <t>Постановление мэрии города от 23.08.2017 № 3924 "Об организации и финансировании  временного трудоустройства несовершеннолетних"</t>
  </si>
  <si>
    <t>23.08.2017 - не установлен</t>
  </si>
  <si>
    <t>0401</t>
  </si>
  <si>
    <t>21.10.2010 - не установлен</t>
  </si>
  <si>
    <t>05.09.2004 - не установлен</t>
  </si>
  <si>
    <t>4.1.2</t>
  </si>
  <si>
    <t>на 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1941 - 1945 годов"</t>
  </si>
  <si>
    <t xml:space="preserve"> 25.01.1995 - не установлен</t>
  </si>
  <si>
    <t>Г-01.015.00</t>
  </si>
  <si>
    <t>4.1.3</t>
  </si>
  <si>
    <t>Г-01.016.00</t>
  </si>
  <si>
    <t xml:space="preserve">12.01.1995 - не установлен   </t>
  </si>
  <si>
    <t xml:space="preserve">01.01.2009 - не установлен  </t>
  </si>
  <si>
    <t xml:space="preserve">28.04.2010 - не установлен  </t>
  </si>
  <si>
    <t xml:space="preserve">19.07.2006 -не установлен                    </t>
  </si>
  <si>
    <t>Постановление мэрии города от 30.06.2016 № 2898 "О реализации отдельных государственных полномочий в соответствии с отдельными законами Вологодской области"</t>
  </si>
  <si>
    <t>30.06.2016 - не установлен</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</si>
  <si>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</si>
  <si>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Г-02.065.00</t>
  </si>
  <si>
    <t>Постановление мэрии города от  28.02.2018 № 856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</si>
  <si>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28.02.2018 - не установлен</t>
  </si>
  <si>
    <t>30.07.2010 - не установлен</t>
  </si>
  <si>
    <t>Федеральный закон от 19.06.2000 № 82-ФЗ "О минимальном размере оплаты труда"</t>
  </si>
  <si>
    <t>01.07.2000 - не установлен</t>
  </si>
  <si>
    <t>расходы на компенсацию части стоимости путевок в организации отдыха детей и их оздоровления для детей работников ОГС и муниципальных учреждений города</t>
  </si>
  <si>
    <t>пункт 1 части 2 Перечня, утвержденного распоряжением</t>
  </si>
  <si>
    <t>14.11.2007 - не установлен</t>
  </si>
  <si>
    <t>А-00.006.06</t>
  </si>
  <si>
    <t>27.09.2012-не установлен</t>
  </si>
  <si>
    <t>пункт 3 части 2 Перечня, утвержденного распоряжением</t>
  </si>
  <si>
    <t>пункт 2 части 2 Перечня, утвержденного распоряжением</t>
  </si>
  <si>
    <t>Распоряжение мэрии города Череповца от 23.05.2013 № 156-р "Об установлении лимита на услуги сотовой связи"</t>
  </si>
  <si>
    <t>23.05.2013, не установлен</t>
  </si>
  <si>
    <t>расходы на осуществление полномочий собственника муниципального жилищного фонда в части внесения взносов в фонд капитального ремонта</t>
  </si>
  <si>
    <t>Постановление мэрии города Череповца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</si>
  <si>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 xml:space="preserve">05.02.2015 - не установлен </t>
  </si>
  <si>
    <t>20.01.1996 - не установлен</t>
  </si>
  <si>
    <t>Постановление мэра города Череповца от 10.08.2018 № 3603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</si>
  <si>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16.08.2018 - не установлен</t>
  </si>
  <si>
    <t>10.10.2013 - не установлен (01.01.2014-31.12.2022)</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</si>
  <si>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</si>
  <si>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</si>
  <si>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 xml:space="preserve">расходы на ремонт улично-дорожной сети, строительство и реконструкцию,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t>
  </si>
  <si>
    <t>В целом</t>
  </si>
  <si>
    <t>А-00.044.00</t>
  </si>
  <si>
    <t>1.29</t>
  </si>
  <si>
    <t>расходы на организацию проведения комплексных кадастровых работ</t>
  </si>
  <si>
    <t xml:space="preserve">16.05.2006 - не установлен </t>
  </si>
  <si>
    <t>26.12.1994 - не установлен</t>
  </si>
  <si>
    <t>30.03.2008 - не установлен</t>
  </si>
  <si>
    <t>Постановление от 20.07.2016 № 3213 "Об утверждении Порядка формирования фонда оплаты труда работников мэрии города"</t>
  </si>
  <si>
    <t>Постановление главы города от 26.10.2018 № 27-па "Об утверждении  Положения об установлении ежемесячной надбавки за особые условия муниципальной службы"</t>
  </si>
  <si>
    <t>26.10.2018 - не установлен</t>
  </si>
  <si>
    <t>13.04.2018 - не установлен</t>
  </si>
  <si>
    <t>Постановление главы города от 13.04.2018 № 6-па "Об утверждении Положения о материальной помощи работникам Череповецкой городской Думы"</t>
  </si>
  <si>
    <t>06.04.2018 - не установлен</t>
  </si>
  <si>
    <t>Постановление главы города от 04.04.2018 № 4-па "О Положении о премировании  муниципальных служащих Череповецкой городской Думы  за выполнение особо важных и сложных заданий"</t>
  </si>
  <si>
    <t>Постановление главы города от 25.10.2018 № 26-па "О Положении о порядке назначения и выплаты ежемесячного денежного поощрения в Череповецкой городской Думе"</t>
  </si>
  <si>
    <t>09.10.2018 - не установлен</t>
  </si>
  <si>
    <t>Распоряжение мэрии города от 06.07.2018 № 674-р "Об утверждении Порядка определения нормативных затрат на оказание муниципальных услуг в сфере  организации предоставления государственных и муниципальных услуг, в качестве основных видов деятельности "Обеспечение предоставления государственных (муниципальных) услуг в многофункциональных центрах предоставления государственных (муниципальных) услуг", применяемых при расчете объема субсидии на финансовое обеспечение выполнения муниципального задания на оказание муниципальных услуг муниципальным бюджетным учреждением "Многофункциональный центр организации предоставления государственных и муниципальных услуг в г. Череповце"</t>
  </si>
  <si>
    <t>Постановление мэрии города Череповца от  21.06.2011 № 2591 "О создании муниципального казенного учреждения "Управление капитального строительства и ремонтов"</t>
  </si>
  <si>
    <t>расходы на ведение претензиционно-исковой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t>
  </si>
  <si>
    <t>расходы на организацию проведения общественно значимых мероприятий в сфере образования, науки и молодежной политики</t>
  </si>
  <si>
    <t xml:space="preserve">расходы на снос объектов муниципальной собственности </t>
  </si>
  <si>
    <t>Закон Вологодской области от 12.04.2010 № 2263-ОЗ "О порядке предоставления  мер социальной поддержки по обеспечению жильём отдельных категорий граждан в соответствии с федеральными законами "О ветеранах" и "О социальной защите инвалидов в Российской Федерации"</t>
  </si>
  <si>
    <t>Реестр расходных обязательств МО "Город Череповец", подлежащих исполнению за счет средств городского бюджета, в том числе за счет субвенций, субсидий и иных межбюджетных трансфертов</t>
  </si>
  <si>
    <t>Распоряжение Правительства РФ от 03.12.2014 № 2446-р "Об утверждении Концепции построения и развития аппаратно-программного комплекса "Безопасный город"</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</si>
  <si>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</si>
  <si>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расходы на обеспечение льготным питанием воспитанников в соответствии с решением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</si>
  <si>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Постановление Правительства Вологодской области от 22.10.2012 № 1220 "О государственной программе "Обеспечение профилактики правонарушений, безопасности населения и территории Вологодской области в 2013-2020 годах"</t>
  </si>
  <si>
    <t>Федеральный закон от 29.12.1994  № 78-ФЗ "О библиотечном деле"</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</si>
  <si>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</si>
  <si>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Постановления Правительства РФ от 04.09.2003 г. № 547 "О подготовке населения в области защиты от чрезвычайных ситуаций природного и техногенного характера"</t>
  </si>
  <si>
    <t>Постановление мэрии города от 25.12.2017 № 6274 "Об утверждении Порядка предоставления субсидии из городского бюджета некоммерческой организации, входящей в инфраструктуру поддержки субъектов малого и среднего предпринимательства, на реализацию основного мероприятия муниципальной программы "Поддержка и развитие малого и среднего предпринимательства в городе Череповце на 2013-2022 годы"</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</si>
  <si>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</si>
  <si>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Федеральный закон  от 20.08.2004 № 113-ФЗ "О присяжных заседателях федеральных судов общей юрисдикции в Российской Федерации"</t>
  </si>
  <si>
    <t xml:space="preserve"> Федеральный закон от 12.01.1995 года № 5-ФЗ "О ветеранах"</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</si>
  <si>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</si>
  <si>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 xml:space="preserve">В связи с тем, что фрагменты реестров расходных обязательств представляются главными распорядителями бюджетных средств в рублях и копейках, при округлении в Реестре расходных обязательств МО "Город Череповец" объемов средств на исполнение расходных обязательств  до тысяч рублей с одной десятой образовалась погрешность (+0,1 тыс. рублей, -0,1 тыс. рублей) </t>
  </si>
  <si>
    <t>Закон Вологодской области от 06.04.2009 № 1985-ОЗ "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</si>
  <si>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4.2.4</t>
  </si>
  <si>
    <t>Г-02.054.00</t>
  </si>
  <si>
    <t>4.2.7</t>
  </si>
  <si>
    <t>4.3.2</t>
  </si>
  <si>
    <t>0408, 0409, 0505</t>
  </si>
  <si>
    <t>расходы на исполнение публичных нормативных обязательств  (выплату ежемесячного социального пособия на оздоровление работникам учреждений здравоохранения)</t>
  </si>
  <si>
    <t>расходы на исполнение публичных нормативных обязательств  (выплату вознаграждения лицам, имеющим звание "Почетный гражданин города Череповца")</t>
  </si>
  <si>
    <t>расходы на исполнение публичных нормативных обязательств (социальная поддержка в виде единовременной выплаты членам добровольных народных дружин, участвующих в охране общественного порядка и профилактике правонарушений)</t>
  </si>
  <si>
    <t>расходы на исполнение публичных нормативных обязательств (городские премии им. Милютина);                                                                                                                         городские  стипендии одарённым  детям;                                                                                                                      городские премии "За особые успехи в обучении"</t>
  </si>
  <si>
    <t>расходы на исполнение публичных нормативных обязательств (ежемесячное социальное пособие на оздоровление отдельным категориям работников муниципальных дошкольных образовательных учреждений)</t>
  </si>
  <si>
    <t>расходы на исполнение публичных нормативных обязательств (денежная компенсация на оплату расходов по найму (поднайму) жилых помещений лицам, работающим в городе Череповце в должности "воспитатель" в муниципальных дошкольных образовательных учреждениях, муниципальных общеобразовательных учреждениях, имеющих дошкольные группы, образованные в результате реорганизации)</t>
  </si>
  <si>
    <t>расходы на исполнение публичных нормативных обязательств (компенсация части родительской платы за содержание ребенка в детском саду (присмотр и уход за детьми) штатным работникам муниципальных дошкольных образовательных учреждений)</t>
  </si>
  <si>
    <t>расходы на исполнение публичных нормативных обязательств (премии победителям конкурса профессионального мастерства "Учитель года")</t>
  </si>
  <si>
    <t>расходы на выполнения работ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                                                                                                                                               субсидия из городского бюджета на иные цели муниципальному бюджетному учреждению "Спасательная служба"</t>
  </si>
  <si>
    <t>расходы на оказание услуг муниципальным бюджетным учреждением "Многофункциональный центр организации предоставления государственных услуг в г. Череповце",                                                        субсидия из городского бюджета на иные цели муниципальному бюджетному учреждению "Многофункциональный центр организации предоставления государственных и муниципальных услуг в г. Череповце"</t>
  </si>
  <si>
    <t>расходы на оказание муниципальных услуг муниципальным автономным учреждением "Центр социального питания";                      субсидии из городского бюджета муниципальным бюджетным и автономным учреждениям, находящимся в ведении управления образования мэрии</t>
  </si>
  <si>
    <r>
      <t>16.10.2018 -</t>
    </r>
    <r>
      <rPr>
        <sz val="11"/>
        <rFont val="Times New Roman"/>
        <family val="1"/>
        <charset val="204"/>
      </rPr>
      <t>31.12.2019</t>
    </r>
  </si>
  <si>
    <t>очередной финансовый 
2021 год</t>
  </si>
  <si>
    <t>Б-00.013.00</t>
  </si>
  <si>
    <t>Б-00.013.01</t>
  </si>
  <si>
    <t>Б-00.013.02</t>
  </si>
  <si>
    <t>Б-00.015.00</t>
  </si>
  <si>
    <t>А-00.008.00</t>
  </si>
  <si>
    <t>А-00.008.01</t>
  </si>
  <si>
    <t>А-00.008.02</t>
  </si>
  <si>
    <t>А-00.009.00</t>
  </si>
  <si>
    <t>А-00.011.00</t>
  </si>
  <si>
    <t>А-00.015.00</t>
  </si>
  <si>
    <t>А-00.016.01</t>
  </si>
  <si>
    <t>А-00.016.02</t>
  </si>
  <si>
    <t>А-00.016.03</t>
  </si>
  <si>
    <t>А-00.016.04</t>
  </si>
  <si>
    <t>А-00.016.05</t>
  </si>
  <si>
    <t>А-00.016.06</t>
  </si>
  <si>
    <t>А-00.016.07</t>
  </si>
  <si>
    <t>А-00.016.08</t>
  </si>
  <si>
    <t>А-00.016.09</t>
  </si>
  <si>
    <t>А-00.016.10</t>
  </si>
  <si>
    <t>А-00.016.11</t>
  </si>
  <si>
    <t>А-00.016.12</t>
  </si>
  <si>
    <t>А-00.016.13</t>
  </si>
  <si>
    <t>А-00.016.14</t>
  </si>
  <si>
    <t>А-00.019.00</t>
  </si>
  <si>
    <t>А-00.018.00</t>
  </si>
  <si>
    <t>А-00.020.00</t>
  </si>
  <si>
    <t>А-00.022.00</t>
  </si>
  <si>
    <t>А-00.024.00</t>
  </si>
  <si>
    <t>А-00.023.00</t>
  </si>
  <si>
    <t>А-00.025.00</t>
  </si>
  <si>
    <t>А-00.026.00</t>
  </si>
  <si>
    <t>А-00.026.01</t>
  </si>
  <si>
    <t>А-00.026.02</t>
  </si>
  <si>
    <t>А-00.026.03</t>
  </si>
  <si>
    <t>0702, 0703</t>
  </si>
  <si>
    <t>0701, 0702</t>
  </si>
  <si>
    <t>В-03.000.09</t>
  </si>
  <si>
    <t>В-03.000.14</t>
  </si>
  <si>
    <t>В-03.000.17</t>
  </si>
  <si>
    <t>В-03.000.18</t>
  </si>
  <si>
    <t xml:space="preserve">расходы на реализацию мероприятий, реализуемые в рамках подпрограммы "Безбарьерная среда" госуосударственной программы "Социальная поддержка граждан в Вологодской области на 2014-2020 годы"                                            </t>
  </si>
  <si>
    <t>01.05.2019 - не установлен</t>
  </si>
  <si>
    <t>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t>
  </si>
  <si>
    <t>30.01.2019 -31.12.2019</t>
  </si>
  <si>
    <t>01.02.2019 - 31.12.2019</t>
  </si>
  <si>
    <t>Постановление мэрии города от 17.12.2014 № 6839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права на заключение концессионного соглашения, права на заключение договора об освоении (о комплексном освоении) территории в целях строительства жилья экономического класса, а также права на заключение договора о развитии застроенной территории"</t>
  </si>
  <si>
    <t xml:space="preserve">17.12.2014 - не установлен </t>
  </si>
  <si>
    <t>Распоряжение мэрии города от 12.03.2019 № 375-р "О выделении денежных средств на подготовку справок о доле в строении"</t>
  </si>
  <si>
    <t>12.03.2019 - 31.12.2019</t>
  </si>
  <si>
    <t>21.08.2019 - 31.12.2019</t>
  </si>
  <si>
    <t>23.10.2019 - 31.12.2019</t>
  </si>
  <si>
    <t>расходы на возмещение затрат на капитальный ремонт жилищного фонда (включая установку элементов благоустройства); 
благоустройство дворовых территорий многоквартирных домов;
возмещение затрат по обеспечению комфортных условий жизнедеятельности инвалидов и других малоподвижных группна селения путем адаптации жилых помещений, прилегающих к ним территорий, транспорта для их нужд;
субсидии на возмещение затрат по капитальному ремонту многоквартирных домов первых массовых серий застройки (1.335 и 420 серии) некоммерческой организации Фонд капитального ремонта многоквартирных домов Вологодской области</t>
  </si>
  <si>
    <t>расходы на исполнение публичных нормативных обязательств  (предоставление единовременных и ежемесячных социальных выплат работникам бюджетных учреждений здравоохранения)</t>
  </si>
  <si>
    <t>4.1.4</t>
  </si>
  <si>
    <t>Г-01.022.00</t>
  </si>
  <si>
    <t>на организацию проведения мероприятий при осуществлении деятельности по обращению с животными без владельцев, обитающими на территории городского округа</t>
  </si>
  <si>
    <t>расходы на выплату единовременной социальной помощи в связи с рождением троих детей многодетным семьям</t>
  </si>
  <si>
    <t>4.4.</t>
  </si>
  <si>
    <t>прочие субвенции, всего</t>
  </si>
  <si>
    <t>Г-05.000.00</t>
  </si>
  <si>
    <t xml:space="preserve">Постановление мэрии города от 22.11.2013 № 5537 "О предоставлении социальных выплат" </t>
  </si>
  <si>
    <t>Решение Череповецкой городской Думы Вологодской области от 26.02.2013 № 14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</si>
  <si>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на организацию проведения мероприятий при осуществлении деятельности по обращению с животными без владельцев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</si>
  <si>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</si>
  <si>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Закон Вологодской области от 10.12.2018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t>
  </si>
  <si>
    <t>01.01.2019 - не установлен</t>
  </si>
  <si>
    <t>Постановление Правительства Вологодской области от 11.02.2019 № 108 "Об утверждении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 имеющим трех и более детей"</t>
  </si>
  <si>
    <t>01.01.2019 -    31.12.2019</t>
  </si>
  <si>
    <t xml:space="preserve">расходы на осуществление государственных полномочий по лицензионному контролю </t>
  </si>
  <si>
    <t>02.04.2018 - не установлен</t>
  </si>
  <si>
    <t>Постановление Правительства Вологодской области от 15.01.2007 № 25 "Об утверждении Порядка предоставления и расходования средств, направленных на осуществление отдельных государственных полномочий в сфере регулирования цен (тарифов)"</t>
  </si>
  <si>
    <t>20.02.2007 - не установлен</t>
  </si>
  <si>
    <t>Постановление мэрии города от 03.11.2006 № 4776  "О реализации отдельных государственных полномочий в сфере регулирования цен (тарифов)"</t>
  </si>
  <si>
    <t>Закон Вологодской области от 15.12.2017 № 4260-ОЗ 
"О наделении органов местного самоуправления отдельными государственными полномочиями по лицензионному контролю"</t>
  </si>
  <si>
    <t>4.4.1</t>
  </si>
  <si>
    <t>Г-05.000.01</t>
  </si>
  <si>
    <t>на предоставление единовременной денежной выплаты взамен предоставления земельного участка гражданам, имеющим трех и более детей"</t>
  </si>
  <si>
    <t>Г-05.000.02</t>
  </si>
  <si>
    <t>Закон Вологодской области от 17.07.2013 № 3140-ОЗ "О мерах социальной поддержки отдельных категорий граждан в целях реализации ими права на образование"</t>
  </si>
  <si>
    <t>расходы на проезд и приобретение одежды детям из многодетных семей</t>
  </si>
  <si>
    <t>расходы на обеспечение льготным питанием отдельных категорий обучающихся по очной форме обучения в муниципальных общеобразовательных организациях</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</si>
  <si>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(питание)</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</si>
  <si>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</si>
  <si>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4.4.2</t>
  </si>
  <si>
    <t>0701, 0702, 1003,1004</t>
  </si>
  <si>
    <t>0701, 0702, 0705</t>
  </si>
  <si>
    <t>01.01.2019-31.12.2019</t>
  </si>
  <si>
    <t>Постановление мэрии города от 18.01.2019 № 135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</si>
  <si>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01.01.2019 - 31.12.2019</t>
  </si>
  <si>
    <t>Постановление мэрии города от 18.10.2018 № 4496 "Об утверждении муниципальной программы "Охрана окружающей среды" на 2019-2024 годы"</t>
  </si>
  <si>
    <t xml:space="preserve">24.11.1995 - не установлен   </t>
  </si>
  <si>
    <t>Постановление Правительства Вологодской области от 29.01.2010 № 49 "О регулировании некоторых вопросов предоставления жилых помещений по договорам социального найма или единовременной денежной выплаты на строительство или приобретение жилого помещения, установленной Федеральным законом "О ветеранах", в рамках осуществления органами местного самоуправления отдельных государственных полномочий по предоставлению мер социальной поддержки по обеспечению жильем ветеранов Великой Отечественной войны 1941-1945 годов"</t>
  </si>
  <si>
    <t>16.02.2010 - не установлен</t>
  </si>
  <si>
    <t>Распоряжение мэрии города от 10.11.2016 № 1043-р "О возложении функций по реализации государственных полномочий по обеспечению жильем отдельных категорий граждан"</t>
  </si>
  <si>
    <t>10.11.2016 - не установлен</t>
  </si>
  <si>
    <t>Постановление Правительства Вологодской области от 24.04.2017 № 367 "О составлении списков кандидатов в присяжные заседатели для федеральных судов общей юрисдикции"</t>
  </si>
  <si>
    <t>01.01.2011 - 31.05.2019</t>
  </si>
  <si>
    <t>01.08.2011 - 31.05.2019</t>
  </si>
  <si>
    <t>01.06.2019 - не установлен</t>
  </si>
  <si>
    <t>04.04.2018 - не установлен</t>
  </si>
  <si>
    <t>Постановление мэрии города от 10.10.2013 № 4811 "О муниципальной программе "Развитие жилищно-коммунального хозяйства города Череповца" на 2014 - 2022 годы"</t>
  </si>
  <si>
    <t>Постановление мэрии города от 19.04.2018 № 1677 "Об утверждении Порядка предоставления субсидий из городского бюджета на капитальный ремонт жилищного фонда (включая установку элементов благоустройства)"</t>
  </si>
  <si>
    <t>24.04.2018 - не установлен</t>
  </si>
  <si>
    <t>29.04.2019 - 31.12.2019</t>
  </si>
  <si>
    <t>Распоряжение мэрии города от 30.01.2019 № 106-р "О выделении денежных средств на проведение технической инвентаризации, определение стоимости движимого, недвижимого имущества"</t>
  </si>
  <si>
    <t>Приказ финансового управления мэрии города от 12.05.2016 № 33 "Об утверждении Порядка ведения аналитического учета имущества казны муниципального образования "Город Череповец"</t>
  </si>
  <si>
    <t>Распоряжение мэрии города от 21.08.2019 № 1143-р "О выделении денежных средств на оценку рыночной стоимости земельного участка с целью заключения договоров аренды без проведения торгов"</t>
  </si>
  <si>
    <t>Распоряжение мэрии города от 23.10.2019 № 1426-р "О выделении денежных средств на оценку рыночной стоимости размера годовой арендной платы объектов недвижимости для заключения договоров аренды без проведения торгов"</t>
  </si>
  <si>
    <t>Распоряжение мэрии города от 01.02.2019 № 112-р "О выделении денежных средств на размещение информации в официальных печатных изданиях"</t>
  </si>
  <si>
    <t>Распоряжение мэрии города от 01.02.2019 № 111-р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</si>
  <si>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15.04.2016 № 328-р "Об осуществлении расходов на оплату работ (услуг), выполняемых в целях благоустройства территории общего пользования города Череповца"</t>
  </si>
  <si>
    <t>Постановление мэрии города от 27.09.2012 № 5104 "О создании муниципального казенного учреждения "Спецавтотранс"</t>
  </si>
  <si>
    <t>Распоряжение мэрии города от 16.10.2018 № 1077-р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образовательных организациях"</t>
  </si>
  <si>
    <t>Постановление мэрии города от 30.12.2004 № 5592 "О создании муниципального учреждения Центр по защите населения и территории от чрезвычайных ситуаций"</t>
  </si>
  <si>
    <t>Постановление мэрии города от 31.12.2013 № 6499 "Об утверждении Положения о проведении городских конкурсов"</t>
  </si>
  <si>
    <t>Постановление мэрии города от 31.10.2018 № 4678 "Об утверждении Положения об оказании материальной помощи муниципальным служащим мэрии города"</t>
  </si>
  <si>
    <t>Постановление мэрии города от 16.07.2019 № 3449 "Об утверждении Порядка предоставления субсидий из городского бюджета товариществам собственников жилья, жилищным, жилищно-строительным кооперативам, созданным в соответствии с Жилищным кодексом Российской Федерации, управляющим организациям, региональным операторам в целях финансовой поддержки на возмещение затрат, связанных с выполнением работ (оказанием услуг) по капитальному ремонту общего имущества многоквартирных домов"</t>
  </si>
  <si>
    <t>Распоряжение мэрии города от 21.02.2019 № 278-р "О расходовании средств"</t>
  </si>
  <si>
    <t>21.02.2019 - 31.12.2019</t>
  </si>
  <si>
    <t>Распоряжение мэрии города от 29.04.2019 № 652-р "Об оплате членского зноса в Союз городов Центра и Северо-запада России"</t>
  </si>
  <si>
    <t>Соглашение от 10.04.2019 № 19730000-1-2019-005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</si>
  <si>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10.04.2019 - 31.12.2019</t>
  </si>
  <si>
    <t>Распоряжение мэрии города от 28.03.2019 № 471-р "Об утверждении Порядка определения объёма и условий предоставления из городского бюджета субсидии на иные цели"</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</si>
  <si>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</si>
  <si>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17.01.2019 - 31.12.2019</t>
  </si>
  <si>
    <t>Распоряжение мэрии города от 09.04.2019 №536-р "О расходовании средств в 2019 году"</t>
  </si>
  <si>
    <t>Постановление мэрии города от 28.12.2018 № 5864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</si>
  <si>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 xml:space="preserve">17.04.2019 - не установлен </t>
  </si>
  <si>
    <t xml:space="preserve">Распоряжение мэрии города  от 30.05.2019 № 784-р "О расходовании средств" </t>
  </si>
  <si>
    <t>Распоряжение мэрии города  от 09.04.2019 № 536-р  "О расходовании средств в 2019 году"</t>
  </si>
  <si>
    <t>09.04.2019-31.12.2019</t>
  </si>
  <si>
    <t xml:space="preserve">30.05.2019 -31.12.2019 </t>
  </si>
  <si>
    <t>28.03.2018 -31.12.2019</t>
  </si>
  <si>
    <t>17.01.2019 -31.12.2019</t>
  </si>
  <si>
    <t>18.07.2019 -31.12.2019</t>
  </si>
  <si>
    <t>Распоряжение мэрии города от 16.05.2019 № 706-р "О финансировании расходов на поддержку образования для детей с ограниченными возможностями здоровья"</t>
  </si>
  <si>
    <t>16.05.2019 - 31.12.2019</t>
  </si>
  <si>
    <t>12.04.2019-31.12.2019</t>
  </si>
  <si>
    <t>12.04.2019 - 31.12.2019</t>
  </si>
  <si>
    <t>Соглашение  от 12.04.2019 № 19730000-1-2019-006 о предоставлении субсидии из областного бюджета (включая субсидию из федерального бюджета) бюджету муниципального образования области на поддержку образования для детей с ограниченными возможностями здоровья</t>
  </si>
  <si>
    <t>Соглашение от 12.04.2019 № 19730000-1-2019-009 о предоставлении субсидии из областного бюджета (включая субсидию из федерального бюджета) бюджету муниципального образования области на внедрение целевой модели цифровой образовательной среды в общеобразовательных организациях</t>
  </si>
  <si>
    <t>Распоряжение мэрии города от 10.06.2019 № 828-р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</si>
  <si>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10.06.2019 - 31.12.2019</t>
  </si>
  <si>
    <t>Соглашение  от 11.03.2019 №12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молодого возраста на оборудованные (оснащенные) для них рабочие места</t>
  </si>
  <si>
    <t>11.03.2019-31.12.2019</t>
  </si>
  <si>
    <t>Федеральный закон от 21.12.1994 № 69-ФЗ "О пожарной безопасности"</t>
  </si>
  <si>
    <t xml:space="preserve">26.12.1994 - не установлен                                                                                                                                                            </t>
  </si>
  <si>
    <t>Распоряжение мэрии города от 25.03.2019 № 451-р "О расходовании в 2019 году средств на реализацию мероприятий муниципальной программы "Содействие развитию потребительского рынка в городе Череповце на 2013-2021 годы"</t>
  </si>
  <si>
    <t>01.09.2010 - 31.05.2019</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</si>
  <si>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</si>
  <si>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Соглашение  от 12.04.2019 № 19730000-1-2019-010 о предоставлении и расходовании субсидий из областного бюджета бюджетам муниципальных образований Вологодской области на софинаннсирование расходных обязательств муниципальных образований области по комплектованию книжных фондов муниципальных общедоступных библиотек (в 2017-2020 годах)</t>
  </si>
  <si>
    <t>Распоряжение мэрии города от 04.06.2019 № 809-р "О финансировании расходов по комплектованию книжных фондов муниципальных общедоступных библиотек"</t>
  </si>
  <si>
    <t>18.07.2019-31.12.2019</t>
  </si>
  <si>
    <t>17.01.2019-31.12.2019</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</si>
  <si>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</si>
  <si>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01.07.2019 -31.12.2019</t>
  </si>
  <si>
    <t>Распоряжение мэрии города от 18.07.2019 № 1031-р "Об утверждении Порядка определения объема  и условий предоставления из городского бюджета субсидий на иные цели"</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</si>
  <si>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</si>
  <si>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</si>
  <si>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Распоряжение мэрии города от 01.07.2019  № 926-р "О расходовании средств"</t>
  </si>
  <si>
    <t>Распоряжение мэрии города от 09.04.2019 № 536-р  "О расходовании средств в 2019 году"</t>
  </si>
  <si>
    <t>18.06.2019 -31.12.2019</t>
  </si>
  <si>
    <t>Постановление мэрии города от 14.01.2019 № 53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2019 и плановый период 2020 и 2021 годов"</t>
  </si>
  <si>
    <t>Постановление мэрии города от 14.01.2019 № 54 "О перечне объектов капитальных ремонтов на 2019  и плановый период 2020 и 2021 годов"</t>
  </si>
  <si>
    <t>А-00.023.01</t>
  </si>
  <si>
    <t>Закон Вологодской области от 29.09.2008 № 1844-ОЗ "О физической культуре и спорте"</t>
  </si>
  <si>
    <t>15.10.2008 - не установлен</t>
  </si>
  <si>
    <t>Постановление мэрии города от 19.12.2012 № 6691 "О порядке разработки и утверждения положений (регламентов) городских официальных физкультурных мероприятий и спортивных мероприятий"</t>
  </si>
  <si>
    <t>27.12.2012 - не установлен</t>
  </si>
  <si>
    <t>Постановление мэрии города от 15.02.2012 № 737 "О нормах расходов на организацию проведения физкультурных и спортивных мероприятий за счет средств городского бюджет"</t>
  </si>
  <si>
    <t>15.02.2012 - не установлен</t>
  </si>
  <si>
    <t>Постановление мэрии города от 03.09.2013 № 4147 "Об утверждении Порядка формирования и обеспечения спортивных сборных команд города"</t>
  </si>
  <si>
    <t>05.09.2013 - не установлен</t>
  </si>
  <si>
    <t>А-00.023.02</t>
  </si>
  <si>
    <t>0503, 1102</t>
  </si>
  <si>
    <t>расходы на строительство объектов физической культуры и массового спорта</t>
  </si>
  <si>
    <t xml:space="preserve">Распоряжение мэрии от 01.07.2019 № 926-р "О расходовании средств" </t>
  </si>
  <si>
    <t>01.01.2018 - 31.05.2019</t>
  </si>
  <si>
    <t>Постановление мэрии города от 26.07.2018 № 3402 "Об утверждении Порядка и условий установления и применения окладов (должностных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в сфере физической культуры и спорта, педагогическим работникам структурного образовательного подразделения муниципального учреждения физической культуры и спорта города Череповца"</t>
  </si>
  <si>
    <t>Решение Череповецкой городской Думы Вологодской области от 04.07.2017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</si>
  <si>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Постановление мэрии города от 29.03.2019 № 1263 "Об утверждении Положения о системе оплаты труда работников муниципальных учреждений в сфере физической культуры и спорта, осуществляющих программы спортивной подготовки, в городе Череповце"</t>
  </si>
  <si>
    <t>Соглашение  от 31.07.2019 № 7 о предоставлении субсидии из областного бюджета бюджету муниципального образования области на участие в обеспечении подготовки спортивного резерва для спортивных сборных команд Вологодской области в 2019 году</t>
  </si>
  <si>
    <t>30.07.2019 - 31.12.2019</t>
  </si>
  <si>
    <t>Распоряжение мэрии от 15.10.2019 № 1392-р "О расходовании средств"</t>
  </si>
  <si>
    <t>Распоряжение мэрии от 23.10.2019 № 1428-р "Об утверждении Порядка определения объема и условия предоставления из городского бюджета в 2019 году субсидии на иные цели"</t>
  </si>
  <si>
    <t>14.06.2019 - 31.12.2019</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</si>
  <si>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</si>
  <si>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Постановление мэрии города от 12.03.2019 № 945 "Об утверждении Положения о системе оплаты труда работников муниципальных учреждений культуры"</t>
  </si>
  <si>
    <t>Постановление мэрии города от 27.10.2017 № 5226 "О предоставлении дополнительной меры социальной поддержки отдельным категориям граждан"</t>
  </si>
  <si>
    <t xml:space="preserve">Постановление мэрии города от 04.07.2013 № 3117 "Об утверждении Порядка и условий установления и применения окладов, коэффициентов, выплат стимулирующего и компенсационного характера МКАУ "ЧЦХД" </t>
  </si>
  <si>
    <t>26.02.2013 -  31.05.2019</t>
  </si>
  <si>
    <t>Распоряжение мэрии города от 04.03.2019 № 341-р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</si>
  <si>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04.03.2019 - 31.12.2019</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</si>
  <si>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</si>
  <si>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расходы на содержание кладбищ и организация текущего ремонта хлораторных станций и дренажной системы, осуществляемые через МКУ "САТ"</t>
  </si>
  <si>
    <t>Постановление мэрии города от 18.10.2018 № 4496  "Об утверждении муниципальной программы "Охрана окружающей среды" на 2019 - 2024 годы"</t>
  </si>
  <si>
    <t>01.01.2019 - не установлен (01.01.2019-31.12.2024)</t>
  </si>
  <si>
    <t>Распоряжение мэрии от 14.06.2019 № 861-р "Об использовании в 2019 году субсидии из областного бюджета на обеспечение обустройства систем уличного освещения"</t>
  </si>
  <si>
    <t>14.06.2019 -31.12.2019</t>
  </si>
  <si>
    <t>Распоряжение мэрии города от 01.02.2019 № 110-р "О выделении денежных средств на демонтаж, оценку, утилизацию рекламных конструкций"</t>
  </si>
  <si>
    <t xml:space="preserve">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 </t>
  </si>
  <si>
    <t>01.01.2013-30.04.2019</t>
  </si>
  <si>
    <t>01.05.2019-не установлен</t>
  </si>
  <si>
    <t>Распояжение  мэрии от 04.03.2019 № 341-р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</si>
  <si>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t>
  </si>
  <si>
    <t>01.01.2019 -   31.12.2019</t>
  </si>
  <si>
    <t>Распоряжение мэрии города от 11.04.2019 № 565-р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t>
  </si>
  <si>
    <t>Распоряжение мэрии города от 04.12.2018 № 1318-р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"Спасательная служба"</t>
  </si>
  <si>
    <t>04.12.2018 - не установлен</t>
  </si>
  <si>
    <t>29.01.2019 - 31.12.2019</t>
  </si>
  <si>
    <t>Договор от 29.01.2019 № 15/01-01-39 "О предоставлении субсидии из городского бюджета"</t>
  </si>
  <si>
    <t>Распоряжение мэрии города от 14.05.2019 № 696-р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t>
  </si>
  <si>
    <t>14.05.2019 - 31.12.2019</t>
  </si>
  <si>
    <t>Распоряжение мэрии города от 28.01.2019 № 101-р "Об утверждении организации - получателя субсидии"</t>
  </si>
  <si>
    <t>28.01.2019 - 31.12.2019</t>
  </si>
  <si>
    <t>Договор от 29.01.2019 № 16/01-01-39 "О предоставлении субсидии из городского бюджета"</t>
  </si>
  <si>
    <t>Постановление мэрии города от 27.12.2018 № 5839 "Об утверждении порядка предоставления в 2019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2015 - 2022 годы"</t>
  </si>
  <si>
    <t>Постановление мэрии г. Череповца Вологодской области от 27.03.2019 № 1164 "Об утверждении Положения о системе оплаты труда работников муниципального казенного учреждения "Череповецкий молодежный центр"</t>
  </si>
  <si>
    <t>23.04.2019-31.12.2019</t>
  </si>
  <si>
    <t>Постановление мэрии города от 23.04.2019 № 1734 "О проведении конкурса танцевального мастерства "Танц-плантация - 2019"</t>
  </si>
  <si>
    <t>Постановление мэрии города от 29.04.2019 № 1876 "О проведении городского Дня здоровья"</t>
  </si>
  <si>
    <t>Распоряжение мэрии города от 07.05.2019 № 665-р "Об осуществлении закупок товаров, работ и услуг по производству и распространению социальной рекламы здорового образа жизни"</t>
  </si>
  <si>
    <t>Распоряжение главы города от 20.12.2018 № 26-р "Об установлении размера ежемесячного денежного поощрения, ежемесячной надбавки за особые условия муниципальной службы муниципальных служащих Череповецкой городской Думы"</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</si>
  <si>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29.12.2018</t>
  </si>
  <si>
    <t>Постановление мэрии города от 20.12.2017 № 6187 "Об утверждении порядка и условий установления и применения окладов, коэффициентов, выплат стимулирующего и компенсационного характера, порядка формирования фонда оплаты труда"</t>
  </si>
  <si>
    <t>07.03.2019 - не установлен</t>
  </si>
  <si>
    <t>Постановление мэрии города от 07.03.2019 № 896 "Об утверждении порядка предоставления муниципальной услуги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</si>
  <si>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05.12.2018 - не установлен</t>
  </si>
  <si>
    <t>06.12.2018 - не установлен</t>
  </si>
  <si>
    <t>Распоряжение мэрии города от 06.12.2018 № 1347-р "Об утверждении значений нормативных затрат на выполнение муниципальных работ муниципальным бюджетным учреждением "Центр муниципальных информационных ресурсов и технологий" на 2019 год и плановый период 2020 и 2021 годов"</t>
  </si>
  <si>
    <t>Соглашение от 10.04.2019 № 93/С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2014-2020 годы"</t>
  </si>
  <si>
    <t>Создание системы взаимодействия и вовлечения горожан в принятие решений по вопросам городского развития. Реализация проекта "Команда Череповца"</t>
  </si>
  <si>
    <t>Распоряжение мэрии города от 05.12.2018 № 1321-р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"Центр муниципальных информационных ресурсов и технологий"</t>
  </si>
  <si>
    <t>Постановление мэрии города от 29.03.2019 № 1264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</si>
  <si>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 xml:space="preserve">01.06.2019 - не установлен </t>
  </si>
  <si>
    <t>25.07.2011 - 31.05.2019</t>
  </si>
  <si>
    <t>Постановление мэрии города от 26.02.2019 № 716 "Об утверждении Положения о системе оплаты труда работников муниципального казенного учреждения "Финансово-бухгалтерский центр"</t>
  </si>
  <si>
    <t>16.05.2014 - 31.05.2019</t>
  </si>
  <si>
    <t>09.10.2013-не установлен    (01.01.2014 -                   31.12.2022)</t>
  </si>
  <si>
    <t xml:space="preserve">Постановление мэрии от 24.06.2019 № 2979 "Об утверждении устава муниципального казенного учреждения "Информационное мониторинговое агентство "Череповец" </t>
  </si>
  <si>
    <t>24.06.2019- не установлен</t>
  </si>
  <si>
    <t>Распоряжение мэрии города от 26.12.2018 № 198-рк "Об утверждении плана-графика профессионального образования, дополнительного профессионального образования и профессионального развития муниципальных служащих на 2019 год"</t>
  </si>
  <si>
    <t>Соглашение от 11.05.2019 № 59 о предоставлении и расходовании субсидии из областного бюджета бюджетам муниципальных образований области на разработку проектно-сметной документации в целях строительства (реконструкции) объектов обеспечивающей инфраструктуры с длительным сроком окупаемости</t>
  </si>
  <si>
    <t>Соглашение от 12.04.2019 № 19730000-1-2019-008 о предоставлении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t>
  </si>
  <si>
    <t>11.05.2019 - 31.12.2019</t>
  </si>
  <si>
    <t>Распоряжение мэрии от 15.04.2019 № 589-р "Об использовании субсидии из областного бюджета на разработку проектно-сметной документации в 2019 году"</t>
  </si>
  <si>
    <t xml:space="preserve"> 15.04.2019 - 31.12.2019</t>
  </si>
  <si>
    <t>Постановление мэрии города от 31.05.2018 № 2421 "Об осуществлении единовременных выплат "За особые успехи в обучении"</t>
  </si>
  <si>
    <t>31.05.2018 - не установлен</t>
  </si>
  <si>
    <t>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t>
  </si>
  <si>
    <t>Решение Череповецкой городской Думы № 175 от 22.10.2019 "Об оказании единовременной социальной помощи"</t>
  </si>
  <si>
    <t>21.11.2013-не установлен</t>
  </si>
  <si>
    <t xml:space="preserve">Решение Череповецкой  городской Думы от 29.10.2013 № 186 "Об установлении мер социальной помощи"                                                                                                                                                                           </t>
  </si>
  <si>
    <t>Постановление мэрии города от 20.12.2018 № 5641 "О размере социальных выплат"</t>
  </si>
  <si>
    <t>Постановление мэрии города от 06.12.2018 № 5371 "О перечне должностей"</t>
  </si>
  <si>
    <t xml:space="preserve">Решение Череповецкой городской думы от 25.04.2006 № 83 "О положении о порядке управления, распоряжения имуществом, находящимся в муниципальной собственности города Череповца"  </t>
  </si>
  <si>
    <t xml:space="preserve">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</si>
  <si>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</si>
  <si>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</si>
  <si>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</si>
  <si>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 xml:space="preserve">Постановление мэрии города Череповца от 26.03.2013 №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  </t>
  </si>
  <si>
    <t xml:space="preserve">Федеральный Закон от 29.12.12 № 273-ФЗ "Об образовании в Российской Федерации"                    </t>
  </si>
  <si>
    <t xml:space="preserve">Федеральный Закон от 04.12.2007 № 329-ФЗ "О физической культуре и спорте в Российской Федерации"  </t>
  </si>
  <si>
    <t xml:space="preserve">Федеральный закон от 12.01.96 № 8-ФЗ "О погребении и похоронном деле"  </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</si>
  <si>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</si>
  <si>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 xml:space="preserve">Постановление мэрии города от 25.02.2019 № 683 "Об утверждении Положения о системе оплаты труда работников муниципального бюджетного учреждения "Спасательная служба"  </t>
  </si>
  <si>
    <t xml:space="preserve">Постановление мэрии города 29.11.2012 № 6107 "О мерах социальной помощи"  </t>
  </si>
  <si>
    <t xml:space="preserve">Решение Череповецкой городской Думы № 93 от 29.05.2012  "О социальной помощи"  </t>
  </si>
  <si>
    <t xml:space="preserve">Постановление мэрии города 29.11.2012 № 6106 "Об утверждении Порядка выплаты ежемесячного социального пособия на оздоровление работникам учреждений здравоохранения"  </t>
  </si>
  <si>
    <t xml:space="preserve">Федеральный закон от 24.11.1995 года № 181-ФЗ "О социальной защите инвалидов в Российской Федерации"   </t>
  </si>
  <si>
    <t xml:space="preserve">Федеральный закон от 12.01.1995 года № 5-ФЗ "О ветеранах"    </t>
  </si>
  <si>
    <t xml:space="preserve">Федеральный закон от 27.07.2010 № 210-ФЗ "Об организации предоставления государственных и муниципальных услуг"  </t>
  </si>
  <si>
    <t xml:space="preserve">Постановление мэрии города от 25.02.2009 № 626  "О передаче функций по решению вопросов местного значения по месту жительства МУ "Центр по защите населения и территорий от чрезвычайных ситуаций"  </t>
  </si>
  <si>
    <t>Соглашение от 12.04.2019 № 19730000-1-2019-011 "О предоставлении и расходовании субсидии из областного бюджета бюджету муниципального образования, вошедшего в список моногородов, на реализацию муниципальных программ по поддержке и развитию малого и  среднего предпринимательства"</t>
  </si>
  <si>
    <t>Распоряжение мэрии города от 20.11.2019 № 1594 "Об осуществлении социальной поддержки членам народных дружин города"</t>
  </si>
  <si>
    <t xml:space="preserve"> 20.11.2019 -    31.12.2019</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</si>
  <si>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</si>
  <si>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</si>
  <si>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</si>
  <si>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 </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</si>
  <si>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</si>
  <si>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в соответствии с Федеральным законом от 24 июля 2007 года № 221-ФЗ "О кадастровой деятельности" выполнения комплексных кадастровых работ и утверждение карты-плана территории</t>
  </si>
  <si>
    <t>01.01.2015 - не установлен</t>
  </si>
  <si>
    <t>п. 43 ч. 1 ст. 16 гл. 3</t>
  </si>
  <si>
    <t xml:space="preserve">п.9 ч. 1 ст. 16.1 гл. 3                                                                                                                                                                                         </t>
  </si>
  <si>
    <t>29.12.2008 - не установлен</t>
  </si>
  <si>
    <t>на осуществление полномочий в соотвествии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</si>
  <si>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на осуществление полномочий в соотвествии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</si>
  <si>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</si>
  <si>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23.02.2019 - не установлен</t>
  </si>
  <si>
    <t>Постановление Правительства Вологодской области от 02.04.2018 № 285 "Об утверждении Порядка предоставления, расходования и учета субвенций бюджетам муниципальных образований на осуществление отдельных государственных полномочий в соответствии с законом области от 15 декабря 2017 года № 4260-ОЗ "О наделении органов местного самоуправления отдельными государственными полномочиями по лицензионному контролю"</t>
  </si>
  <si>
    <t xml:space="preserve">Закон Вологодской области от 15.01.2013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</si>
  <si>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 января 2013 года N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</si>
  <si>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Постановление мэрии города от 22.06.2016  № 2644 "Об использовании субвенций из областного бюджета на реализацию государственных полномочий по отлову и содержанию безнадзорных животных"</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</si>
  <si>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</si>
  <si>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Решение Череповецкой городской Думы от 13.12.2018 № 217 "О городском бюджете на 2019 год и плановый период 2020 и 2021 годов"</t>
  </si>
  <si>
    <t>гл. 6 ст. 60</t>
  </si>
  <si>
    <t>Решение Совета Ирдоматского сельского поселения от 28.11.2015 № 101 "О ставках земельного налога на территории Ирдоматского сельского поселения с 2016 года"</t>
  </si>
  <si>
    <t>19.02.2019-31.12.2019</t>
  </si>
  <si>
    <t xml:space="preserve">Контракт; кредитный договор от 11.01.2019 № 0130300041118000006-0245144-01 </t>
  </si>
  <si>
    <t>11.01.2019-10.01.2020</t>
  </si>
  <si>
    <t>Контракт; кредитный договор от 03.06.2019 №0130300041119000002</t>
  </si>
  <si>
    <t>03.06.2019-02.06.2020</t>
  </si>
  <si>
    <t>29.07.2019-28.07.2020</t>
  </si>
  <si>
    <t>Постановление мэрии города от 02.04.2018 № 1362 "Об утверждении Порядка и условий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муниципального бюджетного учреждения "Центр муниципальных информационных ресурсов и технологий"</t>
  </si>
  <si>
    <t>02.04.2018-26.02.2019</t>
  </si>
  <si>
    <t>27.02.2019-не установлен</t>
  </si>
  <si>
    <t>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</si>
  <si>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</si>
  <si>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Череповецкой городской Думы от 30.01.2001 № 6 "О Положении об оплате расходов в краткосрочных служебных заграничных командировках работников органов городского самоуправления"</t>
  </si>
  <si>
    <t>Договор от 19.02.2019 № 2/08-25 о предоставлении бюджетного кредита на пополнение остатков средств на счетах бюджетов субъектов Российской Федерации (местных бюджетов)</t>
  </si>
  <si>
    <t xml:space="preserve"> 0105, 1003</t>
  </si>
  <si>
    <t>по составлению (изменению) списков кандитатов в присяжные заседатели федеральных судов общей юрисдикции в Российской Федерации</t>
  </si>
  <si>
    <t>на 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</si>
  <si>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на 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</si>
  <si>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Федеральный Закон от 29.12.12 № 273-ФЗ "Об образовании в Российской Федерации"</t>
  </si>
  <si>
    <t>Распоряжение мэрии от 08.04.2019 № 531-р "Об утверждении Порядка определения объема и условий предоставления из городского бюджета в 2019 году субсидии на иные цели муниципальному автономному учреждению "Спортивная школа № 3" для реализации мероприятий в рамках проекта "Народный бюджет – ТОС"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t>
  </si>
  <si>
    <t>08.04.2019 - 31.12.2019</t>
  </si>
  <si>
    <t>Распоряжение мэрии от 23.10.2019 № 1427-р "Об утверждении Порядка определения объема и условия предоставления из городского бюджета в 2019 году субсидии на иные цели"</t>
  </si>
  <si>
    <t>Распоряжение мэрии города от 17.04.2019 № 601-р "Об утверждении Порядка определения объема и условий предоставления субсидий из городского бюджета на иные цели"</t>
  </si>
  <si>
    <t>28.11.2019 - 31.12.2019</t>
  </si>
  <si>
    <t>Распоряжение мэрии горда от 28.11.2019 № 1617-р "Об утверждении Порядка определения объема и условий предоставления из городского бюджета субсидии на иные цели"</t>
  </si>
  <si>
    <t>Распоряжение мэрии города от 31.05.2019 № 792-р "Об утверждении Порядка определения объема и условий предоставления из городского бюджета субсидии на иные цели"</t>
  </si>
  <si>
    <t>Соглашение от 25.03.2019 № 27 о предоставлении субсидии из областного бюджета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t>
  </si>
  <si>
    <t>Налоговый кодекс Российской Федерации</t>
  </si>
  <si>
    <t>10.08.2000 - не установлен</t>
  </si>
  <si>
    <t xml:space="preserve">ст. 387 гл. 31 разд.Х ч. 2 </t>
  </si>
  <si>
    <t>0501, 1003</t>
  </si>
  <si>
    <t>0104, 0113, 0605</t>
  </si>
  <si>
    <t>Б-00.001.06</t>
  </si>
  <si>
    <t>0106, 0113</t>
  </si>
  <si>
    <t>0113, 0401</t>
  </si>
  <si>
    <t>0100, 0400, 0500, 0600, 0700, 0900, 1000</t>
  </si>
  <si>
    <t>0410, 1006</t>
  </si>
  <si>
    <t>0104, 0106, 0113, 0410, 0505, 0605,  0907, 1006</t>
  </si>
  <si>
    <t>отчетный финансовый 2019 год</t>
  </si>
  <si>
    <t xml:space="preserve">текущий финансовый
2020 год </t>
  </si>
  <si>
    <t>очередной финансовый 
2022 год</t>
  </si>
  <si>
    <t xml:space="preserve">очередной финансовый 
2023 год </t>
  </si>
  <si>
    <t>Б-00.010.00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</si>
  <si>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</si>
  <si>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</si>
  <si>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 xml:space="preserve"> п. 5 ,ч. 1, ст. 17, гл. 3 </t>
  </si>
  <si>
    <t>Приказ контрольно-счетной палаты города Череповца от 29.08.2018 № 20 "Об утверждении Положения о материальной помощи работникам контрольно-счетной палаты города Череповца"</t>
  </si>
  <si>
    <t>29.08.2018 - не установлен</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</si>
  <si>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</si>
  <si>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01.02.2011 - 01.09.2019</t>
  </si>
  <si>
    <t>29.12.2006 - 13.08.2020</t>
  </si>
  <si>
    <t>Распоряжение главы города от 20.12.2018 № 26-р "Об установлении размера ежемесячного денежного поощрения, ежемесячной надбавки за особые условия муниципальной службы служащих Череповецкой городской Думы"</t>
  </si>
  <si>
    <t>Распоряжение главы города от 18.02.2020 № 11-р "Об установлении размера ежемесячного денежного поощрения, ежемесячной надбавки за особые условия муниципальной службы служащих Череповецкой городской Думы"</t>
  </si>
  <si>
    <t>01.01.2020 - не установлен</t>
  </si>
  <si>
    <t>0102</t>
  </si>
  <si>
    <t>ст. 23, 34 гл. 4</t>
  </si>
  <si>
    <t>п.4 ст.26 гл.4</t>
  </si>
  <si>
    <t>Постановление главы города от 02.09.2019 № 10-па "О представительских расходах в Череповецкой городской Думе"</t>
  </si>
  <si>
    <t>02.09.2019 - не установлен</t>
  </si>
  <si>
    <t>+</t>
  </si>
  <si>
    <t>Решение Череповецкой городской Думы от 19.12.2019 № 217 "О городском бюджете на 2020 год и плановый период 2021 и 2022 годов"</t>
  </si>
  <si>
    <t>01.01.2020-31.12.2020</t>
  </si>
  <si>
    <t>Постановление мэрии города от 06.11.2020 № 4482 "О разработке документации по планировке территории 143в микрорайона в Зашекснинском районе города Череповца"</t>
  </si>
  <si>
    <t>06.11.2020 - не установлен</t>
  </si>
  <si>
    <t>расходы на обеспечение проведения выборов</t>
  </si>
  <si>
    <r>
      <t>расходы на обеспечение внесения изменений в Генеральный план города Череповца, разработка документации по планировке территории 143 в микрорайона в Зашекснинском районе города Череповца,</t>
    </r>
    <r>
      <rPr>
        <sz val="11"/>
        <color rgb="FFC00000"/>
        <rFont val="Times New Roman"/>
        <family val="1"/>
        <charset val="204"/>
      </rPr>
      <t xml:space="preserve"> </t>
    </r>
    <r>
      <rPr>
        <sz val="11"/>
        <rFont val="Times New Roman"/>
        <family val="1"/>
        <charset val="204"/>
      </rPr>
      <t>местные нормативы градостроительного проектирования;                                                                                                                                                                                                                                                                                                                                                                                                                                    обеспечение  внесения изменений в Правила землепользования и застройки города Череповца;                                                                                                                                 выполнение работ по аэрофотосъемке территории  города Череповца, площадью 70 кв. м.</t>
    </r>
  </si>
  <si>
    <t>31.10.2018 - не установлен</t>
  </si>
  <si>
    <t>Постановление мэрии города от 10.10.2013 № 4810 "Об утверждении муниципальной программы "Реализация градостроительной политики города Череповца" на 2014-2023 годы"</t>
  </si>
  <si>
    <t>10.10.2013, не установлен (01.01.2014-31.12.2023)</t>
  </si>
  <si>
    <t>Постановление мэрии города от 10.10.2013 № 4810 № "Об утверждении муниципальной программы "Реализация градостроительной политики города Череповца" на 2014-2023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</si>
  <si>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2014-2023 годы"</t>
  </si>
  <si>
    <t>0103, 0113</t>
  </si>
  <si>
    <t>17.01.2006 - 13.01.2020</t>
  </si>
  <si>
    <t xml:space="preserve">Решение Череповецкой городской Думы от 24.12.2019 № 223 "О Положении о муниципальных заимствованиях в городе Череповце "      </t>
  </si>
  <si>
    <t>14.01.2020 - не установлен</t>
  </si>
  <si>
    <t>Контракт; кредитный договор от 29.07.2019  № 130300041119000003</t>
  </si>
  <si>
    <t>01.08.2015 - 30.04.2019</t>
  </si>
  <si>
    <t>15.02.2016 - 30.04.2019</t>
  </si>
  <si>
    <t xml:space="preserve">Соглашение от 16.01.2020 № 44 "О предоставлении субсидии из областного бюджета бюджету муниципального образования области на проведение мероприятий по антитеррористической защищенности мест массового пребывания людей" </t>
  </si>
  <si>
    <t>16.01.2020-31.12.2020</t>
  </si>
  <si>
    <t>09.10.2013-31.12.2020</t>
  </si>
  <si>
    <t>27.10.2020 - не установлен (01.01.2021 - 31.12.2025)</t>
  </si>
  <si>
    <t>01.01.2010 - 31.05.2019</t>
  </si>
  <si>
    <t>08.08.2011 - 31.05.2019</t>
  </si>
  <si>
    <t>Постановление мэрии города от 09.10.2015 № 5369 "Об утверждении муниципальной программы "Развитие культуры и туризма в городе Череповце на 2016-2023 годы</t>
  </si>
  <si>
    <t>09.10.2015 - не установлен (01.01.2016-31.12.2023)</t>
  </si>
  <si>
    <t>Распоряжение мэрии города  от 18.07.2019 № 1031-р "Об утверждении Порядка определения объема  и условий предоставления из городского бюджета субсидий на иные цели"</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</si>
  <si>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</si>
  <si>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01.01.2020 -31.12.2020</t>
  </si>
  <si>
    <t>Приказ Минобрнауки РФ от 09.11.2018 № 196 "Об утверждении Порядка организации и осуществления образовательной деятельности по дополнительным общеобразовательным программам"</t>
  </si>
  <si>
    <t>09.11.2018 - не установлен</t>
  </si>
  <si>
    <t xml:space="preserve">Постановление мэрии города от 29.03.2019  № 1266  "Об утверждении Положения о системе оплаты труда работников муниципальных учреждений дополнительного образования, подведомственных управлению по делам культуры мэрии" </t>
  </si>
  <si>
    <t>Распоряжение мэрии города от 30.12.2019 № 1796-р " Об утверждении Порядка определения объема  и условий предоставления из городского бюджета субсидий на иные цели"</t>
  </si>
  <si>
    <t>Распоряжение мэрии города от 13.05.2020 № 451-р "О финансировании расходов на приобретение музыкальных инструментов, оборудования и учебных материалов для детских школ искусств по видам искусств"</t>
  </si>
  <si>
    <t>13.05.2020 - не установлен</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</si>
  <si>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</si>
  <si>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Распоряжение мэрии города  от 30.12.2020 № 1796-р "Об утверждении Порядка определения объема  и условий предоставления из городского бюджета субсидий на иные цели"</t>
  </si>
  <si>
    <t>Постановление Правительства Вологодской области от 27.05.2019 г. № 495 "Об утверждении государственной программы "Развитие культуры, туризма и архивного дела Вологодской области на 2021-2025 годы"</t>
  </si>
  <si>
    <t>30.05.2019 - не установлен</t>
  </si>
  <si>
    <t>Постановление мэрии города от 22.07.2020 № 2962 "О создании  муниципального автономного учреждения культуры "Объединение библиотек"</t>
  </si>
  <si>
    <t>22.07.2020 - не установлен</t>
  </si>
  <si>
    <r>
      <t xml:space="preserve">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библиотек муниципальных образований за счет иных межбюджетных трансфертов из федерального бюджета;                                                                                                         комплектование книжных фондов общедоступных муниципальных библиотек;                                                                                               развитие библиотечного дела;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t>
    </r>
    <r>
      <rPr>
        <sz val="11"/>
        <color rgb="FFFF0000"/>
        <rFont val="Times New Roman"/>
        <family val="1"/>
        <charset val="204"/>
      </rPr>
      <t>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</si>
  <si>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</si>
  <si>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</si>
  <si>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Распоряжение мэрии города  от 10.06.2019  № 828-р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</si>
  <si>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Распоряжение мэрии города  от 28.04.2020  № 429-р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</si>
  <si>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28.04.2020 -31.12.2020</t>
  </si>
  <si>
    <t>0401, 0801</t>
  </si>
  <si>
    <t xml:space="preserve">Распоряжение мэрии города от 18.07.2019 № 1031-р "Об утверждении Порядка определения объема  и условий предоставления из городского бюджета субсидий на иные цели                        </t>
  </si>
  <si>
    <t>Распоряжение мэрии города  от 30.12.2019 № 1796-р "Об утверждении Порядка определения объема  и условий предоставления из городского бюджета субсидий на иные цели"</t>
  </si>
  <si>
    <t>Распоряжение мэрии города от 30.12.2019 № 1796-р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</si>
  <si>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09.10.2015 № 5369 "Об утверждении муниципальной программы "Развитие культуры и туризма в городе Череповце на 2016-2023 годы" </t>
  </si>
  <si>
    <t>23.06.2015 - 28.09.2020</t>
  </si>
  <si>
    <t xml:space="preserve">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2014 - 2023 годы </t>
  </si>
  <si>
    <t>08.10.2013 - не установлен (01.01.2014-31.12.2023)</t>
  </si>
  <si>
    <t>Постановление мэрии города от 09.10.2015 № 5369  "Об утверждении муниципальной программы "Развитие культуры и туризма в городе Череповце на 2016-2023 годы"</t>
  </si>
  <si>
    <t xml:space="preserve">Соглашение от 15.04.2020 № 15 "О предоставлении субсидии из областного бюджета бюджету муниципального образования «Город Череповец» на проведение мероприятий по антитеррористической защищенности объектов физической культуры и спорта" </t>
  </si>
  <si>
    <t>15.04.2020-31.12.2020</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</si>
  <si>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2013-2023 годы"</t>
  </si>
  <si>
    <t>22.10.2012 - не установлен (01.01.2013 - 31.12.2023)</t>
  </si>
  <si>
    <t>15.10.2019-31.12.2019</t>
  </si>
  <si>
    <t>31.07.2019 - 31.12.2019</t>
  </si>
  <si>
    <t>10.06.2019-31.12.2019</t>
  </si>
  <si>
    <t xml:space="preserve">Распоряжение мэрии от 02.07.2020 № 542-р "О расходовании средств" </t>
  </si>
  <si>
    <t>Постановление мэрии города от 21.02.2019 № 656 "Об утверждении Порядка конкурсного отбора, определения объема и предоставления субсидии физкультурно-спортивным некоммерческим организациям, не являющимися государственными (муниципальными) учреждениями"</t>
  </si>
  <si>
    <t>28.02.2019 - 11.03.2020</t>
  </si>
  <si>
    <t>Постановление мэрии города от 10.03.2020 № 1016 "Об утверждении Порядка конкурсного отбора, определения объема и предоставления субсидии физкультурно-спортивным некоммерческим организациям, не являющимися государственными (муниципальными) учреждениями"</t>
  </si>
  <si>
    <t>12.03.2020 - не установлен</t>
  </si>
  <si>
    <t>22.10.201 - не установлен (01.01.2013 - 31.12.2023)</t>
  </si>
  <si>
    <t>Распоряжение мэрии города от 10.06.2019 № 828-р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</si>
  <si>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Распоряжение мэрии от 30.07.2019 № 1051-р "Об утверждении Порядка определения объема и условия предоставления из городского бюджета в 2019 году субсидии на иные цели"</t>
  </si>
  <si>
    <t>Б-00.005.07</t>
  </si>
  <si>
    <t>кономическое и хозяйственное обеспечение деятельности учреждений, подведомственных управлению по делам культуры мэрии</t>
  </si>
  <si>
    <t>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t>
  </si>
  <si>
    <t>05.08.2015 - 30.04.2019</t>
  </si>
  <si>
    <t>Распоряжение мэрии города от 09.04.2019 № 536-р "О расходовании средств в 2019 году"</t>
  </si>
  <si>
    <t xml:space="preserve">Распоряжение мэрии от 15.07.2020 № 570-р "Об утверждении Порядка определения объема и условия предоставления из городского бюджета субсидии на иные цели  в 2020 году МАУ  «Спортивный клуб Череповец»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 на проведение работ по подготовке основания и монтажу покрытия футбольного поля стадиона «Металлург», включая  демонтаж" </t>
  </si>
  <si>
    <t xml:space="preserve">Распоряжение мэрии от 17.07.2020 № 574-р "Об утверждении Порядка определения объема и условия предоставления из городского бюджета субсидии на иные цели в 2020 году муниципальному автономному учреждению «Спортивная школа олимпийского резерва № 3»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 на закупку оборудования и инвентаря для оснащения строящегося физкультурно-оздоровительного комплекса в Зашекснинском районе" </t>
  </si>
  <si>
    <t xml:space="preserve">Распоряжение мэрии от 15.06.2020 № 503-р "О расходовании средств" </t>
  </si>
  <si>
    <t xml:space="preserve">Распоряжение мэрии от 09.04.2019 № 536-р "О расходовании средств в 2019"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</si>
  <si>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t>
  </si>
  <si>
    <t xml:space="preserve">Соглашение от 14.01.2020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t>
  </si>
  <si>
    <t>14.01.2020 - 31.12.2020</t>
  </si>
  <si>
    <t>расходы на выполнение кадастровых, топографо-геодезических и картографических работ</t>
  </si>
  <si>
    <t xml:space="preserve">Постановление мэрии города от 18.01.2019 № 135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</si>
  <si>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подпункт 1.4.8</t>
  </si>
  <si>
    <t>Распоряжение мэрии города от 23.12.2019 № 1746-р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</si>
  <si>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пп. 1.2. п.1</t>
  </si>
  <si>
    <t>Постановление мэрии города от 10.10.2013 № 4807 "Об утверждении муниципальной программы "Обеспечение жильем отдельных категорий граждан" на 2014 - 2023 годы"</t>
  </si>
  <si>
    <t>10.10.2013 - не установлен (01.01.2014 - 31.12.2023)</t>
  </si>
  <si>
    <t>06.07.2016 - 31.12.2020</t>
  </si>
  <si>
    <t>Соглашение от 20.01.2020 № 19730000-1-2020-011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</si>
  <si>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20.01.2020 - 31.12.2022</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</si>
  <si>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</si>
  <si>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10.10.2013-не установлен (01.01.2014-31.12.2023)</t>
  </si>
  <si>
    <t>Постановление мэрии города от 14.02.2020 № 610 "Об утверждении порядка предоставления в 2020 году субсидии из городского бюджета на возмещение недополученных доходов и финансовое возмещение затрат в связи с оказанием транспортных услуг населению МУП "Автоколонна № 1456" и состава комиссии"</t>
  </si>
  <si>
    <t>14.02.2020 - 31.12.2020</t>
  </si>
  <si>
    <t>Распоряжение мэрии города от 26.02.2020  № 255-р "О предоставлении субсидии"</t>
  </si>
  <si>
    <t>26.02.2020 - 31.12.2020</t>
  </si>
  <si>
    <r>
      <t>расходы на внедрение и (или) эксплуатацию аппаратно-программного комплекса "Безопасный город" в рамках подпрограммы "Построение и развитие аппаратно-программного комплекса "Безопасный город" на территории Вологодской области" государственной программы области "Обеспечение профилактики правонарушений, безопасности населения и территории Вологодской области в 2013-2020 годах";                                                                                                                                                          субсидия из городского бюджета на иные цели муниципальному бюджетному учреждению "Центр муниципальных информационных ресурсов и технологий";</t>
    </r>
    <r>
      <rPr>
        <sz val="11"/>
        <color rgb="FFC00000"/>
        <rFont val="Times New Roman"/>
        <family val="1"/>
        <charset val="204"/>
      </rPr>
      <t xml:space="preserve">
</t>
    </r>
    <r>
      <rPr>
        <sz val="11"/>
        <rFont val="Times New Roman"/>
        <family val="1"/>
        <charset val="204"/>
      </rPr>
      <t xml:space="preserve">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     </t>
    </r>
    <r>
      <rPr>
        <sz val="11"/>
        <color rgb="FFC00000"/>
        <rFont val="Times New Roman"/>
        <family val="1"/>
        <charset val="204"/>
      </rPr>
      <t xml:space="preserve">                                                                     </t>
    </r>
    <r>
      <rPr>
        <sz val="11"/>
        <rFont val="Times New Roman"/>
        <family val="1"/>
        <charset val="204"/>
      </rPr>
      <t xml:space="preserve">расходы на реализацию мероприятий по антитеррористической защищенности объектов физической культуры и спорта;     </t>
    </r>
    <r>
      <rPr>
        <sz val="11"/>
        <color rgb="FFC00000"/>
        <rFont val="Times New Roman"/>
        <family val="1"/>
        <charset val="204"/>
      </rPr>
      <t xml:space="preserve">                                                       </t>
    </r>
    <r>
      <rPr>
        <sz val="11"/>
        <rFont val="Times New Roman"/>
        <family val="1"/>
        <charset val="204"/>
      </rPr>
      <t>расходы на проведение мероприятий по антитерористической защищенности мест массового пребывания людей.</t>
    </r>
  </si>
  <si>
    <t xml:space="preserve">Распоряжение мэрии города от 13.02.2020 № 184-р "Об утверждении Порядка определения объема и условий предоставления за счет средств областного бюджета субсидии на иные цели муниципальному автономному учреждению "Центр муниципальных информационных ресурсов и технологий" на внедрение и/или эксплуатацию аппаратно-программного комплекса "Безопасный город" на 2020 год </t>
  </si>
  <si>
    <t>13.02.2020-31.12.2020</t>
  </si>
  <si>
    <t xml:space="preserve">Распоряжение мэрии города от 12.03.2019 № 381-р "Об утверждении Порядка определения объема и условий предоставления за счет средств областного бюджета субсидии на иные цели" </t>
  </si>
  <si>
    <t>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</si>
  <si>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</si>
  <si>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 xml:space="preserve">Соглашение от 09.01.2020 № 8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 </t>
  </si>
  <si>
    <t>25.01.2019 - не установлен</t>
  </si>
  <si>
    <t xml:space="preserve">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 </t>
  </si>
  <si>
    <t>14.03.2019 - не установлен</t>
  </si>
  <si>
    <t>04.07.2013 -  31.05.2019</t>
  </si>
  <si>
    <t>13.02.2020 - 31.12.2020</t>
  </si>
  <si>
    <t>0113, 0309, 0310, 0314</t>
  </si>
  <si>
    <t>08.02.2013-30.04.2019</t>
  </si>
  <si>
    <t>04.03.2019-31.12.2019</t>
  </si>
  <si>
    <t>Распояжение  мэрии от 13.02.2020 № 183-р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</si>
  <si>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0309, 0310</t>
  </si>
  <si>
    <t>Распоряжение мэрии города от 13.12.2018 № 1386-р "Об утверждении значений нормативных затрат, связанных с выполнением муниципальных работ муниципальным бюджетным учреждением "Спасательная служба"</t>
  </si>
  <si>
    <t xml:space="preserve">Распоряжение мэрии города от 12.11.2020 № 808-р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 в 2020 году" </t>
  </si>
  <si>
    <t>12.11.2020 - 31.12.2020</t>
  </si>
  <si>
    <t>п. 1.1, 1.2</t>
  </si>
  <si>
    <t>01.01.2020 - 31.12.2020</t>
  </si>
  <si>
    <t>11.04.2019 - 31.12.2019</t>
  </si>
  <si>
    <t>13.12.2018 - не установлен</t>
  </si>
  <si>
    <t>13.07.2018 - не установлен</t>
  </si>
  <si>
    <r>
      <t xml:space="preserve">27.12.2017 - </t>
    </r>
    <r>
      <rPr>
        <sz val="11"/>
        <color rgb="FFC00000"/>
        <rFont val="Times New Roman"/>
        <family val="1"/>
        <charset val="204"/>
      </rPr>
      <t>31.01.2020</t>
    </r>
  </si>
  <si>
    <t>Договор от 24.01.2020 № 2/01-01-39 "О предоставлении субсидии из городского бюджета"</t>
  </si>
  <si>
    <t>24.01.2020 - 31.12.2020</t>
  </si>
  <si>
    <r>
      <t xml:space="preserve">расходы на содержание муниципального казенного учреждения Череповецкий молодежный центр", в том числе расходы на </t>
    </r>
    <r>
      <rPr>
        <sz val="11"/>
        <color rgb="FFC00000"/>
        <rFont val="Times New Roman"/>
        <family val="1"/>
        <charset val="204"/>
      </rPr>
      <t>организацию и проведение мероприятий с детьми и молодежью в рамках плана мероприятий с детьми и молодежью за счет средств городского бюджета</t>
    </r>
  </si>
  <si>
    <t>0113, 0801</t>
  </si>
  <si>
    <t>гл. 4 ст. 38 п. 1 абз. 1</t>
  </si>
  <si>
    <t>11.10.2010 - 08.11.2020</t>
  </si>
  <si>
    <t>09.11.2020 - не установлен</t>
  </si>
  <si>
    <t xml:space="preserve">Постановление мэрии города от 10.10.2013 № 4805 "Об утверждении муниципальной программы "Здоровый город на 2014-2023 годы"  </t>
  </si>
  <si>
    <t xml:space="preserve">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2014-2023 годы  </t>
  </si>
  <si>
    <t>11.05.2010 - 31.05.2019</t>
  </si>
  <si>
    <t>20.06.2017 - 31.05.2019</t>
  </si>
  <si>
    <t>20.03.2017 - не установлен</t>
  </si>
  <si>
    <t>20.07.2017 - не установлен</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</si>
  <si>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2014-2023 годы"</t>
  </si>
  <si>
    <t>10.10.2013 - не установлен (01.01.2014-31.12.2023)</t>
  </si>
  <si>
    <t>01.07.2013 - 31.05.2019</t>
  </si>
  <si>
    <t>п.1</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</si>
  <si>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09.01.2020</t>
  </si>
  <si>
    <t xml:space="preserve">Постановление мэрии города от 19.02.2001 № 622 "О создании муниципального учреждения "Центр муниципальных информационных ресурсов и технологий"                                                                                               </t>
  </si>
  <si>
    <t xml:space="preserve">Постановление мэрии города от 18.01.2019 № 135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</si>
  <si>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 xml:space="preserve">Распоряжение мэрии города от 23.12.2019 № 1746-р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</si>
  <si>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подпункт 1.4.3.</t>
  </si>
  <si>
    <t>подпункт 1.4.6.</t>
  </si>
  <si>
    <t xml:space="preserve">Распоряжение мэрии города от 14.07.2020 № 566-р "Об утверждении значения нормативных затрат на выполнение муниципальных работ  муниципальным автономным учреждением «Центр муниципальных информационных ресурсов и технологий», в отношении которого мэрия города Череповца осуществляет функции и полномочия Учредителя, на 2020 год и плановый период 2021 и 2022 годов" </t>
  </si>
  <si>
    <t>подпрограмма 5</t>
  </si>
  <si>
    <t>14.07.2020 - не установлен</t>
  </si>
  <si>
    <t>0401, 1202</t>
  </si>
  <si>
    <t>15.02.2018 - 31.05.2019</t>
  </si>
  <si>
    <t>01.04.2014 - 31.05.2019</t>
  </si>
  <si>
    <t>п.3,4</t>
  </si>
  <si>
    <t>Распоряжение мэрии города от 13.02.2020 № 183-р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</si>
  <si>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0113, 0705</t>
  </si>
  <si>
    <t>Распоряжение мэрии города от 27.12.2019 № 229-рк "Об утверждении плана-графика профессионального образования, дополнительного профессионального образования и профессионального развития муниципальных служащих на 2020 год"</t>
  </si>
  <si>
    <t>22.12.2012 - не установлен (01.01.2013   - 31.12.2023)</t>
  </si>
  <si>
    <t>расходы на организацию и проведение мероприятий с детьми и молодежью в рамках текущей деятельности муниципального бюджетного учреждения "Череповецкий молодежный центр" в рамках муниципальной программы "Развитие молодежной политики" на 2013-2023 годы</t>
  </si>
  <si>
    <t>расходы на организацию  временного трудоустройства несовершеннолетних в возрасте от 14 до 18 лет в свободное от учебы время в рамках муниципальной программы "Развитие молодежной политики" на 2013-2023 годы</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</si>
  <si>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</si>
  <si>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Постановление мэрии города от 30.06.2011 № 2748 "Об утверждении Положения об оплате труда работников МБУ "Череповецкий молодежный центр"</t>
  </si>
  <si>
    <t>Постановление мэрии города от 27.03.2019 № 1164 "Об утверждении Положения о системе оплаты труда работников муниципального казенного учреждения "Череповецкий молодежный центр"</t>
  </si>
  <si>
    <t>Постановление мэрии города от 18.01.2006 № 75 "О Порядке выплат лицам, награжденным  Почетным знаком "За особые заслуги перед городом Череповцом"</t>
  </si>
  <si>
    <t>Решение Череповецкой городской Думы от 30.06.2020 № 72 "Об оказании единовременной социальной помощи"</t>
  </si>
  <si>
    <t>Постановление мэрии города от 11.03.2020 № 1061 "О размере социальных выплат"</t>
  </si>
  <si>
    <t>Постановление мэрии города от 31.12.2019 № 6381 "О перечне должностей"</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</si>
  <si>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t>
  </si>
  <si>
    <t>09.10.2013 - не установлен (01.01.2014 - 31.12.2023)</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</si>
  <si>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2014 - 2023 годы"</t>
  </si>
  <si>
    <t>Распоряжение мэрии города от 06.04.2020 № 385-р "Об оплате членского взноса в Союз Российских городов"</t>
  </si>
  <si>
    <t>06.04.2020 - 31.12.2020</t>
  </si>
  <si>
    <t>13.03.1991 - не установлен</t>
  </si>
  <si>
    <t>02.12.2016 - не установлен</t>
  </si>
  <si>
    <t>Распоряжение мэрии города от 27.03.2019 № 469-р "Об оплате членского взноса в межрегиональную Ассоциацию субъектов РФ и городов, шефствующих над кораблями и частями Северного флота"</t>
  </si>
  <si>
    <t>27.03.2019 - 31.12.2019</t>
  </si>
  <si>
    <t>02.06.2017 - не установлен</t>
  </si>
  <si>
    <t>Постановление мэрии города от 18.06.2015 № 3457 "О создании условий для деятельности народных дружин"</t>
  </si>
  <si>
    <t xml:space="preserve"> 23.06.2015 -  30.09.2020</t>
  </si>
  <si>
    <t>Постановление мэрии города от 10.10.2013 № 4805 "Об утверждении муниципальной программы "Здоровый город" на 2014-2023 годы"</t>
  </si>
  <si>
    <t>10.10.2013 - не установлен (01.01.2014  - 31.12.2023)</t>
  </si>
  <si>
    <t>Решение Череповецкой городской Думы от 26.04.2019 № 86 "Об участии города Череповца в VII этапе реализации проекта Всемирной организации здравоохранения "Здоровые города"</t>
  </si>
  <si>
    <t>26.04.2019 - не установлен</t>
  </si>
  <si>
    <t>Решение Череповецкой городской Думы от 17.12.2019 № 216 "Об оказании единовременной социальной помощи"</t>
  </si>
  <si>
    <t>17.12.2019 - не установлен</t>
  </si>
  <si>
    <t>расходы на выплату единовременной социальной помощи  победителю регионального и Всероссийского конкурса профессионального мастерства на звание «Лучший по профессии» среди участковых уполномоченных полиции территориальных органов МВД России</t>
  </si>
  <si>
    <t>01.06.2017 - 02.06.2020</t>
  </si>
  <si>
    <t>расходы на обеспечение жильем отдельных категорий граждан, в соответствии с Федеральным законом от 12 января 1995 года № 5-ФЗ "О ветеранах" и Указом Президента Российской Федерации от 7 мая 2008 года № 714 "Об обеспечении жильем ветеранов Великой Отечественной войны 1941-1945 годов"</t>
  </si>
  <si>
    <t xml:space="preserve">расходы на обеспечение жильем отдельных категорий граждан, в соответствии с Федеральным законом от 24 ноября 1995 года № от 24 ноября 1995 года № 181-ФЗ "О социальной защите инвалидов в Российской Федерации"
</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</si>
  <si>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государственных полномочий по предоставлению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</si>
  <si>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 xml:space="preserve">расходы на обеспечение жильем отдельных категорий граждан в соответствии с Федеральным законом от 12 января 1995 года № 5-ФЗ "О ветеранах"
</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</si>
  <si>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надежного функционирования технической и сетевой инфраструктуры, информационных систем, средств связи органов мэрии;                                                                                                                                                              иной межбюджетный трансферт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                                                                                                         развитие и обеспечение функционирования муниципальной цифровой инфраструктуры, соответствующей требованиям безопасности</t>
  </si>
  <si>
    <t>Исполнительный лист ФС № 008583133 от 21.11.2016 по делу № 2-6303/2016</t>
  </si>
  <si>
    <t>21.11.2016 - не установлен</t>
  </si>
  <si>
    <t>10.10.2013 - 31.12.2020</t>
  </si>
  <si>
    <t>Постановление мэрии города от 26.10.2020 № 4362 "Об утверждении муниципальной программы "Развитие жилищно-коммунального хозяйства города Череповца" на 2021 - 2023 годы"</t>
  </si>
  <si>
    <t>01.01.2021 - не установлен (01.01.2021 - 31.12.2023)</t>
  </si>
  <si>
    <t>27.04.2020 - 31.12.2020</t>
  </si>
  <si>
    <t>10.09.2019 - 31.12.2019</t>
  </si>
  <si>
    <t>расходы на обслуживание, обследование, разработка технического решения по ремонту деформационных швов и оценка уязвимости мостовых сооружений черех МКУ "Спецавтотранс"; расходы на содержание муниципального казенного учреждения "Спецавтотранс"; текущее содержание улично-дорожной сети через МКУ "Спецавтотранс" в рамках субподряда</t>
  </si>
  <si>
    <t>26.03.2013 - 31.05.2019</t>
  </si>
  <si>
    <t>17.01.2013 - 31.05.2019</t>
  </si>
  <si>
    <t xml:space="preserve">Постановление мэрии города от 12.03.2019 № 947 "Об утверждении Положения о системе оплаты труда работников муниципального казенного учреждения "Спецавтотранс"  </t>
  </si>
  <si>
    <t>А-00.006.05</t>
  </si>
  <si>
    <t>Постановление мэрии города от 30.04.2020 № 1838 "Об утверждении порядка предоставления в 2020 году субсидии из городского бюджета на возмещение МУП "Автоколонна 1456"   недополученных доходов в целях исключения банкротства предприятия вследствие возникновения обстоятельств непреодолимой силы"</t>
  </si>
  <si>
    <t xml:space="preserve">Постановление мэрии города от 09.10.2020 № 4139 "Об утверждении порядка предоставления субсидии из городского бюджета на финансовое обеспечение затрат МУП «Автоколонна № 1456» по оплате первоначального взноса по договору финансовой аренды (лизинга) приобретения автобусов в 2020 году"
</t>
  </si>
  <si>
    <t>27.02.2020 - не установлен (31.12.2020)</t>
  </si>
  <si>
    <t>09.10.2020-не установлен (31.12.2020)</t>
  </si>
  <si>
    <t>Постановление мэрии города от 09.11.2020 № 4532 "Об утверждении Порядка предоставления субсидии из городского бюджета на возмещение затрат МУП «Автоколонна № 1456» по оплате лизинговых платежей по договору финансовой аренды (лизинга) приобретения автобусов в 2020 году"</t>
  </si>
  <si>
    <t>09.11.2020- не установлен (31.12.2020)</t>
  </si>
  <si>
    <t>Постановление мэрии от 10.10 2013 № 4809 "Об утверждении муниципальной программы "Развитие городского общественного транспорта" на 2014 - 2023 годы"</t>
  </si>
  <si>
    <t>10.04.2020 - 31.12.2022</t>
  </si>
  <si>
    <t>Соглашение от 10.04.2020 № СI-28/1 "О предоставлении в 2020-2022 году муниципальному образованию "Город Череповец" субсидии на осуществление  дорожной деятельности для обеспечения подъездов к земельным участкам, предоставляемым отдельным категориям граждан "</t>
  </si>
  <si>
    <t>Распоряжение мэрии города от 28.04.2020 № 430-р "Об использовании в 2020 году субсидии на осуществление дорожной деятельности  для обеспечения подъездов к земельным участкам, предоставляемым отдельным категориям граждан"</t>
  </si>
  <si>
    <t>28.04.2020 - 31.12.2020</t>
  </si>
  <si>
    <t>Распоряжение мэрии города от 13.12.2019 № 1705-р "Об использовании в 2019 году 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t>
  </si>
  <si>
    <t>13.12.2019 - 31.12.2019</t>
  </si>
  <si>
    <t>расходы на создание системы автоматизированного контроля за работой коммунальной техники (стандарт «Умный город»)</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</si>
  <si>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2018 - 2024 годы"</t>
  </si>
  <si>
    <t>01.01.2018 - не установлен (01.01.2018-31.12.2024)</t>
  </si>
  <si>
    <t>14.05.2013 - 26.12.2019</t>
  </si>
  <si>
    <t xml:space="preserve">31.01.2020 - не установлен                                                                                                                                                                                                                                </t>
  </si>
  <si>
    <t>0113, 0410, 0503, 0801, 1103, 1105</t>
  </si>
  <si>
    <t>пункт 6 части 1 Перечня, утвержденного распоряжением</t>
  </si>
  <si>
    <t>расходы на благоустройство и содержание кладбищ</t>
  </si>
  <si>
    <t>28.04.2016 - не установлен</t>
  </si>
  <si>
    <t>11.08.2015 - 15.04.2020</t>
  </si>
  <si>
    <t xml:space="preserve">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 </t>
  </si>
  <si>
    <t>Постановление мэрии города  от 14.04.2020 № 1555 "Об утверждении Порядка предоставления субсидии из городского бюджета на финансовое обеспечение затрат по обеспечению искусственного освещения и регламентируемого режима работы светофорных объектов для выполнения полномочий города"</t>
  </si>
  <si>
    <t>16.04.2020 - не установлен</t>
  </si>
  <si>
    <t xml:space="preserve">Распоряжение мэрии города от 25.12.2019 № 1762-р "О расходовании средств в 2019 году "                         </t>
  </si>
  <si>
    <t xml:space="preserve">Распоряжение мэрии города от 09.04.2019 № 536-р "О расходовании средств в 2019 году " </t>
  </si>
  <si>
    <t>11.04.2017 - 06.04.2020</t>
  </si>
  <si>
    <t>Решение Череповецкой городской Думы Вологодской области от 27.03.2020 № 36 "О Положении о департаменте жилищно-коммунального хозяйства мэрии города Череповца"</t>
  </si>
  <si>
    <t>07.04.2020 - не установлен</t>
  </si>
  <si>
    <t>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2014 - 2023 годы"</t>
  </si>
  <si>
    <t>26.07.2010 - не установлен (01.01.2014 - 31.12.2023)</t>
  </si>
  <si>
    <t>Постановления мэрии города Череповца от 08.10.2013 № 4729 "Об утверждении муниципальной программы "Социальная поддержка граждан" на 2014 - 2023 годы"</t>
  </si>
  <si>
    <t>08.10.2013 - не установлен (01.01.2014 - 31.12.2023)</t>
  </si>
  <si>
    <t>Постановление мэрии города от 19.10.2017 № 5027 "О муниципальной программе "Формирование современной городской среды муниципального образования "Город Череповец" на 2018−2024 годы"</t>
  </si>
  <si>
    <t>Соглашение от 29.04.2019 № 102/с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t>
  </si>
  <si>
    <t>16.01.2020 - 31.12.2020</t>
  </si>
  <si>
    <t>Распоряжение мэрии города от 10.02.2020 № 167-р "Об утверждении Порядка определения объёма и условий предоставления из городского бюджета субсидии на иные цели"</t>
  </si>
  <si>
    <t>10.02.2020 - 31.12.2020</t>
  </si>
  <si>
    <r>
      <t xml:space="preserve">расходы на повышение уровня пожарной безопасности в муниципальных учреждениях города;  </t>
    </r>
    <r>
      <rPr>
        <sz val="11"/>
        <color rgb="FFC00000"/>
        <rFont val="Times New Roman"/>
        <family val="1"/>
        <charset val="204"/>
      </rPr>
      <t xml:space="preserve">                                                                                                                           </t>
    </r>
    <r>
      <rPr>
        <sz val="11"/>
        <rFont val="Times New Roman"/>
        <family val="1"/>
        <charset val="204"/>
      </rPr>
      <t xml:space="preserve">субсидии из городского бюджета на иные цели автономным и бюджетным учреждениям, находящимся в ведении управления образования мэрии, управления по делам культуры мэрии
</t>
    </r>
    <r>
      <rPr>
        <sz val="11"/>
        <color rgb="FFC00000"/>
        <rFont val="Times New Roman"/>
        <family val="1"/>
        <charset val="204"/>
      </rPr>
      <t xml:space="preserve">
</t>
    </r>
  </si>
  <si>
    <r>
      <t xml:space="preserve">расходы на организацию мероприятий по экологическому образованию и воспитанию населения, сбор и анализ информации о факторах окружающей среды и оценка их влияния на здоровье человека;                                                                                                                                                  </t>
    </r>
    <r>
      <rPr>
        <sz val="11"/>
        <rFont val="Times New Roman"/>
        <family val="1"/>
        <charset val="204"/>
      </rPr>
      <t xml:space="preserve">субсидии из городского бюджета на иные цели автономным и бюджетным учреждениям, находящимся в ведении управления образования мэрии;     </t>
    </r>
    <r>
      <rPr>
        <sz val="11"/>
        <color rgb="FFC00000"/>
        <rFont val="Times New Roman"/>
        <family val="1"/>
        <charset val="204"/>
      </rPr>
      <t xml:space="preserve">                                                           </t>
    </r>
    <r>
      <rPr>
        <sz val="11"/>
        <rFont val="Times New Roman"/>
        <family val="1"/>
        <charset val="204"/>
      </rPr>
      <t>расходы на организацию мероприятия по сокращению доли загрязненных сточных вод проект "Оздоровление Волги"</t>
    </r>
  </si>
  <si>
    <t xml:space="preserve">Постановление мэрии города  от 10.10.2012 № 5366 "Об утверждении муниципальной программы "Развитие образования" на 2013-2023 годы" </t>
  </si>
  <si>
    <t>01.11.2012 - не установлен (01.01.2013 - 31.12.2023)</t>
  </si>
  <si>
    <t xml:space="preserve">расходы на 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 реализующих основные общеобразовательные программы – образовательные программы дошкольного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</si>
  <si>
    <t>Распоряжение мэрии города от 16.04.2020 № 418-р "Об утверждении Порядка определения объема и условий предоставления из городского бюджета субсидии на иные цели"</t>
  </si>
  <si>
    <t>Распоряжение мэрии города от 03.03.2020 № 277-р "Об утверждении Порядка определения объема и условий предоставления из городского бюджета субсидии на иные цели"</t>
  </si>
  <si>
    <t>Распоряжение мэрии города от 25.12.2019 № 1775-р "Об утверждении Порядка определения объема и условий предоставления из городского бюджета субсидии на иные цели"</t>
  </si>
  <si>
    <t>Распоряжение мэрии города от 28.11.2019 № 1617-р "Об утверждении Порядка определения объема и условий предоставления из городского бюджета субсидии на иные цели"</t>
  </si>
  <si>
    <t>01.01.2018 - 31.12.2019</t>
  </si>
  <si>
    <t>25.12.2019 - 31.12.2019</t>
  </si>
  <si>
    <t>03.03.2020 - 31.12.2020</t>
  </si>
  <si>
    <t>16.04.2020 - 31.12.2020</t>
  </si>
  <si>
    <t>Распоряжение мэрии города от 06.08.2020 № 597-р "Об утверждении Порядка определения объема и условий предоставления из городского бюджета субсидии на иные цели"</t>
  </si>
  <si>
    <t>06.08.2020 - 31.12.2020</t>
  </si>
  <si>
    <t>Постановление мэрии города от 10.10.2012 № 5366 "Об утверждении муниципальной программы "Развитие образования" на 2013 - 2023 годы"</t>
  </si>
  <si>
    <t xml:space="preserve">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 </t>
  </si>
  <si>
    <t>Распоряжение мэрии города от 26.10.2020 № 766-р "О финансировании расходов на реализацию мероприятий по соблюдению санитарно-эпидемиологических требований в условиях распространения новой коронавирусной инфекции (COVID-19)"</t>
  </si>
  <si>
    <t>26.10.2020 - не установлен</t>
  </si>
  <si>
    <t xml:space="preserve">Распоряжение мэрии города от 31.05.2019 № 792-р "Об утверждении Порядка определения объема и условий предоставления из городского бюджета субсидии на иные цели" </t>
  </si>
  <si>
    <t>31.05.2019 - 31.12.2019</t>
  </si>
  <si>
    <t>09.04.2019 - 31.12.2019</t>
  </si>
  <si>
    <t>расходы на оказание муниципальных услуг и субсидии на иные цели муниципальным бюджетным и автономным учреждениям, находящимся в ведении ведении управления образования мэрии (организация предоставления дополнительного образования)</t>
  </si>
  <si>
    <t>Приказ управления образования мэрии от 28.12.2017 № 3260 "Об утверждении методики определения нормативных затрат и размеров нормативных затрат на оказание муниципальных образовательных услуг образовательными учреждениями"</t>
  </si>
  <si>
    <t>Приказ управления образования мэрии от 26.12.2019 № 2087 "Об утверждении методики определения нормативных затрат на оказание муниципальных услуг (выполнение работ) образовательными учреждениями"</t>
  </si>
  <si>
    <t>Распоряжение мэрии города от 28.01.2020 № 116-р "Об утверждении Порядка определения объема и условий предоставления из городского бюджета субсидии на иные цели"</t>
  </si>
  <si>
    <t>28.01.2020 - 31.12.2020</t>
  </si>
  <si>
    <t>Приказ Министерства просвещения РФ от 09.11.2018 № 196 "Об утверждении Порядка организации и осуществления образовательной деятельности по дополнительным общеобразовательным программам"</t>
  </si>
  <si>
    <t>11.12.2018 - не установлен</t>
  </si>
  <si>
    <t xml:space="preserve">Постановление мэрии города  от 10.10.2012 № 5366 "Об утверждении муниципальной программы "Развитие образования" на 2013-20223 годы" </t>
  </si>
  <si>
    <t>Приказ управления образования мэрии города от 12.12.2016 № 1917 "Об утверждении программы "Одаренные дети" на 2017-2019 годы"</t>
  </si>
  <si>
    <t>Приказ управления образования мэрии города от 18.12.2019 № 2009 "Об утверждении программы "Одаренные дети" на 2020-2022 годы"</t>
  </si>
  <si>
    <t>12.12.2016 - 31.12.2019</t>
  </si>
  <si>
    <t>18.12.2019 - не установлено</t>
  </si>
  <si>
    <t xml:space="preserve">расходы на формирование современных управленческих и организационно-экономических механизмов в системе дополнительного образования детей подпрограмма "Дополнительное образование" муниципальной программы "Развитие образования" на 2013 – 2023 годы" </t>
  </si>
  <si>
    <t>Постановление мэрии города от 10.01.2020 № 51 "Об утверждении Порядка конкурсного отбора, определения объема и предоставления субсидии социально ориентированным некоммерческим организациям, не являющимся государственными (муниципальными) учреждениями"</t>
  </si>
  <si>
    <t>Решение Череповецкой городской Думы  от 20.12.2018 № 222 "О наделении полномочиями"</t>
  </si>
  <si>
    <t>Решение Череповецкой городской Думы  от 26.11.2019 № 202 "О наделении полномочиями"</t>
  </si>
  <si>
    <t>расходы на реализацию инновационного социального проекта "Служба комплексного сопровождения "Семья";                                                                      субсидии из городского бюджета на иные цели муниципальным автономным и бюджетным учреждениям на выполнение основного мероприятия 7 муниципальной программы "Развитие образования" на 2013-2023 годы</t>
  </si>
  <si>
    <t xml:space="preserve">субсидии на финансовое обеспечение выполнения муниципального задания на оказание муниципальных услуг, иные цели муниципальным бюджетным и автономным учреждениям, находящимся в ведении управления по делам культуры мэрии;                                                </t>
  </si>
  <si>
    <t>01.01.2016 - 16.04.2019</t>
  </si>
  <si>
    <t>28.10.2013 - не установлен (01.01.2014-31.12.2020)</t>
  </si>
  <si>
    <t>Распоряжение мэрии города от 16.05.2019 № 707-р "О финансировании расходов на создание условий для получения детьми-инвалидами качественного образования"</t>
  </si>
  <si>
    <t>Распоряжение мэрии города от 14.02.2020 № 214-р "О финансировании расходов на создание условий для получения детьми-инвалидами качественного образования"</t>
  </si>
  <si>
    <t>расходы на проведение мероприятий по антитеррористической защищенности образовательных организаций в рамках подпрограммы «Профилактика преступлений и иных правонарушений» государственной программы «Обеспечение профилактики правонарушений, безопасности населения и территории Вологодской области в 2013 - 2020 годах»</t>
  </si>
  <si>
    <t>Распоряжение мэрии города от 14.05.2020 № 454-р "Об утверждении Порядка определения объема и условий предоставления из городского бюджета субсидии на иные цели"</t>
  </si>
  <si>
    <t>14.05.2020 - 31.12.2020</t>
  </si>
  <si>
    <t>Б-00.005.08</t>
  </si>
  <si>
    <t>расходы на оказание муниципальных услуг муниципальным казенным учреждения «Центр по обслуживанию учреждений сферы Образование»</t>
  </si>
  <si>
    <t>25.03.2019 - 31.12.2019</t>
  </si>
  <si>
    <t>06.12.2012 - не установлен</t>
  </si>
  <si>
    <t>Распоряжение мэрии города от 14.03.2019 № 387-р "Об утверждении Порядка определения объема и условий предоставления из городского бюджета субсидии на иные цели"</t>
  </si>
  <si>
    <t>Распоряжение мэрии города от 22.01.2020 № 72-р "Об утверждении Порядка определения объема и условий предоставления из городского бюджета субсидии на иные цели"</t>
  </si>
  <si>
    <t>22.01.2020 - 31.12.2020</t>
  </si>
  <si>
    <t>14.03.2019 -    31.12.2019</t>
  </si>
  <si>
    <t>расходы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</si>
  <si>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Постановление Правительства Вологодской области № 715 от 22.06.2020 "Об утверждении Правил выплаты ежемесячного денежного вознаграждения за классное руководство педагогическим работникам государственных образовательных организаций области и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</si>
  <si>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01.09.2020 - не установлен</t>
  </si>
  <si>
    <r>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r>
    <r>
      <rPr>
        <sz val="11"/>
        <color rgb="FFC00000"/>
        <rFont val="Times New Roman"/>
        <family val="1"/>
        <charset val="204"/>
      </rPr>
      <t xml:space="preserve">  </t>
    </r>
    <r>
      <rPr>
        <sz val="11"/>
        <rFont val="Times New Roman"/>
        <family val="1"/>
        <charset val="204"/>
      </rPr>
      <t xml:space="preserve">                                                                               </t>
    </r>
  </si>
  <si>
    <t>Распоряжение мэрии города от 17.02.2020 № 222-р "Об утверждении Порядка определения объема и условий предоставления субсидий из городского бюджета на иные цели"</t>
  </si>
  <si>
    <t xml:space="preserve">17.02.2020  - не установлен </t>
  </si>
  <si>
    <t>Распоряжение мэрии города от 03.02.2020 № 131-р "О расходах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t>
  </si>
  <si>
    <t>03.02.2020 - 31.12.2020</t>
  </si>
  <si>
    <t>11.11.2012 - не установлен (01.01.2013-31.12.2023)</t>
  </si>
  <si>
    <t>Распоряжение мэрии города от 10.02.2020 № 169-р "О финансировании расходов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</si>
  <si>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29.01.2020 - 31.12.2020</t>
  </si>
  <si>
    <t>0401, 0701, 0702, 0703</t>
  </si>
  <si>
    <t>12.05.2016 - 31.12.2019</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</si>
  <si>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</si>
  <si>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01.01.2021 - не установлен (01.01.2021-31.12.2023)</t>
  </si>
  <si>
    <t>Распоряжение мэрии города от 14.02.2020 № 212-р "О выделении денежных средств на подготовку справок о доле в строении"</t>
  </si>
  <si>
    <t>0309</t>
  </si>
  <si>
    <t xml:space="preserve">расходы на капитальный ремонт зданий Центр профилактики правонарушений (ул. Химиков,14) (структурное подразделение  МКУ «ЦЗНТЧС")                                                                                                                        </t>
  </si>
  <si>
    <t>Постановление мэрии города от 14.01.2020 № 88 "О перечне объектов капитальных ремонтов на 2020  год и плановый период 2021 и 2022 годов"</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</si>
  <si>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</si>
  <si>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10.10.2013, не установлен
(01.01.2014-31.12.2024)</t>
  </si>
  <si>
    <t>Распоряжение мэрии города от 15.11.2019 № 1566-р "О выделении денежных средств на компенсационную выплату, подлежащую возмещению концендентом концессионеру при расторжении концессионного соглашения"</t>
  </si>
  <si>
    <t>12.11.2019 - 31.12.2019</t>
  </si>
  <si>
    <t>Распоряжение мэрии города от 01.02.2019 № 113-р "О выделении денежных средств на осуществление мероприятий по изъятию земельных участков и объектов недвижимости для муниципальных нужд"</t>
  </si>
  <si>
    <t>Распоряжение мэрии города от 14.02.2020 № 210-р "О выделении денежных средств на оценку  рыночной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</si>
  <si>
    <t>Распоряжение мэрии города от 14.02.2020 № 211-р "О выделении денежных средств на размещение информационных сообщений в официальных печатных изданиях"</t>
  </si>
  <si>
    <r>
      <rPr>
        <sz val="11"/>
        <rFont val="Times New Roman"/>
        <family val="1"/>
        <charset val="204"/>
      </rPr>
      <t xml:space="preserve">расходы на проведение предпродажной подготовки земельных участков (права их аренды) и объектов недвижимости;         </t>
    </r>
    <r>
      <rPr>
        <sz val="11"/>
        <color rgb="FFFF0000"/>
        <rFont val="Times New Roman"/>
        <family val="1"/>
        <charset val="204"/>
      </rPr>
      <t xml:space="preserve">                                                                                                                                                                                    оценку рыночной стоимости земельных участков в целях оспаривания их кадастровой стоимости;                                                                                              оценку права на заключение договора о развитии застроенных территорий;                                                                                                                                                    </t>
    </r>
    <r>
      <rPr>
        <sz val="11"/>
        <rFont val="Times New Roman"/>
        <family val="1"/>
        <charset val="204"/>
      </rPr>
      <t xml:space="preserve">разработку ставок арендной платы за размещение нестационарных объектов; </t>
    </r>
    <r>
      <rPr>
        <sz val="11"/>
        <color rgb="FFFF0000"/>
        <rFont val="Times New Roman"/>
        <family val="1"/>
        <charset val="204"/>
      </rPr>
      <t xml:space="preserve">                                                                                                                        </t>
    </r>
    <r>
      <rPr>
        <sz val="11"/>
        <rFont val="Times New Roman"/>
        <family val="1"/>
        <charset val="204"/>
      </rPr>
      <t xml:space="preserve">организацию сервитутов;  </t>
    </r>
    <r>
      <rPr>
        <sz val="11"/>
        <color rgb="FFFF0000"/>
        <rFont val="Times New Roman"/>
        <family val="1"/>
        <charset val="204"/>
      </rPr>
      <t xml:space="preserve">                                                                                                      </t>
    </r>
    <r>
      <rPr>
        <sz val="11"/>
        <rFont val="Times New Roman"/>
        <family val="1"/>
        <charset val="204"/>
      </rPr>
      <t xml:space="preserve">выплата возмещений собственникам, причиненных изъятием земельных участков, объектов недвижимости для муниципальных нужд;   </t>
    </r>
    <r>
      <rPr>
        <sz val="11"/>
        <color rgb="FFFF0000"/>
        <rFont val="Times New Roman"/>
        <family val="1"/>
        <charset val="204"/>
      </rPr>
      <t xml:space="preserve">                                                                                                         </t>
    </r>
    <r>
      <rPr>
        <sz val="11"/>
        <rFont val="Times New Roman"/>
        <family val="1"/>
        <charset val="204"/>
      </rPr>
      <t xml:space="preserve">размещение информационных сообщений на радио и интернет-ресурсах;  </t>
    </r>
    <r>
      <rPr>
        <sz val="11"/>
        <color rgb="FFFF0000"/>
        <rFont val="Times New Roman"/>
        <family val="1"/>
        <charset val="204"/>
      </rPr>
      <t xml:space="preserve">                                                                                                             </t>
    </r>
    <r>
      <rPr>
        <sz val="11"/>
        <rFont val="Times New Roman"/>
        <family val="1"/>
        <charset val="204"/>
      </rPr>
      <t xml:space="preserve">мероприятий по изъятию земельных участков для муниципальных нужд; </t>
    </r>
    <r>
      <rPr>
        <sz val="11"/>
        <color rgb="FFFF0000"/>
        <rFont val="Times New Roman"/>
        <family val="1"/>
        <charset val="204"/>
      </rPr>
      <t xml:space="preserve">                                                                                                        </t>
    </r>
    <r>
      <rPr>
        <sz val="11"/>
        <rFont val="Times New Roman"/>
        <family val="1"/>
        <charset val="204"/>
      </rPr>
      <t xml:space="preserve">субсидия на увеличение уставного фонда МУП «Теплоэнергия»;   </t>
    </r>
    <r>
      <rPr>
        <sz val="11"/>
        <color rgb="FFFF0000"/>
        <rFont val="Times New Roman"/>
        <family val="1"/>
        <charset val="204"/>
      </rPr>
      <t xml:space="preserve">                                                                                                         публикация информационных сообщений с перечнем земельных участков, предоставляемых многодетным семьям;
</t>
    </r>
    <r>
      <rPr>
        <sz val="11"/>
        <rFont val="Times New Roman"/>
        <family val="1"/>
        <charset val="204"/>
      </rPr>
      <t>компенсационная выплата, подлежащая возмещению концендентом концессионеру при расторжении концессионного соглашения;</t>
    </r>
    <r>
      <rPr>
        <sz val="11"/>
        <color rgb="FFFF0000"/>
        <rFont val="Times New Roman"/>
        <family val="1"/>
        <charset val="204"/>
      </rPr>
      <t xml:space="preserve">
</t>
    </r>
    <r>
      <rPr>
        <sz val="11"/>
        <rFont val="Times New Roman"/>
        <family val="1"/>
        <charset val="204"/>
      </rPr>
      <t>определение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
публикацию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r>
  </si>
  <si>
    <t>расходы на строительство индустриального парка "Череповец", инженерную и транспортную инфраструктура территории,
строительство магистральных сетей, газификации;                                              строительство магистральных сетей для застройки восточной части Зашекснинского района (Теплосеть);                                     строительство тепловой сети от УТ-7 (пр. Шекснинский) до 107,108 мкр. г. Череповец</t>
  </si>
  <si>
    <t>0412, 0502</t>
  </si>
  <si>
    <t xml:space="preserve">Федеральный закон от 06.10.2003 № 131-ФЗ "Об общих принципах организации местного самоуправления в Российской Федерации"           </t>
  </si>
  <si>
    <t xml:space="preserve">расходы на мероприятия по установлению, изменению, отмене маршрута регулярных перевозок в городе по регулируемым тарифам;                                                                                                  субсидии МУП «Автоколонна № 1456» на возмещение недополученных доходов в целях исключения банкротства предприятия вследствие возникновения обстоятельств непреодолимой силы, на финансовое обеспечение затрат по оплате первоначального взноса по договору финансовой аренды (лизинга) приобретения автобусов в 2020 году, на возмещение затрат МУП по оплате лизинговых платежей по договору финансовой аренды (лизинга) приобретения автобусов в 2020 году
          </t>
  </si>
  <si>
    <t>Распоряжение мэрии города от 27.04.2020 № 428-р "Об использовании в 2020 году субсидии на осуществление дорожной деятельности   за счет бюджетных ассигнований Дорожного фонда Вологодской области"</t>
  </si>
  <si>
    <t xml:space="preserve">Постановление мэрии города от 14.01 2019 № 53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2019 и плановый период 2020 и 2021 годов"  </t>
  </si>
  <si>
    <t>14.01.2019 - не установлен</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</si>
  <si>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</si>
  <si>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10.10.2013 - не установлен (01.01.2014 -31.12.2023)</t>
  </si>
  <si>
    <r>
      <rPr>
        <sz val="11"/>
        <rFont val="Times New Roman"/>
        <family val="1"/>
        <charset val="204"/>
      </rPr>
      <t>расходы на капитальный ремонт, реконструкцию и строительство образовательных учреждений, благоустройство территорий образовательных учреждений;</t>
    </r>
    <r>
      <rPr>
        <sz val="11"/>
        <color rgb="FFC00000"/>
        <rFont val="Times New Roman"/>
        <family val="1"/>
        <charset val="204"/>
      </rPr>
      <t xml:space="preserve">
</t>
    </r>
    <r>
      <rPr>
        <sz val="11"/>
        <rFont val="Times New Roman"/>
        <family val="1"/>
        <charset val="204"/>
      </rPr>
      <t>капитальный ремонт комплекса муниципального имущества по адресу: Вологодская обл., Череповецкий район, Николо-Раменский с/с, деревня Вешняки" ("Жемчужина Мологи");</t>
    </r>
    <r>
      <rPr>
        <sz val="11"/>
        <color rgb="FFC00000"/>
        <rFont val="Times New Roman"/>
        <family val="1"/>
        <charset val="204"/>
      </rPr>
      <t xml:space="preserve">
</t>
    </r>
    <r>
      <rPr>
        <sz val="11"/>
        <rFont val="Times New Roman"/>
        <family val="1"/>
        <charset val="204"/>
      </rPr>
      <t xml:space="preserve">капитальный ремонт комплекса муниципального имущества по адресу: Вологодская обл., Череповецкий район, Николо – Раменского с/с, д. Харламовская (ДОЛ  «Искра») </t>
    </r>
  </si>
  <si>
    <t>0701, 0702, 1006, 1103</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</si>
  <si>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</si>
  <si>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10.10.2013 -не установлен (01.01.2014-31.12.2024)</t>
  </si>
  <si>
    <t>Постановлением мэрии города от 10.10.2012 № 5366 "Об утверждении муниципальной программы  "Развитие образования" на 2013 - 2023 годы"</t>
  </si>
  <si>
    <t>10.10.2013 - не установлен (01.01.2013 -31.12.2023)</t>
  </si>
  <si>
    <t>Постановление мэрии города от 14.01.2020 № 88 "О перечне объектов капитальных ремонтов на 2020 год и плановый период 2021 и 2022 годов"</t>
  </si>
  <si>
    <t>Распоряжение мэрии города от 27.04.2020 № 427-р "Об использовании субсидии из областного  бюджета  на реализацию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Вологодской области на 2014-2020 годы"</t>
  </si>
  <si>
    <t>Распоряжение мэрии города от 28.02.2019 № 325-р "Об использовании субсидии из областного бюджета на реализацию мероприятий по строительству объекта "Средняя общеобразовательная школа №24 в 112 мкр."</t>
  </si>
  <si>
    <t>09.06.2018 - 31.12.2019</t>
  </si>
  <si>
    <t>Постановление мэрии города от 14.01.2020 № 89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2020 год и плановый период 2021 и 2022 годов"</t>
  </si>
  <si>
    <t>Распоряжение мэрии города от 13.03.2020 № 328-р "Об использовании субсидии из областного бюджета на реализацию мероприятий по созданию дополнительных мест для детей в возрасте от двух месяцев до трех лет в образовательных организациях"</t>
  </si>
  <si>
    <t>13.03.2020 -31.12.2020</t>
  </si>
  <si>
    <t>Распоряжение мэрии города от 28.02.2019 № 324-р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в образовательных организациях"</t>
  </si>
  <si>
    <t>28.02.2019 -31.12.2019</t>
  </si>
  <si>
    <t>Распоряжение мэрии города от 08.04.2020 № 399-р "Об использовании субсидии из областного бюджета на реализацию мероприятий на создание дополнительных мест для детей в возрасте от 1,5 до 3 лет в образовательных организациях"</t>
  </si>
  <si>
    <t>08.04.2020 -31.12.2020</t>
  </si>
  <si>
    <t>27.02.2019 - 31.12.2019</t>
  </si>
  <si>
    <t>10.04.2019 - 31.12.2020</t>
  </si>
  <si>
    <t>организация деятельности клубных формирований и формирований самодеятельного народного творчества;                                                 оказание муниципальных услуг в области театрально-концертного дела и обеспечение деятельности муниципальных учреждений культуры;                                                                                                                                                                                                             создание условий для организации досуга населения;                             оказание содействия в трудоустройстве незанятых инвалидов молодого возраста на оборудованные (оснащенные) для них рабочие места;                                                                                                     укрепление материально-технической базы клубных учреждений;                                                                                              оказание муниципальных услуг в области театрально-концертного дела и обеспечение деятельности муниципальных учреждений культуры;                                                                                                                 развитие театрально-концертного дела;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                                           реконструкция и капитальный ремонт зданий МБУК "Дворец Химиков", МБУК "ЧерМО"</t>
  </si>
  <si>
    <t xml:space="preserve">10.10.2013 - не установлен 
(01.01.2014 -31.12.2024) </t>
  </si>
  <si>
    <r>
      <t xml:space="preserve">расходы на финансовое обеспечение выполнения муниципального задания на оказание муниципальных услуг (выполнении работ);                                                                                                 оказание муниципальной услуги в области музейного дела и обеспечение деятельности муниципального бюджетного учреждения культуры "Череповецкое музейное объединение";                                                              осуществление реставрации и консервации музейных предметов, музейных коллекций;                                                                      формирование, учет, изучение, обеспечение физического сохранения и безопасности музейных предметов, музейных коллекций;                                                                                                                       организация мероприятий по сохранению, реставрации (ремонту) объектов культурного наследия;                                                                               развитие музейного дела;                                                                                                                                        капитальный ремонт и реконструкция учреждений культуры;  </t>
    </r>
    <r>
      <rPr>
        <sz val="11"/>
        <color rgb="FFFF0000"/>
        <rFont val="Times New Roman"/>
        <family val="1"/>
        <charset val="204"/>
      </rPr>
      <t xml:space="preserve">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</si>
  <si>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 xml:space="preserve">14.01.2019 - не установлен </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</si>
  <si>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</si>
  <si>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10.10.2013 - не установлен 
(01.01.2014 -31.12.2024)</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</si>
  <si>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2013 - 2023 годы"</t>
  </si>
  <si>
    <t xml:space="preserve">10.10.2012 - не установлен 
(01.01.2013 -31.12.2023) </t>
  </si>
  <si>
    <r>
      <rPr>
        <sz val="11"/>
        <rFont val="Times New Roman"/>
        <family val="1"/>
        <charset val="204"/>
      </rPr>
      <t xml:space="preserve">расходы на обеспечение сохранности и целостности историко-архитектурного комплекса, исторической среды и ландшафтов;    </t>
    </r>
    <r>
      <rPr>
        <sz val="11"/>
        <color rgb="FFFF0000"/>
        <rFont val="Times New Roman"/>
        <family val="1"/>
        <charset val="204"/>
      </rPr>
      <t xml:space="preserve">           </t>
    </r>
    <r>
      <rPr>
        <sz val="11"/>
        <rFont val="Times New Roman"/>
        <family val="1"/>
        <charset val="204"/>
      </rPr>
      <t xml:space="preserve">на выполнение муниципальной работы по организации и проведению городских культурно-массовых мероприятий;  </t>
    </r>
    <r>
      <rPr>
        <sz val="11"/>
        <color rgb="FFFF0000"/>
        <rFont val="Times New Roman"/>
        <family val="1"/>
        <charset val="204"/>
      </rPr>
      <t xml:space="preserve">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</si>
  <si>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0503, 0801</t>
  </si>
  <si>
    <t>расходы на строительство кладбища № 5</t>
  </si>
  <si>
    <t>расходы на благоустройство;                                                                      расходы текущее содержание парков, скверов, газонов;
выполнения работ по уничтожению борщевика Сосновского;          
благоустройство и содержание пляжей;
украшение города;
содержание сетей дождевой канализации;
вывоз тел умерших людей;
озеленение территорий общего пользования;
оплата за потребленную электроэнергию на наружное освещение;
возмещение затрат по обеспечению искусственного освещения общегородских территорий и регламентируемого режима работы светофорных объектов;
призовой фонд конкурса "Цветущий город";
организация и проведение городских культурно-массовых мероприятий;
благоустройство прилегающей территории проблемного объекта;
оказание услуг по установке и обслуживанию мобильных туалетных кабин</t>
  </si>
  <si>
    <t>0503, 0702, 0801</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</si>
  <si>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2018-2024 годы"</t>
  </si>
  <si>
    <t>01.01.2018- не ограничен (01.01.2014-31.12.2024)</t>
  </si>
  <si>
    <t>Распоряжение мэрии города  от 21.04.2020  № 424-р "Об использовании в 2020 году субсидии из областного бюджета на обеспечение обустройства систем уличного освещения"</t>
  </si>
  <si>
    <t>21.04.2020 -31.12.2020</t>
  </si>
  <si>
    <t>Распоряжение мэрии города от 15.04.2020 № 413-р "Об использовании субсидии в 2020 году из федерального и областного бюджетов на поддержку муниципальных программ формирования современной городской среды"</t>
  </si>
  <si>
    <t>15.04.2020 - 31.12.2020</t>
  </si>
  <si>
    <t>Распоряжение мэрии от 15.04.2019 № 591-р "Об использовании субсидии в 2019 году из федерального и областного бюджетов на поодержку муниципальных программ формирования современной городской среды"</t>
  </si>
  <si>
    <t>15.04.2019 -31.12.2019</t>
  </si>
  <si>
    <t>Распоряжение мэрии города от 13.04.2020 № 411-р "Об использовании в 2020 году иного межбюджетного трансферта из областного бюджета на реализацию проекта создания комфортной городской среды"</t>
  </si>
  <si>
    <t>13.04.2020 - 31.12.2020</t>
  </si>
  <si>
    <t>10.10.2013 - не ограничен (01.01.2014 - 31.12.2024)</t>
  </si>
  <si>
    <t xml:space="preserve">расходы на осуществление бюджетных инвестиций в объекты муниципальной собственности, в том числе:                                     
строительство сквера на территории между МБОУ "НОШ №43" (Октябрьский пр., 67) и хоккейной площадкой по ул. Монтклер;                                        строительство тротуара по ул. Олимпийской от ул. К.Белова к домам №№ 46, 46а, 46б;                                                                             благоустройство террритории у дома № 190 по пр. Победы;                                                                                                                           строительство детской игровой площадки на территории Макаринской рощи;
благоустройство территории за МБУ ДО «Детская школа искусств» (ул. Вологодская, 3); 
благоустройство территории во дворе домов №№ 33,33 а по ул. Набережной;                                                                                                                   строительство тротуара вдоль психоневрологического интерната (ул. Ветеранов, 12) напротив МБОУ "Центр образования № 29" (ул. Моченкова, 10);                                                                                            строительство детского игрового комплекса во дворе домов №131а,131б,131в по ул.Ленина и дома №32а по ул.Ломоносова;                                                                        благоустройство территории между зданием АО "Череповецкая спичечная фабрика "ФЭСКО" (ул. Моченкова, 17) и жилым домом № 1а по ул. Молодежной;                                                                                                                                     устройство сетей наружного освещения                      ;                     ограждение территории по адресу ул. Металлургов, 47 у МАДОУ "Детский сад № 37";                                                                            благоустройство сквера: по ул. Моченкова и Сталеваров у дома № 49б, у дома № 6 по ул. К. Беляева, по бульвару Доменщиков у дома № 48б, по ул. Вологодской у дома № 3, по ул. Годовикова (на участке от ул. Раахе до ул. Ленинградской), по ул. Городецкой (на участке от ул. Любецкой до ул. Сазонова), по пр. Победы у домов №№ 43, 45, по ул. Ветеранов;                                                                                                      благоустройство территории у домов №№ 49, 49а по ул. К. Белова;
благоустройство территории у домов №№ 43а, 45, 45а по ул. Юбилейной и №№ 27, 25 по ул. К. Беляева;                         благоустройство территории у домов №№ 11, 13, 13а, 13б по ул. Архангельской;                                                                               благоустройство детской площадки за домом № 63 по ул. Краснодонцев;
благоустройство территории у рынка "Сказка";
благоустройство зоны отдыха вдоль домов №№ 21, 25, 29 по ул. Архангельской";                                                                                благоустройство сквера между домами по ул. Красной № 3в, ул. Гоголя № 24, ул. Первомайской № 19;                                              благоустройство территории между домами № 2 по ул. Наседкина и № 43 по Октябрьскому пр.; устройство сетей наружного освещения пришкольного стадиона МАОУ «СОШ № 1 имени Максима Горького» (Советский пр., 60а); благоустройство территории, примыкающей к МАУ «СШ «Центр боевых искусств» (ул. Труда, 33а); благоустройство территории у МБОУ «СОШ № 3 имени А.А. Потапова» (пр. Строителей, 11б); благоустройство территории у домов №№ 133а, 133б, 133в по ул. Ленина и № 32а по ул. Ломоносова; строительство парковки для МАОУ СОШ № 23 "Центр образования имени И.А. Милютина" (ул. Монтклер, 12а); парковки около БУЗВО «Череповецкая городская больница № 2» (ул. Ломоносова, 15); благоустройство сквера на территории у ТЦ "Галактика" по ул. К. Беляева; благоустройство территории Парка Победы; благоустройство территории площади МБУК "Дворец Металлургов" (ул.Сталеваров, 41);                                                                          благоустройство набережной от ул. Университетской до Октябрьского моста;                                                        цифровизация городского хозяйства - проект "Умный город";                               воссоздание историко-культурной среды мемориального дома-музея Верещагиных и прилегающей территории;                                                                      сети наружного освещения (Благоустройство); соляной сад: восстановление исторического дендропарка в городе Череповце
</t>
  </si>
  <si>
    <t>0113 ,0412</t>
  </si>
  <si>
    <t>31.07.2014 - не установлен</t>
  </si>
  <si>
    <t>Распоряжение мэрии города от 05.02.2020 № 152-р "О выделении денежных средств на демонтаж рекламных конструкций"</t>
  </si>
  <si>
    <t>05.02.2020 - 31.12.2020</t>
  </si>
  <si>
    <t>10.10.2013 - не установлен (01.01.2014 - 31.12.2024)</t>
  </si>
  <si>
    <t>28.06.2011 - 31.05.2019</t>
  </si>
  <si>
    <r>
      <rPr>
        <sz val="11"/>
        <rFont val="Times New Roman"/>
        <family val="1"/>
        <charset val="204"/>
      </rPr>
      <t xml:space="preserve">расходы на организационно-методическое обеспечение туристкой деятельности;    </t>
    </r>
    <r>
      <rPr>
        <sz val="11"/>
        <color rgb="FFFF0000"/>
        <rFont val="Times New Roman"/>
        <family val="1"/>
        <charset val="204"/>
      </rPr>
      <t xml:space="preserve">                                                                                                    
</t>
    </r>
    <r>
      <rPr>
        <sz val="11"/>
        <rFont val="Times New Roman"/>
        <family val="1"/>
        <charset val="204"/>
      </rPr>
      <t>инженерная и транспортная инфраструктура в створе ул. М.Горького;
берегоукрепление набережной в районе Соборной горки;
берегоукрепление историко-этнографического музея "Усадьба Гальских";</t>
    </r>
    <r>
      <rPr>
        <sz val="11"/>
        <color rgb="FFFF0000"/>
        <rFont val="Times New Roman"/>
        <family val="1"/>
        <charset val="204"/>
      </rPr>
      <t xml:space="preserve">
</t>
    </r>
    <r>
      <rPr>
        <sz val="11"/>
        <rFont val="Times New Roman"/>
        <family val="1"/>
        <charset val="204"/>
      </rPr>
      <t>берегоукрепление р. Ягорбы на участке от Курсантского бульвара до автомобильного моста</t>
    </r>
    <r>
      <rPr>
        <sz val="11"/>
        <color rgb="FFFF0000"/>
        <rFont val="Times New Roman"/>
        <family val="1"/>
        <charset val="204"/>
      </rPr>
      <t xml:space="preserve">
                                                                                                                              </t>
    </r>
  </si>
  <si>
    <t>Распоряжение мэрии от 21.04.2020 № 420-р "Об использовании средств на строительство (реконструкцию) объектов обеспечивающей инфраструктуры с длительным сроком окупаемости"</t>
  </si>
  <si>
    <t>21.04.2020 - 31.12.2020</t>
  </si>
  <si>
    <t>Соглашение от 22.01.2020 № 19730000-1-2020-003 о предоставлении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</si>
  <si>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Распоряжение мэрии города от 15.05.2019 № 699-р "О финансировании расходов на поддержку образования для детей с ограниченными возможностями здоровья"</t>
  </si>
  <si>
    <t>15.05.2019 - 31.12.2019</t>
  </si>
  <si>
    <t>Распоряжение мэрии города от 28.04.2020 № 429-р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</si>
  <si>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реализация регионального проекта «Дорожная сеть» (федеральный проект «Дорожная сеть»)</t>
  </si>
  <si>
    <t>0701, 0801</t>
  </si>
  <si>
    <r>
      <t xml:space="preserve">расходы на реализацию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                                           
расходы на текущие ремонты и работы по благоустройству территорий учреждений, подведомственных управлению образования мэрии за счет иных межбюджетных трансфертов;                                               
</t>
    </r>
    <r>
      <rPr>
        <sz val="11"/>
        <rFont val="Times New Roman"/>
        <family val="1"/>
        <charset val="204"/>
      </rPr>
      <t xml:space="preserve">расходы на обеспечение современных требований к условиям организации образовательного процесса в образовательных организациях;   </t>
    </r>
    <r>
      <rPr>
        <sz val="11"/>
        <color rgb="FFC00000"/>
        <rFont val="Times New Roman"/>
        <family val="1"/>
        <charset val="204"/>
      </rPr>
      <t xml:space="preserve">                                                                                                                                         
</t>
    </r>
    <r>
      <rPr>
        <sz val="11"/>
        <rFont val="Times New Roman"/>
        <family val="1"/>
        <charset val="204"/>
      </rPr>
      <t>расходы на оказание содействия в трудоустройстве незанятых инвалидов молодого возраста на оборудованные (оснащенные) для них рабочие места;
"Федеральный проект "Современная школа"; с 2020 г. "Реализация регионального проекта "Современная школа";
"Федеральный проект "Цифровая образовательная среда"; с 2020 г. реализация регионального проекта "Цифровая образовательная среда";  реализация регионального проекта «Успех каждого ребенка» (создание новых мест в образовательных организациях различных типов для реализации дополнительных общеразвивающих программ всех направленностей, создание мобильных технопарков «Кванториум»);                          реализация регионального проекта «Содействие занятости женщин – доступность дошкольного образования для детей» (федеральный проект «Содействие занятости женщин – создание условий до-школьного образования для детей в возрасте до трех лет»)</t>
    </r>
    <r>
      <rPr>
        <sz val="11"/>
        <color rgb="FFC00000"/>
        <rFont val="Times New Roman"/>
        <family val="1"/>
        <charset val="204"/>
      </rPr>
      <t xml:space="preserve">                                                                                                 </t>
    </r>
  </si>
  <si>
    <t>расходы на реализацию мероприятий в рамках муниципальной программы "Развитие образования" на 2013-2023 годы (мероприятия подпрограммы 6), а именно:                                                           укрепление материально-технической базы образовательных учреждений города и обеспечение их безопасности;                                           оборудование, мебель, малые архитектурные формы для образовательных учреждений;                                             проведение мероприятий по обеспечению условий для организации питания обучающихся в муниципальных общеобразовательных организациях (пищеблоки);                                                                                                  открытие групп на базе функционирующих, строящихся дошкольных учреждений, открытие, строительство общеобразовательных учреждений, в том числе оснащение новых мест в общеобразовательных учреждениях средствами обучения и воспитания;                                                                                                                                                                                                           укрепление материально-технической базы образовательных учреждений города и обеспечение их безопасности;                            оборудование основных помещений муниципальных дошкольных образовательных учреждений рециркуляторами (лампами) бактерицидными;                                                                                           субсидии из городского бюджета муниципальным бюджетным и автономным учреждениям, находящимся в ведении управления образования мэрии</t>
  </si>
  <si>
    <t xml:space="preserve">расходы на финансовое обеспечение выполнения муниципальных заданий подведомственных комитету по физической культуре и спорту мэрии учреждений;                                                                   закупка оборудования и инвентаря для оснащения строящегося физкультурно-оздоровительного комплекса в Зашекснинском районе;                                                                                                                     субсидия на реализацию мероприятий по оснащению объектов спортивной инфраструктуры спортивно-технологическим оборудованием, на организацию и проведение на территории муниципального образования по месту жительства и (или) по месту отдыха организованных занятий граждан физической культурой;                                                                                                                         субсидия на поддержку и развитие волейбола;                             субсидия на обустройство объектов городской инфраструктуры, парковых и рекреационных зон для занятий физической культурой и спортом;                                                                                           капитальный ремонт, ремонт, модернизация объектов физической культуры и спорта;                                                                               субсидия на содержание, оснащение и ремонт открытых объектов спорта (мест для занятий физической культурой и спортом), находящихся в свободном доступе;                                                                  реализация мероприятий, связанных с переходом на единую централизованную информационную систему;                                     субсидия на участие в обеспечении подготовки спортивного резерва для спортивных сборных команд Вологодской области.                                     </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</si>
  <si>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</si>
  <si>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А-00.037.03</t>
  </si>
  <si>
    <r>
      <rPr>
        <sz val="11"/>
        <rFont val="Times New Roman"/>
        <family val="1"/>
        <charset val="204"/>
      </rPr>
      <t xml:space="preserve">расходы на реализацию мероприятий по профилактике правонарушений среди различных категорий населения;     </t>
    </r>
    <r>
      <rPr>
        <sz val="11"/>
        <color rgb="FFC00000"/>
        <rFont val="Times New Roman"/>
        <family val="1"/>
        <charset val="204"/>
      </rPr>
      <t xml:space="preserve">                                </t>
    </r>
    <r>
      <rPr>
        <sz val="11"/>
        <rFont val="Times New Roman"/>
        <family val="1"/>
        <charset val="204"/>
      </rPr>
      <t>привлечение общественности к охране общественного порядка</t>
    </r>
  </si>
  <si>
    <t>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(выполнение функций будет осуществляться главным распорядителем бюджетных средств "Мэрия города" в связи с ликвидацией комитета по охране окружающей среды мэрии как юридического лица)</t>
  </si>
  <si>
    <t>Решение Череповецкой городской Думы от 04.03.2008 № 40 "О положении об оплате труда муниципальных служащих органов городского самоуправления"</t>
  </si>
  <si>
    <t>Б-00.001.15</t>
  </si>
  <si>
    <t>расходы на оснащение индивидуальными приборами учета коммунальных ресурсов жилых помещений, относящихся к муниципальному жилому фонду</t>
  </si>
  <si>
    <t xml:space="preserve">Решение Череповецкой городской Думы от 02.02.2016 № 14 "О мерах социальной поддержки" </t>
  </si>
  <si>
    <t>расходы на выплату ежемесячного социального пособия за найм (поднайм) жилых помещений специалистам учреждений здравоохранения</t>
  </si>
  <si>
    <t>Решение Череповецкой городской Думы от 29.05.2012 № 98 "О мерах социальной помощи"</t>
  </si>
  <si>
    <t>01.06.2012 - не установлен</t>
  </si>
  <si>
    <t>Без учета условно утверждаемых расходов городского бюджета на 2022 год в сумме 348 987,1 тыс. рублей, на 2023 год в сумме 448 382,1,0 тыс. рублей</t>
  </si>
  <si>
    <t>0103, 0113, 0309, 0410, 0412, 1301</t>
  </si>
  <si>
    <t>0309, 0310, 0701, 0702, 0703, 0707, 0801</t>
  </si>
  <si>
    <r>
      <rPr>
        <sz val="11"/>
        <rFont val="Times New Roman"/>
        <family val="1"/>
        <charset val="204"/>
      </rPr>
      <t>0406, 0605,</t>
    </r>
    <r>
      <rPr>
        <sz val="11"/>
        <color rgb="FFC00000"/>
        <rFont val="Times New Roman"/>
        <family val="1"/>
        <charset val="204"/>
      </rPr>
      <t xml:space="preserve"> </t>
    </r>
    <r>
      <rPr>
        <sz val="11"/>
        <rFont val="Times New Roman"/>
        <family val="1"/>
        <charset val="204"/>
      </rPr>
      <t>0701</t>
    </r>
  </si>
  <si>
    <r>
      <t>0401, 0701,</t>
    </r>
    <r>
      <rPr>
        <sz val="11"/>
        <color rgb="FFC00000"/>
        <rFont val="Times New Roman"/>
        <family val="1"/>
        <charset val="204"/>
      </rPr>
      <t xml:space="preserve"> </t>
    </r>
    <r>
      <rPr>
        <sz val="11"/>
        <rFont val="Times New Roman"/>
        <family val="1"/>
        <charset val="204"/>
      </rPr>
      <t>0702, 0703</t>
    </r>
    <r>
      <rPr>
        <sz val="11"/>
        <color rgb="FFC00000"/>
        <rFont val="Times New Roman"/>
        <family val="1"/>
        <charset val="204"/>
      </rPr>
      <t xml:space="preserve">, </t>
    </r>
    <r>
      <rPr>
        <sz val="11"/>
        <rFont val="Times New Roman"/>
        <family val="1"/>
        <charset val="204"/>
      </rPr>
      <t>0705,</t>
    </r>
    <r>
      <rPr>
        <sz val="11"/>
        <color rgb="FFC00000"/>
        <rFont val="Times New Roman"/>
        <family val="1"/>
        <charset val="204"/>
      </rPr>
      <t xml:space="preserve"> </t>
    </r>
    <r>
      <rPr>
        <sz val="11"/>
        <rFont val="Times New Roman"/>
        <family val="1"/>
        <charset val="204"/>
      </rPr>
      <t>0709, 0801 1006, 1103</t>
    </r>
  </si>
  <si>
    <t>1101, 1103, 1105</t>
  </si>
  <si>
    <r>
      <rPr>
        <sz val="11"/>
        <rFont val="Times New Roman"/>
        <family val="1"/>
        <charset val="204"/>
      </rPr>
      <t>0503,</t>
    </r>
    <r>
      <rPr>
        <sz val="11"/>
        <color rgb="FFC00000"/>
        <rFont val="Times New Roman"/>
        <family val="1"/>
        <charset val="204"/>
      </rPr>
      <t xml:space="preserve"> </t>
    </r>
    <r>
      <rPr>
        <sz val="11"/>
        <rFont val="Times New Roman"/>
        <family val="1"/>
        <charset val="204"/>
      </rPr>
      <t>1101</t>
    </r>
    <r>
      <rPr>
        <sz val="11"/>
        <color rgb="FFC00000"/>
        <rFont val="Times New Roman"/>
        <family val="1"/>
        <charset val="204"/>
      </rPr>
      <t xml:space="preserve">, </t>
    </r>
    <r>
      <rPr>
        <sz val="11"/>
        <rFont val="Times New Roman"/>
        <family val="1"/>
        <charset val="204"/>
      </rPr>
      <t>1102, 1103, 1105</t>
    </r>
  </si>
  <si>
    <t>0113, 0412, 0503, 0702, 0801</t>
  </si>
  <si>
    <t xml:space="preserve">0102, 0103, 0104, 0106, 0113, 0412, 0505, 0605, 0709, 0804, 1105    </t>
  </si>
  <si>
    <t>0113, 0401,  0410, 0412, 0709, 0804</t>
  </si>
  <si>
    <t>0100, 0400, 0500, 0600, 0700, 0800, 1100, 1200</t>
  </si>
  <si>
    <t>0104, 0113, 0401, 0501,  0701, 0702, 0703, 0707, 1003, 1004</t>
  </si>
  <si>
    <t>0100, 0400, 0700, 1000</t>
  </si>
  <si>
    <t>расходы, связанные с исполнением муниципальных  гарантий без права регрессного требования гаранта к принципалу</t>
  </si>
  <si>
    <t>Постановление мэрии города от 14.08.2019 № 3951 "О внесении изменений в устав муниципального казенного учреждения "Центр комплексного обслуживания"</t>
  </si>
  <si>
    <t xml:space="preserve">14.08.2019 - не установлен </t>
  </si>
  <si>
    <t>19.12.2013 - не установлен</t>
  </si>
  <si>
    <t>Распоряжение мэрии города от 05.02.2020 № 151-р "О выделении денежных средств на осуществление выплат по решению суда, судебных и иных расходов,
связанных с владением, распоряжением и использованием муниципального имущества, предоставлением земельных участков, находящихся в муниципальной собственности, земельных участков государственная собственность на которые не разграничена"</t>
  </si>
  <si>
    <t>05.02.2020-31.12.2020</t>
  </si>
  <si>
    <t>Постановление Правительства Российской Федерации от 10.12.2008 № 941 "Об утверждении положения о патентных и иных пошлинах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географическое указание, наименование места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</si>
  <si>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22.12.2008 - не установлен</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</si>
  <si>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</si>
  <si>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10.10.2013-не установлен (01.01.2014-31.12.2022)</t>
  </si>
  <si>
    <t>Распоряжение мэрии города от 14.02.2020 № 209-р "О выделении денежных средств на проведение кадатровых работ и технической инвентаризации объектов недвижимости"</t>
  </si>
  <si>
    <t>14.01.2020-31.12.2020</t>
  </si>
  <si>
    <t>01.01.2020-не установлен</t>
  </si>
  <si>
    <t>Распоряжениефинансового управления мэрии города от 30.12.2019 № 94 "Об утверждении Порядка ведения инвентарного и аналитического учета имущества казны муниципального образования "Город Череповец""</t>
  </si>
  <si>
    <t>23.12.2019-не установлен</t>
  </si>
  <si>
    <t xml:space="preserve">Постановление мэрии от 20.01.2015 №110 "О предоставлении муниципальных гарантий" </t>
  </si>
  <si>
    <t>27.01.2015 - не установлен</t>
  </si>
  <si>
    <t>26.02.2018 - 07.04.2021</t>
  </si>
  <si>
    <t xml:space="preserve">Договор от 26.02.2018 № 23/01-01-39 о предоставлении муниципальной гарантии </t>
  </si>
  <si>
    <t>А-00.006.07</t>
  </si>
  <si>
    <t xml:space="preserve">Постановление мэрии города от 31.01.2020 № 328 "О порядке осуществления контроля за незаселенными жилыми помещениями муниципального жилищного фонда" </t>
  </si>
  <si>
    <t xml:space="preserve">08.02.2011 - не установлен  </t>
  </si>
  <si>
    <t>09.01.2020 - не установлен</t>
  </si>
  <si>
    <t xml:space="preserve">Постановление мэрии города от 27.10.2020 № 4393 "Об утверждении муниципальной программы "Обеспечение безопасности жизнедеятельности населения города Череповца" на 2021-2025 годы" </t>
  </si>
  <si>
    <t>Соглашение от 29.04.2019 № 19730000-1-2019-015 о предоставлении субсидии из бюджета Российской Федерации местному бюджету</t>
  </si>
  <si>
    <t>29.04.2019 -31.12.2021</t>
  </si>
  <si>
    <t>расходы на проведение мероприятий управлением образования мэрии (августовское совещание, прием мэром города выпускников, награжденных премией "За особые успехи в обучении", (медалистов),  Учитель года, День учителя, прием и обучение молодых специалистов)</t>
  </si>
  <si>
    <t xml:space="preserve">Распоряжение от 14.05.2019 № 696-р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
</t>
  </si>
  <si>
    <t>Соглашение от 24.01.2020 № 19730000-1-2019-023 "О предоставлении и расходовании субсидии из областного бюджета бюджету муниципального образования, вошедшего в список моногородов, на реализацию муниципальных программ по поддержке и развитию малого и  среднего предпринимательства"</t>
  </si>
  <si>
    <t xml:space="preserve">Соглашение от 14.01.2020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t>
  </si>
  <si>
    <t>Распоряжение мэрии города от 27.04.2020 № 428-р "Об использовании в 2020 году субсидии на осуществление дорожной деятельности за счет бюджетных ассигнований  Дорожного фонда Вологодской области"</t>
  </si>
  <si>
    <t>Распоряжение мэрии города от 10.09.2019 № 1231-р "Об использовании в 2019 году субсидии на осуществление дорожной деятельности за счет бюджетных ассигнований  Дорожного фонда Вологодской области"</t>
  </si>
  <si>
    <t>Соглашение от 29.12.2018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</si>
  <si>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Соглашение от 09.01.2020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</si>
  <si>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03.06.2020 - не установлен</t>
  </si>
  <si>
    <t>15.04.2019 - не установлен</t>
  </si>
  <si>
    <t xml:space="preserve">Распоряжение мэрии города от 15.04.2019 № 575-р "О возложении функций по реализации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земельного участка гражданам, имеющим трех и более детей" </t>
  </si>
  <si>
    <t>21.12.2014 - не установлен </t>
  </si>
  <si>
    <t>30.01.2013 - не установлен</t>
  </si>
  <si>
    <t>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</si>
  <si>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Постановление Правительства Вологодской области от 01.06.2020 № 607 "О порядке и сроках составления списков и запасных списков кандидатов в присяжные заседатели муниципальных образований"</t>
  </si>
  <si>
    <t>18.07.2018 - не установлен</t>
  </si>
  <si>
    <t>Постановление мэрии города от 18.07.2018 № 3268  "О реализации отдельных
государственных полномочий в соответствии с отдельными законами Вологодской области"</t>
  </si>
  <si>
    <t>Приказ управления образования мэрии города от 28.12.2017 № 3260 "Об утверждении методики определения нормативных затрат и размеров нормативных затрат на оказание муниципальных образовательных услуг образовательными учреждениями"</t>
  </si>
  <si>
    <t xml:space="preserve">Закон Вологодской области от 28.04.2006 № 1443-ОЗ "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а сфере архивного дела"   </t>
  </si>
  <si>
    <t xml:space="preserve">Соглашение от 09.04.2019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госудорственным полномочиям </t>
  </si>
  <si>
    <t xml:space="preserve">Соглашение от 17.09.2020 № 303 о предоставлении субсидии из областного бюджета бюджету муниципального образования области на реализацию мероприятий по соблюдению санитарно-эпидемиологических требований в условиях распространения новой коронавирусной инфекции (COVID-19) в общеобразовательных организациях области </t>
  </si>
  <si>
    <t>17.09.2020 - 31.12.2019</t>
  </si>
  <si>
    <t>01.01.2019 -31.12.2019</t>
  </si>
  <si>
    <t>31.05.2019 -31.12.2019</t>
  </si>
  <si>
    <t>01.01.2011 - 13.08.2020</t>
  </si>
  <si>
    <t>01.11.2012 - не установлен (01.01.2013-31.12.2023)</t>
  </si>
  <si>
    <t xml:space="preserve">Договор от 28.03.2018 № 01-01-82п-2017.14/3 о предоставлении денежных средств (гранта) между Фондом поддержки детей, находящихся в трудной жизненной ситуации, и Мэрией города Череповца </t>
  </si>
  <si>
    <t>Постановление мэрии города Череповца от 25.12.2018 № 5739 Об утверждении программы персонифицированного финансирования дополнительного образования в городе Череповце на 2019 год"</t>
  </si>
  <si>
    <t xml:space="preserve">Соглашение от 05.03.2020 № 227 о предоставлении субсидии из областного бюджета бюджету муниципального образования области на проведение мероприятий по антитеррористической защищенности образовательных организаций </t>
  </si>
  <si>
    <t>05.03.2020 -31.12.2020</t>
  </si>
  <si>
    <t>09.04.2019 -31.12.2019</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</si>
  <si>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(доплат,надбавок,премий и других) руководителям ,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</si>
  <si>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16.08.2011 -31.05.2019</t>
  </si>
  <si>
    <t xml:space="preserve">Соглашение от 17.03.2020 № 19730000-1-2019-029 о предоставлении субсидии из областного бюджета бюджетам муниципальных образований Вологодской области на софинансирование расходных обязательств на приобретение музыкальных инструментов, оборудования и учебных материалов для детских школ искусств по видам искусств </t>
  </si>
  <si>
    <t>17.03.2020 - не установлен</t>
  </si>
  <si>
    <t>Решение Череповецкой городской Думы от 27.09.2009 № 129 "Об утверждении Положения о системе оплаты труда работников муниципальных образовательных учреждений города Череповца"</t>
  </si>
  <si>
    <t xml:space="preserve">Постановление мэрии города от 30.11.2018  № 5213  "О создании МАУ ДО "Детская школа искусств "Гармония"" </t>
  </si>
  <si>
    <t>30.11.2018 - не установлен</t>
  </si>
  <si>
    <t>Постановление мэрии города от 07.12.2018  № 5424 "О внесении изменений в устав МБУ ДО "Детская школа искусств "Гармония"</t>
  </si>
  <si>
    <t>07.12.2018 - не установлен</t>
  </si>
  <si>
    <t>Соглашением от 12.04.2019 № 19730000-1-2019-007 между Департаментом обра-зования Вологодской области и мэрией города Череповца о предоставлении субси-дии из областного бюджета (включая субсидию из федерального бюджета) бюдже-ту муниципального образования области:</t>
  </si>
  <si>
    <t xml:space="preserve">Соглашением от 17.01.2020 № 19730000-1-2020-001 между Департаментом образования Вологодской области и мэрией города Череповца о предоставлении субсидии из областного бюджета (включая субсидию из федерального бюджета) бюджету муниципального образования обла-сти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по адаптированным основным общеобразо-вательным программам) условий для получения детьми-инвалидами качественного образования </t>
  </si>
  <si>
    <t>17.01.2020 - 31.12.2020</t>
  </si>
  <si>
    <t xml:space="preserve">Соглашение от 21.01.2020 № 19730000-1-2020-005 о предоставлении субсидии из бюджета субъекта Российской Федерации местному бюджету </t>
  </si>
  <si>
    <t>Распоряжение мэрии города от 29.01.2020 № 121-р "О финансировании расходов на создание мобильного технопарка "Кванториум"</t>
  </si>
  <si>
    <t>19.01.2020 - 31.12.2020</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</si>
  <si>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2011-2020 годы"</t>
  </si>
  <si>
    <t>16.04.2019 - не установлен</t>
  </si>
  <si>
    <t>Постановление Правительства Российской Федерации от 29 марта 2019 г. № 363 "Об утверждении государственной программы Российской Федерации "Доступная среда"</t>
  </si>
  <si>
    <t>Распоряжение мэрии города от 10.02.2020 № 170-р "О финансировании расходов на внедрение целевой модели цифровой образовательной среды в общеобразовательных организациях"</t>
  </si>
  <si>
    <t>29.01.2020 - 31.10.2020</t>
  </si>
  <si>
    <t xml:space="preserve">Соглашение от 19.01.2020 № 19730000-1-2020-010 о предоставлении субсидии из областного бюджета (включая субсидию из федерального бюджета) бюджету муниципального образования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</si>
  <si>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 xml:space="preserve">Соглашение от 20.01.2020 № 19730000-1-2020-007 о предоставлении субсидии из областного бюджета (включая субсидию из федерального бюджета) бюджету муниципального образования области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 </t>
  </si>
  <si>
    <t>20.01.2020 - 31.12.2020</t>
  </si>
  <si>
    <t xml:space="preserve">Соглашение от 17.01.2020 № 19730000-1-2020-006 о предоставлении субсидии из областного бюджета (включая субсидию из федерального бюджета) бюджету муниципального образования области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t>
  </si>
  <si>
    <t>17.01.2020 -31.12.2020</t>
  </si>
  <si>
    <t>21.01.2020 -31.12.2020</t>
  </si>
  <si>
    <t xml:space="preserve">Соглашением от 03.03.2020 № 15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молодого возраста на оборудованные (оснащенные) для них рабочие места </t>
  </si>
  <si>
    <t>03.03.2020 -31.12.2020</t>
  </si>
  <si>
    <t xml:space="preserve">Соглашениеот от 27.02.2019 № 2/С о предоставлении субсидии из бюджета Вологодской области местному бюджету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 </t>
  </si>
  <si>
    <t xml:space="preserve">Соглашение от 09.06.2018 № 67/С о предоставлении субсидии бюджету муниципального образования области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 </t>
  </si>
  <si>
    <t>Соглашение  от 13.04.2020 № 187/с о предоставлении из областного бюджета бюджету муниципального образования области на реализацию мероприятий по ремонту и капитальному ремонту объектов социальной и коммунальной инфраструктур муниципальной собственности в рамках подпрограммы 3 "Бюджетные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2014 - 2020 годы"</t>
  </si>
  <si>
    <r>
      <t>13.04.2020 -</t>
    </r>
    <r>
      <rPr>
        <sz val="11"/>
        <rFont val="Times New Roman"/>
        <family val="1"/>
        <charset val="204"/>
      </rPr>
      <t>31.12.2020</t>
    </r>
  </si>
  <si>
    <t>Постановление Правительства Вологодской области от 30.10.2017 № 962 "Содействие созданию в Вологодской области (исходя из прогнозируемой потребности) новых мест в общеобразовательных организациях на 2018-2025 годы"</t>
  </si>
  <si>
    <t>30.10.2017 - не установлен</t>
  </si>
  <si>
    <t>Постановление Правительства Вологодской области от 28.10.2013 № 1105 "Обеспечение населения Вологодской области доступным жильем и формирование комфортной среды проживания на 2014 - 2020 годы"</t>
  </si>
  <si>
    <t>28.10.2013 - не установлен</t>
  </si>
  <si>
    <t>Распоряжение мэрии города от 21.05.2020 № 472-р "О расходах на организацию предоставления общедоступного и бесплатного дошкольного, начального общего, основного общего, среднего общего образования в части ремонта и капитального ремонта образовательных учреждений"</t>
  </si>
  <si>
    <t>21.05.2020 - 31.12.2020</t>
  </si>
  <si>
    <t xml:space="preserve">Соглашением от 27.02.2019 № 1/С о предоставлении субсидии из бюджета Вологодской области местному бюджету </t>
  </si>
  <si>
    <r>
      <t>27.02.2019 -</t>
    </r>
    <r>
      <rPr>
        <sz val="11"/>
        <rFont val="Times New Roman"/>
        <family val="1"/>
        <charset val="204"/>
      </rPr>
      <t>31.12.2019</t>
    </r>
  </si>
  <si>
    <t xml:space="preserve">Соглашениеот от 10.04.2019 № 94/С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2014-2020 годы" </t>
  </si>
  <si>
    <t>Постановление мэрии города от 08.10.2013 № 4729 "Об утверждении муниципальной программы "Социальная поддержка граждан" на 2014 – 2023 годы"</t>
  </si>
  <si>
    <t>Постановление мэрии г. Череповца Вологодской области от 10 октября 2012 г. N 5371 "Об утверждении муниципальной программы "Содействие развитию потребительского рынка в городе Череповце на 2013 - 2023 годы"</t>
  </si>
  <si>
    <t>10.10.2012 - не установлен (01.01.2013 -31.12.2023)</t>
  </si>
  <si>
    <t>25.03.2019 -31.12.2019</t>
  </si>
  <si>
    <t>29.12.1994 - не установлен</t>
  </si>
  <si>
    <t xml:space="preserve">09.10.1992 - не установлен </t>
  </si>
  <si>
    <t>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библиотек муниципальных образований за счет иных межбюджетных трансфертов из федерального бюджета;                                                                                                         комплектование книжных фондов общедоступных муниципальных библиотек;                                                                                               развитие библиотечного дела;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</si>
  <si>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Закон РФ от 09.10.1992 № 3612-1 "Основы законодательства Российской Федерации о культуре"</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</si>
  <si>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</si>
  <si>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04.06.2019 -31.12.2019</t>
  </si>
  <si>
    <t>Распоряжение мэрии города от 06.12.2019 № 1681-р "О финансировании расходов на комплектование книжных фондов муниципальных библиотек"</t>
  </si>
  <si>
    <t>06.12.2019 -31.12.2019</t>
  </si>
  <si>
    <t>Постановление мэрии города от 31.07.2020 № 3096 "О внесении изменении в устав муниципального бюджетного учреждения культуры "Объединение библиотек"</t>
  </si>
  <si>
    <t>31.07.2020 - не установлен</t>
  </si>
  <si>
    <t>27.10.2014 - не установлен  (01.01.2015- 31.12.2020)</t>
  </si>
  <si>
    <t>Закон Российской Федерации от 09.10.1992 №  3612-1 "Основы законодательства Российской Федерации о культуре"</t>
  </si>
  <si>
    <t>Соглашение от 18.06.2019 № 0581-19  о предоставлении иного межбюджетного трансферта городу Череповцу за достижение наилучших результатов по социально-экономическому развитию муниципальных образований области</t>
  </si>
  <si>
    <r>
      <t xml:space="preserve">расходы на финансовое обеспечение выполнения муниципального задания на оказание муниципальных услуг (выполнении работ);                                                                                                 оказание муниципальной услуги в области музейного дела и обеспечение деятельности муниципального бюджетного учреждения культуры "Череповецкое музейное объединение";                                                              осуществление реставрации и консервации музейных предметов, музейных коллекций;                                                                      формирование, учет, изучение, обеспечение физического сохранения и безопасности музейных предметов, музейных коллекций;                                                                                                                       организация мероприятий по сохранению, реставрации (ремонту) объектов культурного наследия;                                                                               развитие музейного дела;                                                                                                                                        капитальный ремонт и реконструкция учреждений культуры;  </t>
    </r>
    <r>
      <rPr>
        <sz val="11"/>
        <color rgb="FFFF0000"/>
        <rFont val="Times New Roman"/>
        <family val="1"/>
        <charset val="204"/>
      </rPr>
      <t xml:space="preserve">                                                                            </t>
    </r>
    <r>
      <rPr>
        <sz val="11"/>
        <rFont val="Times New Roman"/>
        <family val="1"/>
        <charset val="204"/>
      </rPr>
      <t>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</si>
  <si>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Распоряжение мэрии города  от 03.06.2019  № 805-р "О предоставлении в 2019 году из городского бюджета субсидии на приобретение объекта недвижимого имущества"</t>
  </si>
  <si>
    <t>03.06.2019 -31.12.2019</t>
  </si>
  <si>
    <t>Распоряжение мэрии города  от 01.07.2019  № 926-р "О расходовании средств"</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</si>
  <si>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</si>
  <si>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</si>
  <si>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17.07.2020 -31.12.2020</t>
  </si>
  <si>
    <t>15.07.2020 -31.12.2020</t>
  </si>
  <si>
    <t>02.07.2020 -31.12.2020</t>
  </si>
  <si>
    <t>15.06.2020 -31.12.2020</t>
  </si>
  <si>
    <t>Распоряжение мэрии города от 14.06.2019 № 859-р "Об использовании в 2019 году субсидии из областного бюджета на строительство и реконструкцию объектов физической культуры и спорта"</t>
  </si>
  <si>
    <r>
      <rPr>
        <sz val="11"/>
        <rFont val="Times New Roman"/>
        <family val="1"/>
        <charset val="204"/>
      </rPr>
      <t xml:space="preserve">расходы на обеспечение сохранности и целостности историко-архитектурного комплекса, исторической среды и ландшафтов;    </t>
    </r>
    <r>
      <rPr>
        <sz val="11"/>
        <color rgb="FFFF0000"/>
        <rFont val="Times New Roman"/>
        <family val="1"/>
        <charset val="204"/>
      </rPr>
      <t xml:space="preserve">           </t>
    </r>
    <r>
      <rPr>
        <sz val="11"/>
        <rFont val="Times New Roman"/>
        <family val="1"/>
        <charset val="204"/>
      </rPr>
      <t xml:space="preserve">на выполнение муниципальной работы по организации и проведению городских культурно-массовых мероприятий;  </t>
    </r>
    <r>
      <rPr>
        <sz val="11"/>
        <color rgb="FFFF0000"/>
        <rFont val="Times New Roman"/>
        <family val="1"/>
        <charset val="204"/>
      </rPr>
      <t xml:space="preserve">                                                     </t>
    </r>
    <r>
      <rPr>
        <sz val="11"/>
        <rFont val="Times New Roman"/>
        <family val="1"/>
        <charset val="204"/>
      </rPr>
      <t>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</si>
  <si>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Постановление мэрии города Вологодской области от 14.03.2019 № 992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</si>
  <si>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03.08.2011 - не установлен</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</si>
  <si>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</si>
  <si>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Соглашение от 29.04.2019 № 19730000-1-2019-012 о предоставлении субсидии из областного бюджета бюджету муниципального образования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2018-2022 годы"</t>
  </si>
  <si>
    <t xml:space="preserve">Соглашение от 25.04.2019 № 83/С о предоставлении субсидии из областного бюджета бюджету муниципального образования «Город Череповец» на обеспечение обустройства систем уличного освещения     </t>
  </si>
  <si>
    <t>25.04.2019 - 31.12.2019</t>
  </si>
  <si>
    <t xml:space="preserve">Соглашение от 01.04.2020 № 74/С о предоставлении субсидии из областного бюджета бюджету муниципального образования «Город Череповец» на обеспечение обустройства систем уличного освещения     </t>
  </si>
  <si>
    <t>01.04.2020 - 31.12.2020</t>
  </si>
  <si>
    <t>Постановление мэрии города от 26.03.2013 №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t>
  </si>
  <si>
    <t xml:space="preserve">Федеральный закон от 13.03.2006 № 38-ФЗ "О рекламе                                                                                                                                                                                                                                                                                                                                                       </t>
  </si>
  <si>
    <t>01.07.2006 - не установлен</t>
  </si>
  <si>
    <t>Постановление мэрии города от 26.02.2019 № 717  "Об утверждении Положение  о системе оплаты труда работников муниципального казенного учреждения "Центр по защите населения  и территорий от чрезвычайных ситуаций"</t>
  </si>
  <si>
    <t>23.09.2003-31.12.2020</t>
  </si>
  <si>
    <t>Соглашение от 29.12.2018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</si>
  <si>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Соглашение от 09.01.2020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</si>
  <si>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 xml:space="preserve">Распоряжение от 21.04.2020 № 425-р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
</t>
  </si>
  <si>
    <t>Постановление мэрии города от 16.01.2020 № 146 "Об утверждении порядка предоставления в 2020 году субсидии из городского бюджета автономной некоммерческой организации поддержки предпринимательства "Агентство Городского Развития" на реализацию мероприятий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t>
  </si>
  <si>
    <t>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t>
  </si>
  <si>
    <r>
      <rPr>
        <sz val="11"/>
        <rFont val="Times New Roman"/>
        <family val="1"/>
        <charset val="204"/>
      </rPr>
      <t xml:space="preserve">расходы на реализацию мероприятий по профилактике правонарушений среди различных категорий населения;     </t>
    </r>
    <r>
      <rPr>
        <sz val="11"/>
        <color rgb="FFC00000"/>
        <rFont val="Times New Roman"/>
        <family val="1"/>
        <charset val="204"/>
      </rPr>
      <t xml:space="preserve">                                 </t>
    </r>
    <r>
      <rPr>
        <sz val="11"/>
        <rFont val="Times New Roman"/>
        <family val="1"/>
        <charset val="204"/>
      </rPr>
      <t>привлечение общественности к охране общественного порядка</t>
    </r>
  </si>
  <si>
    <t>Постановление мэрии города от 10.10.2012 № 5376 "Об утверждении муниципальной программы "Развитие молодежной политики" на 2013-2023 годы"</t>
  </si>
  <si>
    <t>22.11.2012 - не установлен (01.01.2013 - 31.12.2023)</t>
  </si>
  <si>
    <t>Постановление мэрии города от 16.10.2019 № 4937 "Об утверждении муниципальной программы "Управление муниципальными финансами города Череповца" на 2020 - 2025 годы"</t>
  </si>
  <si>
    <t>16.10.2019 - не установлен (01.01.2020 - 31.12.2025)</t>
  </si>
  <si>
    <t>Распоряжение мэрии города от 25.12.2019 № 1762 "О расходовании средств в 2019 году"</t>
  </si>
  <si>
    <t>Распоряжение мэрии города от 09.11.2020 № 792-р "Об утверждении Порядка расходования средств на прием и обслуживание делегаций и отдельных лиц мэрией города"</t>
  </si>
  <si>
    <t>09.10.2015, не установлен
(01.01.2016 - 31.12.2023)</t>
  </si>
  <si>
    <t>08.06.2018 - не установлен</t>
  </si>
  <si>
    <t xml:space="preserve">Распоряжение мэрии города  от 01.07.2019  № 926-р "О расходовании средств"             </t>
  </si>
  <si>
    <t>01.07.2019 - 31.12.2019</t>
  </si>
  <si>
    <t>Постановление Правительства РФ от 03.11.1994 № 1206 "Об утверждении порядка назначения и выплаты ежемесячных компенсационных выплат отдельным категориям граждан"</t>
  </si>
  <si>
    <t>09.10.2013 - не установлен (01.01.2014-31.12.2023)</t>
  </si>
  <si>
    <t>07.05.2019 - 31.12.2019</t>
  </si>
  <si>
    <t>01.07.2013 - не установлен</t>
  </si>
  <si>
    <t>22.06.2016 - не установлен</t>
  </si>
  <si>
    <t>10.10.2012-не установлен (01.01.2013-31.12.2023)</t>
  </si>
  <si>
    <t xml:space="preserve">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  </t>
  </si>
  <si>
    <t xml:space="preserve">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</si>
  <si>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 xml:space="preserve">Соглашение от 25.01.2019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</si>
  <si>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модернизацию системной телекоммуникационной инфраструктуры"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</si>
  <si>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модернизацию персонального компьютерного оборудования и печатающих устройств"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</si>
  <si>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по созданию устойчивой и безопасной информационно -  телекоммуникационной инфраструктуры"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</si>
  <si>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</si>
  <si>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Постановление мэрии города Череповца от 28.02.2019 № 746 "Об утверждении Положения о системе оплаты труда работников муниципального казенного учреждения "Центр по обслуживанию учреждений сферы Образование"</t>
  </si>
  <si>
    <t xml:space="preserve">Соглашение от 14.01.2020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t>
  </si>
  <si>
    <t xml:space="preserve">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"Мероприятия, направленные на информатизацию в органах местного самоуправления, в обслуживаемых муниципальных учреждениях города и МАУ "ЦМИРиТ" </t>
  </si>
  <si>
    <t xml:space="preserve">Соглашение от 29.12.2018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t>
  </si>
  <si>
    <t>расходы на оказание муниципальных услуг муниципальным автономным учреждением "Центр социального питания";                                      субсидии из городского бюджета муниципальным бюджетным и автономным учреждениям, находящимся в ведении управления образования мэрии</t>
  </si>
  <si>
    <t xml:space="preserve">Постановление мэрии города от 17.01.2014 № 220 "О создании муниципального автономного учреждения "Центр социального питания" </t>
  </si>
  <si>
    <t>17.03.2014 - не установлен</t>
  </si>
  <si>
    <t>Постановление мэрии города от 23.01.2019 № 177 "Устав МКУ "Центр по обслуживанию учреждений сферы Образование"</t>
  </si>
  <si>
    <t>Соглашение  от 25.03.2019 № 27 о предоставлении субсидии из областного бюджета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</si>
  <si>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</si>
  <si>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Соглашение от 25.03.2019 о предоставлении субсидии из областного бюджета бюджету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t>
  </si>
  <si>
    <t>Постановление мэрии города от 28.02.2019 № 745  "Об утверждении Положения о системе оплаты труда работников муниципального казенного учреждения "Центр по обслуживанию учреждений сферы "Культура"</t>
  </si>
  <si>
    <t>Постановление мэрии города от 14.03.2019 № 991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</si>
  <si>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24.06.2019 -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</si>
  <si>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</si>
  <si>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22.10.2019 - не усановлен</t>
  </si>
  <si>
    <t>30.06.2020 - не усановлен</t>
  </si>
  <si>
    <t>01.03.2016 - не установлен</t>
  </si>
  <si>
    <t xml:space="preserve">Соглашение от 13.03.1991 о создании Союза Российских городов (центров национальных и региональных образований) </t>
  </si>
  <si>
    <t xml:space="preserve">11.10.2007 - не установлен </t>
  </si>
  <si>
    <t>Постановление мэрии города от 04.04.2018 № 1407 "Об утверждении порядка предоставления субсидий из городского бюджета на возмещение затрат по проведению капитального ремонта штукатурных фасадов многоквартирных домов, прилегающих к общественно-массовым зонам, территориям"</t>
  </si>
  <si>
    <t>19.10.2017 - не установлен (01.01.2018-31.12.2024)</t>
  </si>
  <si>
    <t>расходы на возмещение затрат на капитальный ремонт жилищного фонда (включая установку элементов благоустройства); 
благоустройство дворовых территорий многоквартирных домов;
возмещение затрат по обеспечению комфортных условий жизнедеятельности инвалидов и других малоподвижных групп населения путем адаптации жилых помещений, прилегающих к ним территорий, транспорта для их нужд;
субсидии на возмещение затрат по капитальному ремонту многоквартирных домов первых массовых серий застройки (1.335 и 420 серии) некоммерческой организации Фонд капитального ремонта многоквартирных домов Вологодской области</t>
  </si>
  <si>
    <t>Соглашение от 16.01.2020 № З/С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 области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5 "Безбарьерная  среда" государственной программы "Социальная поддержка граждан в Вологодской области на 2014 - 2020 годы"</t>
  </si>
  <si>
    <t>расходы на организационно-методическое обеспечение муниципальной программы "Здоровый город 2014-2023 годы"</t>
  </si>
  <si>
    <r>
      <t xml:space="preserve">                                                                                                                                                </t>
    </r>
    <r>
      <rPr>
        <sz val="11"/>
        <rFont val="Times New Roman"/>
        <family val="1"/>
        <charset val="204"/>
      </rPr>
      <t xml:space="preserve">субсидии из городского бюджета на иные цели автономным и бюджетным учреждениям, находящимся в ведении управления образования мэрии;     </t>
    </r>
    <r>
      <rPr>
        <sz val="11"/>
        <color rgb="FFC00000"/>
        <rFont val="Times New Roman"/>
        <family val="1"/>
        <charset val="204"/>
      </rPr>
      <t xml:space="preserve">                                                                         </t>
    </r>
    <r>
      <rPr>
        <sz val="11"/>
        <rFont val="Times New Roman"/>
        <family val="1"/>
        <charset val="204"/>
      </rPr>
      <t>расходы на организацию мероприятия по сокращению доли загрязненных сточных вод проект "Оздоровление Волги"</t>
    </r>
  </si>
  <si>
    <t>расходы на строительство индустриального парка "Череповец", инженерную и транспортную инфраструктура территории,
строительство магистральных сетей, газификации;                                              строительство магистральных сетей для застройки восточной части Зашекснинского района (Теплосеть);                                           строительство тепловой сети от УТ-7 (пр. Шекснинский) до 107,108 мкр. г. Череповец</t>
  </si>
  <si>
    <t xml:space="preserve">расходы на капитальный ремонт зданий Центр профилактики правонарушений (ул. Химиков,14) (структурное подразделение  МКУ "ЦЗНТЧС")                                                                                                                        </t>
  </si>
  <si>
    <t>реализация регионального проекта "Дорожная сеть" (федеральный проект "Дорожная сеть")</t>
  </si>
  <si>
    <t xml:space="preserve">расходы на мероприятия по установлению, изменению, отмене маршрута регулярных перевозок в городе по регулируемым тарифам;                                                                                                  субсидии МУП "Автоколонна № 1456" на возмещение недополученных доходов в целях исключения банкротства предприятия вследствие возникновения обстоятельств непреодолимой силы, на финансовое обеспечение затрат по оплате первоначального взноса по договору финансовой аренды (лизинга) приобретения автобусов в 2020 году, на возмещение затрат МУП по оплате лизинговых платежей по договору финансовой аренды (лизинга) приобретения автобусов в 2020 году
          </t>
  </si>
  <si>
    <t>расходы на создание системы автоматизированного контроля за работой коммунальной техники (стандарт "Умный город")</t>
  </si>
  <si>
    <t>расходы на проведение мероприятий по антитеррористической защищенности образовательных организаций в рамках подпрограммы "Профилактика преступлений и иных правонарушений" государственной программы "Обеспечение профилактики правонарушений, безопасности населения и территории Вологодской области в 2013 - 2020 годах"</t>
  </si>
  <si>
    <r>
      <t xml:space="preserve">                                               
</t>
    </r>
    <r>
      <rPr>
        <sz val="11"/>
        <rFont val="Times New Roman"/>
        <family val="1"/>
        <charset val="204"/>
      </rPr>
      <t xml:space="preserve">расходы на обеспечение современных требований к условиям организации образовательного процесса в образовательных организациях;   </t>
    </r>
    <r>
      <rPr>
        <sz val="11"/>
        <color rgb="FFC00000"/>
        <rFont val="Times New Roman"/>
        <family val="1"/>
        <charset val="204"/>
      </rPr>
      <t xml:space="preserve">                                                                                                                                         
</t>
    </r>
    <r>
      <rPr>
        <sz val="11"/>
        <rFont val="Times New Roman"/>
        <family val="1"/>
        <charset val="204"/>
      </rPr>
      <t>расходы на оказание содействия в трудоустройстве незанятых инвалидов молодого возраста на оборудованные (оснащенные) для них рабочие места;
"Федеральный проект "Современная школа"; с 2020 г. "Реализация регионального проекта "Современная школа";
"Федеральный проект "Цифровая образовательная среда"; с 2020 г. реализация регионального проекта "Цифровая образовательная среда";  реализация регионального проекта "Успех каждого ребенка" (создание новых мест в образовательных организациях различных типов для реализации дополнительных общеразвивающих программ всех направленностей, создание мобильных технопарков "Кванториум");                          реализация регионального проекта "Содействие занятости женщин – доступность дошкольного образования для детей" (федеральный проект "Содействие занятости женщин – создание условий до-школьного образования для детей в возрасте до трех лет")</t>
    </r>
    <r>
      <rPr>
        <sz val="11"/>
        <color rgb="FFC00000"/>
        <rFont val="Times New Roman"/>
        <family val="1"/>
        <charset val="204"/>
      </rPr>
      <t xml:space="preserve">                                                                                                 </t>
    </r>
  </si>
  <si>
    <r>
      <rPr>
        <sz val="11"/>
        <rFont val="Times New Roman"/>
        <family val="1"/>
        <charset val="204"/>
      </rPr>
      <t>расходы на капитальный ремонт, реконструкцию и строительство образовательных учреждений, благоустройство территорий образовательных учреждений;</t>
    </r>
    <r>
      <rPr>
        <sz val="11"/>
        <color rgb="FFC00000"/>
        <rFont val="Times New Roman"/>
        <family val="1"/>
        <charset val="204"/>
      </rPr>
      <t xml:space="preserve">
</t>
    </r>
    <r>
      <rPr>
        <sz val="11"/>
        <rFont val="Times New Roman"/>
        <family val="1"/>
        <charset val="204"/>
      </rPr>
      <t>капитальный ремонт комплекса муниципального имущества по адресу: Вологодская обл., Череповецкий район, Николо-Раменский с/с, деревня Вешняки" ("Жемчужина Мологи");</t>
    </r>
    <r>
      <rPr>
        <sz val="11"/>
        <color rgb="FFC00000"/>
        <rFont val="Times New Roman"/>
        <family val="1"/>
        <charset val="204"/>
      </rPr>
      <t xml:space="preserve">
</t>
    </r>
    <r>
      <rPr>
        <sz val="11"/>
        <rFont val="Times New Roman"/>
        <family val="1"/>
        <charset val="204"/>
      </rPr>
      <t xml:space="preserve">капитальный ремонт комплекса муниципального имущества по адресу: Вологодская обл., Череповецкий район, Николо – Раменского с/с, д. Харламовская (ДОЛ  "Искра") </t>
    </r>
  </si>
  <si>
    <t>расходы на оказание муниципальных услуг муниципальным казенным учреждения "Центр по обслуживанию учреждений сферы Образование"</t>
  </si>
  <si>
    <t xml:space="preserve">Постановление мэрии города от 10.10.2012 № 5376 "Об утверждении муниципальной программы "Развитие молодежной политики" на 2013-2023 годы" </t>
  </si>
  <si>
    <t xml:space="preserve">Учредительный договор от 21.10.2010 о создании Ассоциации по улучшению состояния здоровья и качества жизни населения "Здоровые города, районы и поселки" </t>
  </si>
  <si>
    <t xml:space="preserve">Договор от 27.02.1998 об образовании Союза городов Центра и Северо-запада России (учредительный договор) </t>
  </si>
  <si>
    <t>Без учета условно утверждаемых расходов городского бюджета на 2022 год в сумме 348987,1 тыс. рублей, на 2023 год в сумме 448382,1,0 тыс. рублей</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</si>
  <si>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</si>
  <si>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Постановление мэрии города от 23.12.2019 № 6186 "О внесении изменений в устав муниципального бюджетного учреждения "Центр    муниципальных информационных ресурсов и технологий"</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</si>
  <si>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</si>
  <si>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 xml:space="preserve">Постановление мэрии города от 10.10.2013 № 4812"Об утверждении муниципальной программы "Развитие земельно-имущественного комплекса города Череповца" на 2014 – 2023 годы"  </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</si>
  <si>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</si>
  <si>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</si>
  <si>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r>
      <rPr>
        <sz val="11"/>
        <rFont val="Times New Roman"/>
        <family val="1"/>
        <charset val="204"/>
      </rPr>
      <t xml:space="preserve">расходы на проведение предпродажной подготовки земельных участков (права их аренды) и объектов недвижимости;         </t>
    </r>
    <r>
      <rPr>
        <sz val="11"/>
        <color rgb="FFFF0000"/>
        <rFont val="Times New Roman"/>
        <family val="1"/>
        <charset val="204"/>
      </rPr>
      <t xml:space="preserve">                                                                                                                                                                                                                                                                                                                                   </t>
    </r>
    <r>
      <rPr>
        <sz val="11"/>
        <rFont val="Times New Roman"/>
        <family val="1"/>
        <charset val="204"/>
      </rPr>
      <t xml:space="preserve">разработку ставок арендной платы за размещение нестационарных объектов; </t>
    </r>
    <r>
      <rPr>
        <sz val="11"/>
        <color rgb="FFFF0000"/>
        <rFont val="Times New Roman"/>
        <family val="1"/>
        <charset val="204"/>
      </rPr>
      <t xml:space="preserve">                                                                                                                        </t>
    </r>
    <r>
      <rPr>
        <sz val="11"/>
        <rFont val="Times New Roman"/>
        <family val="1"/>
        <charset val="204"/>
      </rPr>
      <t xml:space="preserve">организацию сервитутов;  </t>
    </r>
    <r>
      <rPr>
        <sz val="11"/>
        <color rgb="FFFF0000"/>
        <rFont val="Times New Roman"/>
        <family val="1"/>
        <charset val="204"/>
      </rPr>
      <t xml:space="preserve">                                                                                                      </t>
    </r>
    <r>
      <rPr>
        <sz val="11"/>
        <rFont val="Times New Roman"/>
        <family val="1"/>
        <charset val="204"/>
      </rPr>
      <t xml:space="preserve">выплата возмещений собственникам, причиненных изъятием земельных участков, объектов недвижимости для муниципальных нужд;   </t>
    </r>
    <r>
      <rPr>
        <sz val="11"/>
        <color rgb="FFFF0000"/>
        <rFont val="Times New Roman"/>
        <family val="1"/>
        <charset val="204"/>
      </rPr>
      <t xml:space="preserve">                                                                                                         </t>
    </r>
    <r>
      <rPr>
        <sz val="11"/>
        <rFont val="Times New Roman"/>
        <family val="1"/>
        <charset val="204"/>
      </rPr>
      <t xml:space="preserve">размещение информационных сообщений на радио и интернет-ресурсах;  </t>
    </r>
    <r>
      <rPr>
        <sz val="11"/>
        <color rgb="FFFF0000"/>
        <rFont val="Times New Roman"/>
        <family val="1"/>
        <charset val="204"/>
      </rPr>
      <t xml:space="preserve">                                                                                                             </t>
    </r>
    <r>
      <rPr>
        <sz val="11"/>
        <rFont val="Times New Roman"/>
        <family val="1"/>
        <charset val="204"/>
      </rPr>
      <t xml:space="preserve">мероприятий по изъятию земельных участков для муниципальных нужд; </t>
    </r>
    <r>
      <rPr>
        <sz val="11"/>
        <color rgb="FFFF0000"/>
        <rFont val="Times New Roman"/>
        <family val="1"/>
        <charset val="204"/>
      </rPr>
      <t xml:space="preserve">                                                                                                        </t>
    </r>
    <r>
      <rPr>
        <sz val="11"/>
        <rFont val="Times New Roman"/>
        <family val="1"/>
        <charset val="204"/>
      </rPr>
      <t xml:space="preserve">субсидия на увеличение уставного фонда МУП "Теплоэнергия";   </t>
    </r>
    <r>
      <rPr>
        <sz val="11"/>
        <color rgb="FFFF0000"/>
        <rFont val="Times New Roman"/>
        <family val="1"/>
        <charset val="204"/>
      </rPr>
      <t xml:space="preserve">                                                                                                         
</t>
    </r>
    <r>
      <rPr>
        <sz val="11"/>
        <rFont val="Times New Roman"/>
        <family val="1"/>
        <charset val="204"/>
      </rPr>
      <t>компенсационная выплата, подлежащая возмещению концендентом концессионеру при расторжении концессионного соглашения;</t>
    </r>
    <r>
      <rPr>
        <sz val="11"/>
        <color rgb="FFFF0000"/>
        <rFont val="Times New Roman"/>
        <family val="1"/>
        <charset val="204"/>
      </rPr>
      <t xml:space="preserve">
</t>
    </r>
    <r>
      <rPr>
        <sz val="11"/>
        <rFont val="Times New Roman"/>
        <family val="1"/>
        <charset val="204"/>
      </rPr>
      <t>определение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
публикацию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r>
  </si>
  <si>
    <r>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r>
    <r>
      <rPr>
        <sz val="11"/>
        <color rgb="FFC00000"/>
        <rFont val="Times New Roman"/>
        <family val="1"/>
        <charset val="204"/>
      </rPr>
      <t xml:space="preserve">  </t>
    </r>
    <r>
      <rPr>
        <sz val="11"/>
        <rFont val="Times New Roman"/>
        <family val="1"/>
        <charset val="204"/>
      </rPr>
      <t xml:space="preserve">                                                                               </t>
    </r>
  </si>
  <si>
    <t xml:space="preserve">расходы на осуществление бюджетных инвестиций в объекты муниципальной собственности, в том числе:                                     
строительство сквера на территории между МБОУ "НОШ №43" (Октябрьский пр., 67) и хоккейной площадкой по ул. Монтклер;                                        строительство тротуара по ул. Олимпийской от ул. К.Белова к домам №№ 46, 46а, 46б;                                                                             благоустройство террритории у дома № 190 по пр. Победы;                                                                                                                           строительство детской игровой площадки на территории Макаринской рощи;
благоустройство территории за МБУ ДО "Детская школа искусств" (ул. Вологодская, 3); 
благоустройство территории во дворе домов №№ 33,33 а по ул. Набережной;                                                                                                                   строительство тротуара вдоль психоневрологического интерната (ул. Ветеранов, 12) напротив МБОУ "Центр образования № 29" (ул. Моченкова, 10);                                                                                            строительство детского игрового комплекса во дворе домов №131а,131б,131в по ул.Ленина и дома №32а по ул.Ломоносова;                                                                        благоустройство территории между зданием АО "Череповецкая спичечная фабрика "ФЭСКО" (ул. Моченкова, 17) и жилым домом № 1а по ул. Молодежной;                                                                                                                                     устройство сетей наружного освещения;          
ограждение территории по адресу ул. Металлургов, 47 у МАДОУ "Детский сад № 37";                                                                            благоустройство сквера: по ул. Моченкова и Сталеваров у дома № 49б, у дома № 6 по ул. К. Беляева, по бульвару Доменщиков у дома № 48б, по ул. Вологодской у дома № 3, по ул. Годовикова (на участке от ул. Раахе до ул. Ленинградской), по ул. Городецкой (на участке от ул. Любецкой до ул. Сазонова), по пр. Победы у домов №№ 43, 45, по ул. Ветеранов;                                                                                                      благоустройство территории у домов №№ 49, 49а по ул. К. Белова;
благоустройство территории у домов № 43а, 45, 45а по ул. Юбилейной и № 27, 25 по ул. К. Беляева;                         благоустройство территории у домов № 11, 13, 13а, 13б по ул. Архангельской;                                                                               благоустройство детской площадки за домом № 63 по ул. Краснодонцев;
благоустройство территории у рынка "Сказка";
благоустройство зоны отдыха вдоль домов № 21, 25, 29 по ул. Архангельской";                                                                                благоустройство сквера между домами по ул. Красной № 3в, ул. Гоголя № 24, ул. Первомайской № 19;                                              благоустройство территории между домами № 2 по ул. Наседкина и № 43 по Октябрьскому пр.;                                               устройство сетей наружного освещения пришкольного стадиона МАОУ "СОШ № 1 имени Максима Горького" (Советский пр., 60а);                                                                       благоустройство территории, примыкающей к МАУ "СШ "Центр боевых искусств" (ул. Труда, 33а);                            благоустройство территории у МБОУ "СОШ № 3 имени А.А. Потапова" (пр. Строителей, 11б);                                 благоустройство территории у домов №№ 133а, 133б, 133в по ул. Ленина и № 32а по ул. Ломоносова;                                   строительство парковки для МАОУ СОШ № 23 "Центр образования имени И.А. Милютина" (ул. Монтклер, 12а);                                                                                                               парковки около БУЗВО "Череповецкая городская больница № 2" (ул. Ломоносова, 15);                                            благоустройство сквера на территории у ТЦ "Галактика" по ул. К. Беляева;                                                                 благоустройство территории Парка Победы;                         благоустройство территории площади МБУК "Дворец Металлургов" (ул.Сталеваров, 41);                                                                          благоустройство набережной от ул. Университетской до Октябрьского моста;                                                        цифровизация городского хозяйства - проект "Умный город";                                             воссоздание историко-культурной среды мемориального дома-музея Верещагиных и прилегающей территории;                                                                                            сети наружного освещения (Благоустройство);                                                                                       соляной сад: восстановление исторического дендропарка в городе Череповце
</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</si>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</sst>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000"/>
    <numFmt numFmtId="166" formatCode="#,##0.0"/>
    <numFmt numFmtId="167" formatCode="0000"/>
    <numFmt numFmtId="168" formatCode="0.0"/>
    <numFmt numFmtId="169" formatCode="#,##0.0\ _₽"/>
    <numFmt numFmtId="170" formatCode="#,##0.00\ _₽"/>
  </numFmts>
  <fonts count="34"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rgb="FFFF0000"/>
      <name val="Times New Roman"/>
      <family val="1"/>
      <charset val="204"/>
    </font>
    <font>
      <b/>
      <sz val="16"/>
      <name val="Times New Roman"/>
      <family val="1"/>
      <charset val="204"/>
    </font>
    <font>
      <sz val="16"/>
      <name val="Times New Roman"/>
      <family val="1"/>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sz val="13"/>
      <color theme="1"/>
      <name val="Times New Roman"/>
      <family val="1"/>
      <charset val="204"/>
    </font>
    <font>
      <sz val="13"/>
      <name val="Times New Roman"/>
      <family val="1"/>
      <charset val="204"/>
    </font>
    <font>
      <sz val="8"/>
      <name val="Arial Cyr"/>
      <charset val="204"/>
    </font>
    <font>
      <b/>
      <sz val="8"/>
      <name val="Arial"/>
      <family val="2"/>
      <charset val="204"/>
    </font>
    <font>
      <sz val="10"/>
      <name val="Arial"/>
      <family val="2"/>
      <charset val="204"/>
    </font>
    <font>
      <sz val="11"/>
      <color rgb="FFC00000"/>
      <name val="Times New Roman"/>
      <family val="1"/>
      <charset val="204"/>
    </font>
    <font>
      <sz val="10"/>
      <name val="Times"/>
      <family val="1"/>
    </font>
    <font>
      <sz val="12"/>
      <color indexed="8"/>
      <name val="Times New Roman"/>
      <family val="1"/>
      <charset val="204"/>
    </font>
    <font>
      <b/>
      <sz val="11"/>
      <color rgb="FFFF0000"/>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thin">
        <color indexed="8"/>
      </left>
      <right style="thin">
        <color indexed="8"/>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s>
  <cellStyleXfs count="7">
    <xf numFmtId="0" fontId="0" fillId="0" borderId="0"/>
    <xf numFmtId="0" fontId="1" fillId="0" borderId="0"/>
    <xf numFmtId="0" fontId="3" fillId="0" borderId="0"/>
    <xf numFmtId="0" fontId="1" fillId="0" borderId="0"/>
    <xf numFmtId="0" fontId="1" fillId="0" borderId="0"/>
    <xf numFmtId="0" fontId="27" fillId="0" borderId="0"/>
    <xf numFmtId="0" fontId="29" fillId="0" borderId="0"/>
  </cellStyleXfs>
  <cellXfs count="865">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4"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5" xfId="1" applyFont="1" applyFill="1" applyBorder="1" applyAlignment="1">
      <alignment vertical="center" wrapText="1"/>
    </xf>
    <xf numFmtId="0" fontId="2" fillId="0" borderId="0" xfId="1" applyFont="1" applyFill="1" applyBorder="1" applyAlignment="1">
      <alignment vertical="top" wrapText="1"/>
    </xf>
    <xf numFmtId="49" fontId="14" fillId="0" borderId="0" xfId="0" applyNumberFormat="1" applyFont="1" applyFill="1" applyAlignment="1">
      <alignment horizontal="left" vertical="center" wrapText="1"/>
    </xf>
    <xf numFmtId="0" fontId="2" fillId="0" borderId="0" xfId="1" applyFont="1" applyFill="1" applyAlignment="1">
      <alignment horizontal="left" vertical="center" wrapText="1"/>
    </xf>
    <xf numFmtId="0" fontId="14" fillId="0" borderId="0" xfId="0" applyFont="1" applyFill="1" applyAlignment="1">
      <alignment horizontal="left" vertical="center" wrapText="1"/>
    </xf>
    <xf numFmtId="166" fontId="2" fillId="0" borderId="1" xfId="1" applyNumberFormat="1" applyFont="1" applyFill="1" applyBorder="1" applyAlignment="1" applyProtection="1">
      <alignment horizontal="center" vertical="center" wrapText="1"/>
      <protection hidden="1"/>
    </xf>
    <xf numFmtId="49" fontId="14" fillId="0" borderId="0" xfId="0" applyNumberFormat="1" applyFont="1" applyFill="1" applyAlignment="1">
      <alignment horizontal="center" vertical="center" wrapText="1"/>
    </xf>
    <xf numFmtId="0" fontId="2" fillId="2" borderId="0" xfId="1" applyFont="1" applyFill="1" applyAlignment="1">
      <alignment horizontal="center" vertical="top" wrapText="1"/>
    </xf>
    <xf numFmtId="49" fontId="4" fillId="0" borderId="0" xfId="1" applyNumberFormat="1" applyFont="1" applyFill="1" applyAlignment="1">
      <alignment horizontal="center" vertical="top" wrapText="1"/>
    </xf>
    <xf numFmtId="167" fontId="2" fillId="0" borderId="1" xfId="1" applyNumberFormat="1" applyFont="1" applyFill="1" applyBorder="1" applyAlignment="1">
      <alignment horizontal="center" vertical="center" wrapText="1"/>
    </xf>
    <xf numFmtId="0" fontId="20" fillId="0" borderId="0" xfId="1" applyFont="1" applyFill="1" applyBorder="1" applyAlignment="1">
      <alignment vertical="center" wrapText="1"/>
    </xf>
    <xf numFmtId="0" fontId="19" fillId="0" borderId="0" xfId="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0" xfId="0" applyFont="1" applyFill="1" applyAlignment="1">
      <alignment horizontal="center" vertical="top" wrapText="1"/>
    </xf>
    <xf numFmtId="4" fontId="2" fillId="0" borderId="0" xfId="1" applyNumberFormat="1" applyFont="1" applyFill="1" applyBorder="1" applyAlignment="1">
      <alignment vertical="center" wrapText="1"/>
    </xf>
    <xf numFmtId="0" fontId="2" fillId="2" borderId="0"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19" fillId="0" borderId="0" xfId="1" applyFont="1" applyFill="1" applyBorder="1" applyAlignment="1">
      <alignment horizontal="left" vertical="center" wrapText="1"/>
    </xf>
    <xf numFmtId="0" fontId="4" fillId="4" borderId="1" xfId="1" applyNumberFormat="1" applyFont="1" applyFill="1" applyBorder="1" applyAlignment="1" applyProtection="1">
      <alignment horizontal="left" vertical="center" wrapText="1"/>
      <protection hidden="1"/>
    </xf>
    <xf numFmtId="0" fontId="2" fillId="4"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left" vertical="center" wrapText="1"/>
      <protection hidden="1"/>
    </xf>
    <xf numFmtId="0" fontId="4" fillId="4" borderId="1" xfId="1" applyNumberFormat="1" applyFont="1" applyFill="1" applyBorder="1" applyAlignment="1" applyProtection="1">
      <alignment horizontal="center" vertical="center" wrapText="1"/>
      <protection hidden="1"/>
    </xf>
    <xf numFmtId="0" fontId="2" fillId="4" borderId="1" xfId="1" applyNumberFormat="1" applyFont="1" applyFill="1" applyBorder="1" applyAlignment="1" applyProtection="1">
      <alignment horizontal="left" vertical="center" wrapText="1"/>
      <protection hidden="1"/>
    </xf>
    <xf numFmtId="0" fontId="2" fillId="4" borderId="1" xfId="1" applyFont="1" applyFill="1" applyBorder="1" applyAlignment="1">
      <alignment horizontal="left" vertical="center" wrapText="1"/>
    </xf>
    <xf numFmtId="0" fontId="4" fillId="5" borderId="1" xfId="1" applyNumberFormat="1" applyFont="1" applyFill="1" applyBorder="1" applyAlignment="1" applyProtection="1">
      <alignment horizontal="center" vertical="center" wrapText="1"/>
      <protection hidden="1"/>
    </xf>
    <xf numFmtId="0" fontId="4" fillId="5" borderId="1" xfId="0" applyFont="1" applyFill="1" applyBorder="1" applyAlignment="1">
      <alignment horizontal="center" vertical="center" wrapText="1"/>
    </xf>
    <xf numFmtId="164" fontId="2" fillId="5" borderId="1" xfId="1" applyNumberFormat="1" applyFont="1" applyFill="1" applyBorder="1" applyAlignment="1">
      <alignment horizontal="left" vertical="center" wrapText="1"/>
    </xf>
    <xf numFmtId="0" fontId="4" fillId="0" borderId="1" xfId="1" applyNumberFormat="1" applyFont="1" applyFill="1" applyBorder="1" applyAlignment="1" applyProtection="1">
      <alignment horizontal="center" vertical="center" wrapText="1"/>
      <protection hidden="1"/>
    </xf>
    <xf numFmtId="0" fontId="4" fillId="6" borderId="1" xfId="0" applyFont="1" applyFill="1" applyBorder="1" applyAlignment="1">
      <alignment horizontal="center" vertical="center" wrapText="1"/>
    </xf>
    <xf numFmtId="0" fontId="4" fillId="6" borderId="1" xfId="1" applyNumberFormat="1" applyFont="1" applyFill="1" applyBorder="1" applyAlignment="1" applyProtection="1">
      <alignment horizontal="center" vertical="center" wrapText="1"/>
      <protection hidden="1"/>
    </xf>
    <xf numFmtId="0" fontId="2" fillId="6" borderId="0" xfId="1" applyFont="1" applyFill="1" applyBorder="1" applyAlignment="1">
      <alignment vertical="center" wrapText="1"/>
    </xf>
    <xf numFmtId="0" fontId="2" fillId="6" borderId="5" xfId="1" applyFont="1" applyFill="1" applyBorder="1" applyAlignment="1">
      <alignment vertical="center" wrapText="1"/>
    </xf>
    <xf numFmtId="0" fontId="2" fillId="6" borderId="0" xfId="1" applyFont="1" applyFill="1" applyAlignment="1">
      <alignment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166" fontId="4" fillId="4" borderId="1" xfId="1" applyNumberFormat="1" applyFont="1" applyFill="1" applyBorder="1" applyAlignment="1" applyProtection="1">
      <alignment horizontal="center" vertical="center" wrapText="1"/>
      <protection hidden="1"/>
    </xf>
    <xf numFmtId="166" fontId="4" fillId="5" borderId="1" xfId="1" applyNumberFormat="1" applyFont="1" applyFill="1" applyBorder="1" applyAlignment="1" applyProtection="1">
      <alignment horizontal="center" vertical="center" wrapText="1"/>
      <protection hidden="1"/>
    </xf>
    <xf numFmtId="0" fontId="2" fillId="2" borderId="0" xfId="1" applyFont="1" applyFill="1" applyBorder="1" applyAlignment="1">
      <alignment horizontal="right" vertical="center" wrapText="1"/>
    </xf>
    <xf numFmtId="0" fontId="4" fillId="0" borderId="0" xfId="1" applyFont="1" applyFill="1" applyBorder="1" applyAlignment="1">
      <alignment vertical="center" wrapText="1"/>
    </xf>
    <xf numFmtId="0" fontId="4" fillId="0" borderId="1" xfId="1" applyNumberFormat="1" applyFont="1" applyFill="1" applyBorder="1" applyAlignment="1" applyProtection="1">
      <alignment horizontal="center" vertical="center" wrapText="1"/>
      <protection hidden="1"/>
    </xf>
    <xf numFmtId="49" fontId="2" fillId="0" borderId="11" xfId="1" applyNumberFormat="1" applyFont="1" applyFill="1" applyBorder="1" applyAlignment="1" applyProtection="1">
      <alignment horizontal="center" vertical="center" wrapText="1"/>
      <protection hidden="1"/>
    </xf>
    <xf numFmtId="49" fontId="4" fillId="4" borderId="11" xfId="1" applyNumberFormat="1" applyFont="1" applyFill="1" applyBorder="1" applyAlignment="1" applyProtection="1">
      <alignment horizontal="center" vertical="center" wrapText="1"/>
      <protection hidden="1"/>
    </xf>
    <xf numFmtId="49" fontId="4" fillId="5" borderId="11" xfId="1" applyNumberFormat="1" applyFont="1" applyFill="1" applyBorder="1" applyAlignment="1" applyProtection="1">
      <alignment horizontal="center" vertical="center" wrapText="1"/>
      <protection hidden="1"/>
    </xf>
    <xf numFmtId="49" fontId="4" fillId="6" borderId="11" xfId="1" applyNumberFormat="1" applyFont="1" applyFill="1" applyBorder="1" applyAlignment="1" applyProtection="1">
      <alignment horizontal="center" vertical="center" wrapText="1"/>
      <protection hidden="1"/>
    </xf>
    <xf numFmtId="49" fontId="4" fillId="0" borderId="11" xfId="1" applyNumberFormat="1" applyFont="1" applyFill="1" applyBorder="1" applyAlignment="1" applyProtection="1">
      <alignment horizontal="center" vertical="center" wrapText="1"/>
      <protection hidden="1"/>
    </xf>
    <xf numFmtId="166" fontId="14" fillId="0" borderId="0" xfId="0" applyNumberFormat="1" applyFont="1" applyFill="1" applyBorder="1" applyAlignment="1">
      <alignment vertical="top" wrapText="1"/>
    </xf>
    <xf numFmtId="166" fontId="2" fillId="0" borderId="0" xfId="0" applyNumberFormat="1" applyFont="1" applyFill="1" applyBorder="1" applyAlignment="1">
      <alignment vertical="top" wrapText="1"/>
    </xf>
    <xf numFmtId="166"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vertical="center" wrapText="1"/>
    </xf>
    <xf numFmtId="166" fontId="4" fillId="0" borderId="0" xfId="1" applyNumberFormat="1" applyFont="1" applyFill="1" applyBorder="1" applyAlignment="1">
      <alignment vertical="center" wrapText="1"/>
    </xf>
    <xf numFmtId="166" fontId="2" fillId="0" borderId="0" xfId="1" applyNumberFormat="1" applyFont="1" applyFill="1" applyBorder="1" applyAlignment="1">
      <alignment vertical="top" wrapText="1"/>
    </xf>
    <xf numFmtId="3" fontId="2" fillId="0" borderId="0" xfId="1" applyNumberFormat="1" applyFont="1" applyFill="1" applyBorder="1" applyAlignment="1">
      <alignment vertical="center" wrapText="1"/>
    </xf>
    <xf numFmtId="0" fontId="2" fillId="0" borderId="1"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49" fontId="4" fillId="0" borderId="1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lignment horizontal="center" vertical="center" wrapText="1"/>
    </xf>
    <xf numFmtId="3" fontId="4" fillId="0" borderId="0" xfId="1" applyNumberFormat="1" applyFont="1" applyFill="1" applyBorder="1" applyAlignment="1">
      <alignment vertical="center" wrapText="1"/>
    </xf>
    <xf numFmtId="166" fontId="26" fillId="0" borderId="0" xfId="0" applyNumberFormat="1" applyFont="1" applyFill="1" applyBorder="1" applyAlignment="1" applyProtection="1">
      <alignment horizontal="right" vertical="center" wrapText="1"/>
    </xf>
    <xf numFmtId="49" fontId="2" fillId="0" borderId="7" xfId="1" applyNumberFormat="1" applyFont="1" applyFill="1" applyBorder="1" applyAlignment="1">
      <alignment horizontal="center" vertical="center" wrapText="1"/>
    </xf>
    <xf numFmtId="0" fontId="4" fillId="0" borderId="0" xfId="1" applyFont="1" applyFill="1" applyAlignment="1">
      <alignment vertical="center" wrapText="1"/>
    </xf>
    <xf numFmtId="49" fontId="2" fillId="0" borderId="1" xfId="4"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wrapText="1"/>
      <protection hidden="1"/>
    </xf>
    <xf numFmtId="166" fontId="23" fillId="0" borderId="0" xfId="1" applyNumberFormat="1" applyFont="1" applyFill="1" applyBorder="1" applyAlignment="1">
      <alignment vertical="center" wrapText="1"/>
    </xf>
    <xf numFmtId="49"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4"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1" applyNumberFormat="1" applyFont="1" applyFill="1" applyBorder="1" applyAlignment="1" applyProtection="1">
      <alignment horizontal="center" vertical="center" wrapText="1"/>
      <protection hidden="1"/>
    </xf>
    <xf numFmtId="166" fontId="14" fillId="0" borderId="0" xfId="0" applyNumberFormat="1" applyFont="1" applyFill="1" applyAlignment="1">
      <alignment horizontal="center" vertical="top" wrapText="1"/>
    </xf>
    <xf numFmtId="166" fontId="20" fillId="0" borderId="0" xfId="1" applyNumberFormat="1" applyFont="1" applyFill="1" applyBorder="1" applyAlignment="1">
      <alignment vertical="center" wrapText="1"/>
    </xf>
    <xf numFmtId="166" fontId="2" fillId="0" borderId="0" xfId="1" applyNumberFormat="1" applyFont="1" applyFill="1" applyAlignment="1">
      <alignment horizontal="center" vertical="top" wrapText="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2" fillId="0" borderId="0" xfId="0" applyFont="1" applyFill="1" applyAlignment="1">
      <alignment vertical="top" wrapText="1"/>
    </xf>
    <xf numFmtId="0" fontId="4" fillId="0" borderId="1"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center" vertical="center" wrapText="1"/>
      <protection hidden="1"/>
    </xf>
    <xf numFmtId="49" fontId="4" fillId="0" borderId="1"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49" fontId="4" fillId="0" borderId="1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4" fillId="6"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4" fillId="6" borderId="1" xfId="1" applyNumberFormat="1" applyFont="1" applyFill="1" applyBorder="1" applyAlignment="1" applyProtection="1">
      <alignment horizontal="left" vertical="center" wrapText="1"/>
      <protection hidden="1"/>
    </xf>
    <xf numFmtId="0" fontId="15" fillId="5"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14" fontId="2" fillId="0" borderId="1" xfId="1" applyNumberFormat="1" applyFont="1" applyFill="1" applyBorder="1" applyAlignment="1">
      <alignment vertical="center" wrapText="1"/>
    </xf>
    <xf numFmtId="0" fontId="6" fillId="0" borderId="1" xfId="0" applyFont="1" applyFill="1" applyBorder="1" applyAlignment="1">
      <alignment vertical="center" wrapText="1"/>
    </xf>
    <xf numFmtId="49" fontId="24" fillId="0" borderId="2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14"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7" xfId="1" applyNumberFormat="1" applyFont="1" applyFill="1" applyBorder="1" applyAlignment="1" applyProtection="1">
      <alignment horizontal="left" vertical="center" wrapText="1"/>
      <protection hidden="1"/>
    </xf>
    <xf numFmtId="0" fontId="2" fillId="0" borderId="7"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 fillId="0" borderId="1" xfId="2"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7" xfId="1" applyFont="1" applyFill="1" applyBorder="1" applyAlignment="1">
      <alignment vertical="center" wrapText="1"/>
    </xf>
    <xf numFmtId="0" fontId="2" fillId="0" borderId="6"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4" fillId="0" borderId="1" xfId="1" applyNumberFormat="1" applyFont="1" applyFill="1" applyBorder="1" applyAlignment="1" applyProtection="1">
      <alignment horizontal="center" vertical="center" wrapText="1"/>
      <protection hidden="1"/>
    </xf>
    <xf numFmtId="14" fontId="2" fillId="0" borderId="1" xfId="1"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14" fontId="2" fillId="0" borderId="15" xfId="0" applyNumberFormat="1" applyFont="1" applyFill="1" applyBorder="1" applyAlignment="1">
      <alignment horizontal="center" vertical="center" wrapText="1"/>
    </xf>
    <xf numFmtId="14" fontId="2" fillId="0" borderId="7"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left" vertical="center" wrapText="1"/>
    </xf>
    <xf numFmtId="0" fontId="2" fillId="0" borderId="19"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14" fontId="24" fillId="0" borderId="1" xfId="0" applyNumberFormat="1" applyFont="1" applyFill="1" applyBorder="1" applyAlignment="1">
      <alignment horizontal="center" vertical="top" wrapText="1"/>
    </xf>
    <xf numFmtId="0" fontId="23" fillId="3" borderId="1" xfId="0" applyFont="1" applyFill="1" applyBorder="1" applyAlignment="1">
      <alignment horizontal="center" vertical="center"/>
    </xf>
    <xf numFmtId="0" fontId="14" fillId="0" borderId="1" xfId="1" applyNumberFormat="1" applyFont="1" applyFill="1" applyBorder="1" applyAlignment="1" applyProtection="1">
      <alignment horizontal="left" vertical="center" wrapText="1"/>
      <protection hidden="1"/>
    </xf>
    <xf numFmtId="0" fontId="14" fillId="0" borderId="7" xfId="1" applyNumberFormat="1" applyFont="1" applyFill="1" applyBorder="1" applyAlignment="1" applyProtection="1">
      <alignment horizontal="center" vertical="center" wrapText="1"/>
      <protection hidden="1"/>
    </xf>
    <xf numFmtId="14" fontId="2" fillId="0" borderId="7" xfId="1" applyNumberFormat="1" applyFont="1" applyFill="1" applyBorder="1" applyAlignment="1">
      <alignment vertical="center" wrapText="1"/>
    </xf>
    <xf numFmtId="14" fontId="14" fillId="0" borderId="7" xfId="1" applyNumberFormat="1" applyFont="1" applyFill="1" applyBorder="1" applyAlignment="1" applyProtection="1">
      <alignment horizontal="center" vertical="center" wrapText="1"/>
      <protection hidden="1"/>
    </xf>
    <xf numFmtId="0" fontId="14" fillId="0" borderId="7"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vertical="center" wrapText="1"/>
    </xf>
    <xf numFmtId="0" fontId="2" fillId="0" borderId="1"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center" wrapText="1"/>
    </xf>
    <xf numFmtId="14" fontId="2" fillId="0" borderId="1" xfId="1" applyNumberFormat="1" applyFont="1" applyFill="1" applyBorder="1" applyAlignment="1" applyProtection="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6"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49" fontId="4" fillId="0" borderId="12"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lignment horizontal="center" vertical="center" wrapText="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6" xfId="1" applyFont="1" applyFill="1" applyBorder="1" applyAlignment="1">
      <alignment horizontal="center" vertical="center" wrapText="1"/>
    </xf>
    <xf numFmtId="0" fontId="2" fillId="0" borderId="1" xfId="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7"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4" xfId="0" applyFont="1" applyFill="1" applyBorder="1" applyAlignment="1">
      <alignment horizontal="left" vertical="center" wrapText="1"/>
    </xf>
    <xf numFmtId="14" fontId="2" fillId="0" borderId="4" xfId="0" applyNumberFormat="1" applyFont="1" applyFill="1" applyBorder="1" applyAlignment="1">
      <alignment horizontal="center" vertical="center" wrapText="1"/>
    </xf>
    <xf numFmtId="0" fontId="2" fillId="0" borderId="4" xfId="1" applyNumberFormat="1" applyFont="1" applyFill="1" applyBorder="1" applyAlignment="1" applyProtection="1">
      <alignment horizontal="left" vertical="center" wrapText="1"/>
    </xf>
    <xf numFmtId="0" fontId="2" fillId="0" borderId="4" xfId="1" applyNumberFormat="1" applyFont="1" applyFill="1" applyBorder="1" applyAlignment="1" applyProtection="1">
      <alignment horizontal="center" vertical="center" wrapText="1"/>
    </xf>
    <xf numFmtId="0" fontId="22" fillId="0" borderId="1" xfId="0" applyFont="1" applyFill="1" applyBorder="1" applyAlignment="1">
      <alignment horizontal="left" vertical="center" wrapText="1"/>
    </xf>
    <xf numFmtId="0" fontId="2" fillId="0" borderId="14" xfId="1" applyFont="1" applyFill="1" applyBorder="1" applyAlignment="1">
      <alignment horizontal="center" vertical="center" wrapText="1"/>
    </xf>
    <xf numFmtId="0" fontId="31" fillId="0" borderId="21" xfId="0" applyFont="1" applyFill="1" applyBorder="1" applyAlignment="1">
      <alignment horizontal="center" vertical="center"/>
    </xf>
    <xf numFmtId="0" fontId="21" fillId="0" borderId="1" xfId="0" applyFont="1" applyFill="1" applyBorder="1" applyAlignment="1">
      <alignment horizontal="left" vertical="center" wrapText="1"/>
    </xf>
    <xf numFmtId="14" fontId="21" fillId="0" borderId="1"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10" fillId="0" borderId="5" xfId="0" applyNumberFormat="1" applyFont="1" applyFill="1" applyBorder="1" applyAlignment="1" applyProtection="1">
      <alignment horizontal="left" vertical="center" wrapText="1"/>
      <protection locked="0"/>
    </xf>
    <xf numFmtId="0" fontId="23" fillId="3"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4" fontId="2" fillId="0" borderId="7" xfId="2"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40" fontId="2"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top" wrapText="1"/>
    </xf>
    <xf numFmtId="0" fontId="2" fillId="0" borderId="13" xfId="1" applyFont="1" applyFill="1" applyBorder="1" applyAlignment="1">
      <alignment vertical="center" wrapText="1"/>
    </xf>
    <xf numFmtId="0" fontId="2"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13"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xf>
    <xf numFmtId="14" fontId="14"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4" fillId="0" borderId="6" xfId="1" applyFont="1" applyFill="1" applyBorder="1" applyAlignment="1">
      <alignment horizontal="left" vertical="center" wrapText="1"/>
    </xf>
    <xf numFmtId="0" fontId="14" fillId="0" borderId="6" xfId="0" applyFont="1" applyFill="1" applyBorder="1" applyAlignment="1">
      <alignment horizontal="left" vertical="center" wrapText="1"/>
    </xf>
    <xf numFmtId="14" fontId="14" fillId="0" borderId="1" xfId="0" applyNumberFormat="1" applyFont="1" applyFill="1" applyBorder="1" applyAlignment="1">
      <alignment horizontal="center" vertical="center" wrapText="1"/>
    </xf>
    <xf numFmtId="0" fontId="14" fillId="0" borderId="6" xfId="0" applyNumberFormat="1" applyFont="1" applyFill="1" applyBorder="1" applyAlignment="1" applyProtection="1">
      <alignment horizontal="left" vertical="center" wrapText="1"/>
      <protection hidden="1"/>
    </xf>
    <xf numFmtId="14" fontId="14"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10" fillId="0" borderId="1" xfId="0" applyFont="1" applyFill="1" applyBorder="1" applyAlignment="1">
      <alignment horizontal="center" vertical="center" wrapText="1"/>
    </xf>
    <xf numFmtId="0" fontId="2" fillId="0" borderId="6" xfId="1" applyNumberFormat="1" applyFont="1" applyFill="1" applyBorder="1" applyAlignment="1" applyProtection="1">
      <alignment horizontal="left" vertical="center" wrapText="1"/>
      <protection hidden="1"/>
    </xf>
    <xf numFmtId="0" fontId="6" fillId="0" borderId="7" xfId="0" applyFont="1" applyFill="1" applyBorder="1" applyAlignment="1">
      <alignment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top" wrapText="1"/>
      <protection hidden="1"/>
    </xf>
    <xf numFmtId="0" fontId="14" fillId="0" borderId="6" xfId="0" applyFont="1" applyBorder="1" applyAlignment="1">
      <alignment horizontal="center" vertical="center" wrapText="1"/>
    </xf>
    <xf numFmtId="167" fontId="14" fillId="0" borderId="6" xfId="0" applyNumberFormat="1" applyFont="1" applyBorder="1" applyAlignment="1">
      <alignment horizontal="center" vertical="center" wrapText="1"/>
    </xf>
    <xf numFmtId="0" fontId="14" fillId="0" borderId="8" xfId="0" applyFont="1" applyFill="1" applyBorder="1" applyAlignment="1">
      <alignment horizontal="left" vertical="center" wrapText="1"/>
    </xf>
    <xf numFmtId="169" fontId="14" fillId="0" borderId="8"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3" borderId="1" xfId="0" applyFont="1" applyFill="1" applyBorder="1" applyAlignment="1">
      <alignment horizontal="center" vertical="top" wrapText="1"/>
    </xf>
    <xf numFmtId="14" fontId="2" fillId="0" borderId="6"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3" fillId="0" borderId="1" xfId="0" applyFont="1" applyFill="1" applyBorder="1" applyAlignment="1">
      <alignment horizontal="center" vertical="center" wrapText="1"/>
    </xf>
    <xf numFmtId="0" fontId="23" fillId="0" borderId="1" xfId="2" applyFont="1" applyFill="1" applyBorder="1" applyAlignment="1">
      <alignment horizontal="left" vertical="center" wrapText="1"/>
    </xf>
    <xf numFmtId="0" fontId="23" fillId="0" borderId="7" xfId="0" applyFont="1" applyFill="1" applyBorder="1" applyAlignment="1">
      <alignment horizontal="center" vertical="center" wrapText="1"/>
    </xf>
    <xf numFmtId="0" fontId="14" fillId="0" borderId="1" xfId="2" applyFont="1" applyFill="1" applyBorder="1" applyAlignment="1">
      <alignment horizontal="left" vertical="center" wrapText="1"/>
    </xf>
    <xf numFmtId="0" fontId="2" fillId="0" borderId="0" xfId="2" applyFont="1" applyFill="1" applyBorder="1" applyAlignment="1">
      <alignment horizontal="left" vertical="center" wrapText="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9" fillId="0" borderId="1" xfId="0" applyFont="1" applyFill="1" applyBorder="1" applyAlignment="1">
      <alignment vertical="center" wrapText="1"/>
    </xf>
    <xf numFmtId="49" fontId="2" fillId="0" borderId="6"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protection hidden="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xf>
    <xf numFmtId="166" fontId="2" fillId="0" borderId="1" xfId="0" applyNumberFormat="1" applyFont="1" applyFill="1" applyBorder="1" applyAlignment="1" applyProtection="1">
      <alignment horizontal="center" vertical="center"/>
      <protection locked="0"/>
    </xf>
    <xf numFmtId="166" fontId="14" fillId="0" borderId="8"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left" vertical="center" wrapText="1"/>
      <protection hidden="1"/>
    </xf>
    <xf numFmtId="0" fontId="2" fillId="0" borderId="7" xfId="0"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14" fontId="2" fillId="0" borderId="6" xfId="0" applyNumberFormat="1" applyFont="1" applyFill="1" applyBorder="1" applyAlignment="1">
      <alignment horizontal="center" vertical="center" wrapText="1"/>
    </xf>
    <xf numFmtId="0" fontId="2" fillId="0" borderId="1" xfId="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14" fontId="14"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shrinkToFit="1"/>
    </xf>
    <xf numFmtId="2" fontId="2" fillId="0" borderId="0" xfId="1" applyNumberFormat="1" applyFont="1" applyFill="1" applyBorder="1" applyAlignment="1">
      <alignment vertical="center" wrapText="1"/>
    </xf>
    <xf numFmtId="166" fontId="2" fillId="0" borderId="15" xfId="1" applyNumberFormat="1"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6" xfId="1"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horizontal="center" vertical="center" wrapText="1"/>
    </xf>
    <xf numFmtId="166" fontId="2" fillId="0" borderId="13" xfId="1" applyNumberFormat="1" applyFont="1" applyFill="1" applyBorder="1" applyAlignment="1">
      <alignment vertical="center" wrapText="1"/>
    </xf>
    <xf numFmtId="166" fontId="2" fillId="0" borderId="12" xfId="1" applyNumberFormat="1" applyFont="1" applyFill="1" applyBorder="1" applyAlignment="1">
      <alignment vertical="center" wrapText="1"/>
    </xf>
    <xf numFmtId="2" fontId="2" fillId="0" borderId="0" xfId="1" applyNumberFormat="1" applyFont="1" applyFill="1" applyAlignment="1">
      <alignment vertical="center" wrapText="1"/>
    </xf>
    <xf numFmtId="170" fontId="2" fillId="0" borderId="0" xfId="1" applyNumberFormat="1" applyFont="1" applyFill="1" applyBorder="1" applyAlignment="1">
      <alignment vertical="center" wrapText="1"/>
    </xf>
    <xf numFmtId="170" fontId="2" fillId="0" borderId="0" xfId="1" applyNumberFormat="1" applyFont="1" applyFill="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0" xfId="1" applyFont="1" applyAlignment="1">
      <alignment vertical="center" wrapText="1"/>
    </xf>
    <xf numFmtId="170" fontId="2" fillId="0" borderId="0" xfId="1" applyNumberFormat="1" applyFont="1" applyAlignment="1">
      <alignment vertical="center" wrapText="1"/>
    </xf>
    <xf numFmtId="166" fontId="2" fillId="6" borderId="0" xfId="1" applyNumberFormat="1" applyFont="1" applyFill="1" applyBorder="1" applyAlignment="1">
      <alignment vertical="center" wrapText="1"/>
    </xf>
    <xf numFmtId="0" fontId="4" fillId="0" borderId="7" xfId="1" applyFont="1" applyFill="1" applyBorder="1" applyAlignment="1">
      <alignment horizontal="left" vertical="center" wrapText="1"/>
    </xf>
    <xf numFmtId="166" fontId="4" fillId="0" borderId="1" xfId="1" applyNumberFormat="1" applyFont="1" applyFill="1" applyBorder="1" applyAlignment="1">
      <alignment horizontal="center" vertical="center" wrapText="1"/>
    </xf>
    <xf numFmtId="166" fontId="28" fillId="0" borderId="0" xfId="5" applyNumberFormat="1" applyFont="1" applyFill="1" applyBorder="1" applyAlignment="1" applyProtection="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4" fillId="6"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6" xfId="1"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horizontal="center" vertical="center" wrapText="1"/>
    </xf>
    <xf numFmtId="166" fontId="4" fillId="6" borderId="1" xfId="1" applyNumberFormat="1" applyFont="1" applyFill="1" applyBorder="1" applyAlignment="1" applyProtection="1">
      <alignment horizontal="center" vertical="center" wrapText="1"/>
      <protection hidden="1"/>
    </xf>
    <xf numFmtId="164" fontId="2" fillId="6" borderId="1" xfId="1" applyNumberFormat="1" applyFont="1" applyFill="1" applyBorder="1" applyAlignment="1">
      <alignment horizontal="left" vertical="center" wrapText="1"/>
    </xf>
    <xf numFmtId="0" fontId="13" fillId="6" borderId="1" xfId="0" applyFont="1" applyFill="1" applyBorder="1" applyAlignment="1">
      <alignment horizontal="center" vertical="center" wrapText="1"/>
    </xf>
    <xf numFmtId="0" fontId="2" fillId="3" borderId="1" xfId="1" applyFont="1" applyFill="1" applyBorder="1" applyAlignment="1" applyProtection="1">
      <alignment horizontal="left" vertical="center" wrapText="1"/>
      <protection hidden="1"/>
    </xf>
    <xf numFmtId="0" fontId="14" fillId="3" borderId="1" xfId="1" applyNumberFormat="1" applyFont="1" applyFill="1" applyBorder="1" applyAlignment="1" applyProtection="1">
      <alignment horizontal="center" vertical="center" wrapText="1"/>
      <protection hidden="1"/>
    </xf>
    <xf numFmtId="0" fontId="32" fillId="0" borderId="1" xfId="0" applyFont="1" applyFill="1" applyBorder="1" applyAlignment="1">
      <alignment vertical="top" wrapText="1"/>
    </xf>
    <xf numFmtId="0" fontId="14"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6"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0" fillId="0" borderId="6" xfId="0" applyBorder="1" applyAlignment="1">
      <alignment vertical="center" wrapText="1"/>
    </xf>
    <xf numFmtId="166" fontId="2" fillId="0" borderId="7"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protection hidden="1"/>
    </xf>
    <xf numFmtId="166" fontId="6" fillId="0" borderId="8" xfId="0" applyNumberFormat="1"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1" applyFont="1" applyFill="1" applyBorder="1" applyAlignment="1">
      <alignment horizontal="left" vertical="center" wrapText="1"/>
    </xf>
    <xf numFmtId="166" fontId="4" fillId="0" borderId="7"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8" xfId="0" applyFont="1" applyFill="1" applyBorder="1" applyAlignment="1">
      <alignment horizontal="left" vertical="center" wrapText="1"/>
    </xf>
    <xf numFmtId="0" fontId="0" fillId="0" borderId="8" xfId="0" applyFill="1" applyBorder="1" applyAlignment="1">
      <alignment vertical="center" wrapText="1"/>
    </xf>
    <xf numFmtId="166" fontId="0" fillId="0" borderId="6" xfId="0" applyNumberFormat="1" applyFill="1" applyBorder="1" applyAlignment="1">
      <alignment vertical="center" wrapText="1"/>
    </xf>
    <xf numFmtId="0" fontId="2" fillId="0" borderId="7" xfId="0" applyNumberFormat="1" applyFont="1" applyFill="1" applyBorder="1" applyAlignment="1">
      <alignment horizontal="center" vertical="center" wrapText="1"/>
    </xf>
    <xf numFmtId="49" fontId="2" fillId="0" borderId="1" xfId="4" applyNumberFormat="1" applyFont="1" applyFill="1" applyBorder="1" applyAlignment="1" applyProtection="1">
      <alignment horizontal="center" vertical="center" wrapText="1"/>
      <protection hidden="1"/>
    </xf>
    <xf numFmtId="0" fontId="30" fillId="0" borderId="7" xfId="1"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0" fontId="2" fillId="0" borderId="9" xfId="1" applyNumberFormat="1" applyFont="1" applyFill="1" applyBorder="1" applyAlignment="1" applyProtection="1">
      <alignment horizontal="center" vertical="center" wrapText="1"/>
      <protection hidden="1"/>
    </xf>
    <xf numFmtId="0" fontId="2" fillId="0" borderId="10"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0" fillId="0" borderId="6" xfId="0" applyFill="1" applyBorder="1" applyAlignment="1">
      <alignment vertical="center" wrapText="1"/>
    </xf>
    <xf numFmtId="0" fontId="2" fillId="0" borderId="0" xfId="1" applyFont="1" applyFill="1" applyAlignment="1">
      <alignment horizontal="left" vertical="center" wrapText="1"/>
    </xf>
    <xf numFmtId="0" fontId="14" fillId="0" borderId="6" xfId="0"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vertical="center" wrapText="1"/>
      <protection hidden="1"/>
    </xf>
    <xf numFmtId="0" fontId="14" fillId="0" borderId="1" xfId="1" applyNumberFormat="1" applyFont="1" applyFill="1" applyBorder="1" applyAlignment="1" applyProtection="1">
      <alignment horizontal="left" vertical="top" wrapText="1"/>
      <protection hidden="1"/>
    </xf>
    <xf numFmtId="0" fontId="2" fillId="0" borderId="1" xfId="0" applyFont="1" applyFill="1" applyBorder="1" applyAlignment="1">
      <alignment horizontal="left" vertical="center" wrapText="1"/>
    </xf>
    <xf numFmtId="0" fontId="2" fillId="0" borderId="6"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7" fillId="0" borderId="5" xfId="0" applyFont="1" applyFill="1" applyBorder="1" applyAlignment="1">
      <alignment vertical="top" wrapText="1"/>
    </xf>
    <xf numFmtId="0" fontId="19" fillId="0" borderId="0" xfId="0" applyFont="1" applyFill="1" applyAlignment="1">
      <alignment vertical="center" wrapText="1"/>
    </xf>
    <xf numFmtId="0" fontId="2" fillId="0" borderId="1" xfId="1" applyNumberFormat="1" applyFont="1" applyFill="1" applyBorder="1" applyAlignment="1" applyProtection="1">
      <alignment vertical="center" wrapText="1"/>
      <protection hidden="1"/>
    </xf>
    <xf numFmtId="166" fontId="6" fillId="0" borderId="7" xfId="0" applyNumberFormat="1" applyFont="1" applyFill="1" applyBorder="1" applyAlignment="1">
      <alignment vertical="center" wrapText="1"/>
    </xf>
    <xf numFmtId="166" fontId="6" fillId="0" borderId="8" xfId="0" applyNumberFormat="1" applyFont="1" applyFill="1" applyBorder="1" applyAlignment="1">
      <alignment vertical="center" wrapText="1"/>
    </xf>
    <xf numFmtId="0" fontId="2" fillId="0" borderId="8" xfId="1" applyNumberFormat="1" applyFont="1" applyFill="1" applyBorder="1" applyAlignment="1" applyProtection="1">
      <alignment vertical="center" wrapText="1"/>
      <protection hidden="1"/>
    </xf>
    <xf numFmtId="0" fontId="2" fillId="0" borderId="6" xfId="1" applyNumberFormat="1" applyFont="1" applyFill="1" applyBorder="1" applyAlignment="1" applyProtection="1">
      <alignment vertical="center" wrapText="1"/>
      <protection hidden="1"/>
    </xf>
    <xf numFmtId="166" fontId="6" fillId="0" borderId="6" xfId="0" applyNumberFormat="1" applyFont="1" applyFill="1" applyBorder="1" applyAlignment="1">
      <alignment vertical="center" wrapText="1"/>
    </xf>
    <xf numFmtId="166" fontId="2" fillId="0" borderId="7" xfId="1" applyNumberFormat="1" applyFont="1" applyFill="1" applyBorder="1" applyAlignment="1" applyProtection="1">
      <alignment vertical="center" wrapText="1"/>
      <protection hidden="1"/>
    </xf>
    <xf numFmtId="166" fontId="2" fillId="0" borderId="8" xfId="1" applyNumberFormat="1" applyFont="1" applyFill="1" applyBorder="1" applyAlignment="1" applyProtection="1">
      <alignment vertical="center" wrapText="1"/>
      <protection hidden="1"/>
    </xf>
    <xf numFmtId="166" fontId="2" fillId="0" borderId="6" xfId="1" applyNumberFormat="1" applyFont="1" applyFill="1" applyBorder="1" applyAlignment="1" applyProtection="1">
      <alignment vertical="center" wrapText="1"/>
      <protection hidden="1"/>
    </xf>
    <xf numFmtId="0" fontId="6" fillId="0" borderId="7" xfId="0" applyNumberFormat="1" applyFont="1" applyFill="1" applyBorder="1" applyAlignment="1" applyProtection="1">
      <alignment vertical="center" wrapText="1"/>
      <protection hidden="1"/>
    </xf>
    <xf numFmtId="166" fontId="2" fillId="0" borderId="7" xfId="0" applyNumberFormat="1" applyFont="1" applyFill="1" applyBorder="1" applyAlignment="1">
      <alignment vertical="center" wrapText="1"/>
    </xf>
    <xf numFmtId="166" fontId="2" fillId="0" borderId="8" xfId="0" applyNumberFormat="1" applyFont="1" applyFill="1" applyBorder="1" applyAlignment="1">
      <alignment vertical="center" wrapText="1"/>
    </xf>
    <xf numFmtId="166" fontId="2" fillId="0" borderId="6" xfId="0" applyNumberFormat="1" applyFont="1" applyFill="1" applyBorder="1" applyAlignment="1">
      <alignment vertical="center" wrapText="1"/>
    </xf>
    <xf numFmtId="0" fontId="0" fillId="0" borderId="8" xfId="0" applyBorder="1" applyAlignment="1">
      <alignment vertical="center" wrapText="1"/>
    </xf>
    <xf numFmtId="168" fontId="2" fillId="0" borderId="7" xfId="0" applyNumberFormat="1" applyFont="1" applyFill="1" applyBorder="1" applyAlignment="1" applyProtection="1">
      <alignment vertical="center" wrapText="1"/>
    </xf>
    <xf numFmtId="166" fontId="2" fillId="0" borderId="7" xfId="0" applyNumberFormat="1" applyFont="1" applyFill="1" applyBorder="1" applyAlignment="1" applyProtection="1">
      <alignment vertical="center" wrapText="1"/>
    </xf>
    <xf numFmtId="168" fontId="0" fillId="0" borderId="8" xfId="0" applyNumberFormat="1" applyFill="1" applyBorder="1" applyAlignment="1">
      <alignment vertical="center" wrapText="1"/>
    </xf>
    <xf numFmtId="168" fontId="0" fillId="0" borderId="6" xfId="0" applyNumberFormat="1" applyFill="1" applyBorder="1" applyAlignment="1">
      <alignment vertical="center" wrapText="1"/>
    </xf>
    <xf numFmtId="0" fontId="14" fillId="0" borderId="7" xfId="0" applyFont="1" applyBorder="1" applyAlignment="1">
      <alignment vertical="center" wrapText="1"/>
    </xf>
    <xf numFmtId="169" fontId="14" fillId="0" borderId="7" xfId="0" applyNumberFormat="1" applyFont="1" applyFill="1" applyBorder="1" applyAlignment="1">
      <alignment vertical="center" wrapText="1"/>
    </xf>
    <xf numFmtId="0" fontId="6" fillId="0" borderId="1" xfId="0" applyNumberFormat="1" applyFont="1" applyFill="1" applyBorder="1" applyAlignment="1" applyProtection="1">
      <alignment vertical="center" wrapText="1"/>
      <protection hidden="1"/>
    </xf>
    <xf numFmtId="166" fontId="2" fillId="0" borderId="7" xfId="0" applyNumberFormat="1" applyFont="1" applyFill="1" applyBorder="1" applyAlignment="1" applyProtection="1">
      <alignment vertical="center" wrapText="1"/>
      <protection locked="0"/>
    </xf>
    <xf numFmtId="166" fontId="2" fillId="0" borderId="6" xfId="0" applyNumberFormat="1" applyFont="1" applyFill="1" applyBorder="1" applyAlignment="1" applyProtection="1">
      <alignment vertical="center" wrapText="1"/>
      <protection locked="0"/>
    </xf>
    <xf numFmtId="166" fontId="6" fillId="0" borderId="7" xfId="0" applyNumberFormat="1" applyFont="1" applyFill="1" applyBorder="1" applyAlignment="1" applyProtection="1">
      <alignment vertical="center" wrapText="1"/>
      <protection locked="0"/>
    </xf>
    <xf numFmtId="166" fontId="6" fillId="0" borderId="8" xfId="0" applyNumberFormat="1" applyFont="1" applyFill="1" applyBorder="1" applyAlignment="1" applyProtection="1">
      <alignment vertical="center" wrapText="1"/>
      <protection locked="0"/>
    </xf>
    <xf numFmtId="166" fontId="6" fillId="0" borderId="6" xfId="0" applyNumberFormat="1" applyFont="1" applyFill="1" applyBorder="1" applyAlignment="1" applyProtection="1">
      <alignment vertical="center" wrapText="1"/>
      <protection locked="0"/>
    </xf>
    <xf numFmtId="49" fontId="2" fillId="0" borderId="1" xfId="4" applyNumberFormat="1" applyFont="1" applyFill="1" applyBorder="1" applyAlignment="1" applyProtection="1">
      <alignment vertical="center" wrapText="1"/>
      <protection hidden="1"/>
    </xf>
    <xf numFmtId="49" fontId="2" fillId="0" borderId="7" xfId="4" applyNumberFormat="1" applyFont="1" applyFill="1" applyBorder="1" applyAlignment="1" applyProtection="1">
      <alignment vertical="center" wrapText="1"/>
      <protection hidden="1"/>
    </xf>
    <xf numFmtId="166" fontId="2" fillId="0" borderId="7" xfId="4" applyNumberFormat="1" applyFont="1" applyFill="1" applyBorder="1" applyAlignment="1" applyProtection="1">
      <alignment vertical="center" wrapText="1"/>
      <protection hidden="1"/>
    </xf>
    <xf numFmtId="166" fontId="2" fillId="0" borderId="8" xfId="4" applyNumberFormat="1" applyFont="1" applyFill="1" applyBorder="1" applyAlignment="1" applyProtection="1">
      <alignment vertical="center" wrapText="1"/>
      <protection hidden="1"/>
    </xf>
    <xf numFmtId="166" fontId="2" fillId="0" borderId="6" xfId="4" applyNumberFormat="1" applyFont="1" applyFill="1" applyBorder="1" applyAlignment="1" applyProtection="1">
      <alignment vertical="center" wrapText="1"/>
      <protection hidden="1"/>
    </xf>
    <xf numFmtId="166" fontId="14" fillId="0" borderId="7" xfId="0" applyNumberFormat="1" applyFont="1" applyFill="1" applyBorder="1" applyAlignment="1">
      <alignment vertical="center" wrapText="1"/>
    </xf>
    <xf numFmtId="166" fontId="14" fillId="0" borderId="8" xfId="0" applyNumberFormat="1" applyFont="1" applyFill="1" applyBorder="1" applyAlignment="1">
      <alignment vertical="center" wrapText="1"/>
    </xf>
    <xf numFmtId="166" fontId="6" fillId="0" borderId="1" xfId="0" applyNumberFormat="1" applyFont="1" applyFill="1" applyBorder="1" applyAlignment="1">
      <alignment vertical="center" wrapText="1"/>
    </xf>
    <xf numFmtId="166" fontId="14" fillId="0" borderId="6" xfId="0" applyNumberFormat="1" applyFont="1" applyFill="1" applyBorder="1" applyAlignment="1">
      <alignment vertical="center" wrapText="1"/>
    </xf>
    <xf numFmtId="166" fontId="6" fillId="0" borderId="15" xfId="0" applyNumberFormat="1" applyFont="1" applyFill="1" applyBorder="1" applyAlignment="1" applyProtection="1">
      <alignment vertical="center" wrapText="1"/>
      <protection locked="0"/>
    </xf>
    <xf numFmtId="166" fontId="6" fillId="0" borderId="13" xfId="0" applyNumberFormat="1" applyFont="1" applyFill="1" applyBorder="1" applyAlignment="1" applyProtection="1">
      <alignment vertical="center" wrapText="1"/>
      <protection locked="0"/>
    </xf>
    <xf numFmtId="166" fontId="6" fillId="0" borderId="12" xfId="0" applyNumberFormat="1" applyFont="1" applyFill="1" applyBorder="1" applyAlignment="1" applyProtection="1">
      <alignment vertical="center" wrapText="1"/>
      <protection locked="0"/>
    </xf>
    <xf numFmtId="2" fontId="2" fillId="0" borderId="7" xfId="1" applyNumberFormat="1" applyFont="1" applyFill="1" applyBorder="1" applyAlignment="1" applyProtection="1">
      <alignment vertical="center" wrapText="1"/>
      <protection hidden="1"/>
    </xf>
    <xf numFmtId="166" fontId="14" fillId="0" borderId="7" xfId="0" applyNumberFormat="1" applyFont="1" applyFill="1" applyBorder="1" applyAlignment="1" applyProtection="1">
      <alignment vertical="center" wrapText="1"/>
      <protection locked="0"/>
    </xf>
    <xf numFmtId="166" fontId="14" fillId="0" borderId="6" xfId="0" applyNumberFormat="1" applyFont="1" applyFill="1" applyBorder="1" applyAlignment="1" applyProtection="1">
      <alignment vertical="center" wrapText="1"/>
      <protection locked="0"/>
    </xf>
    <xf numFmtId="49" fontId="2" fillId="0" borderId="1" xfId="1" applyNumberFormat="1" applyFont="1" applyFill="1" applyBorder="1" applyAlignment="1" applyProtection="1">
      <alignment vertical="center" wrapText="1"/>
      <protection hidden="1"/>
    </xf>
    <xf numFmtId="166" fontId="14" fillId="0" borderId="8" xfId="0" applyNumberFormat="1" applyFont="1" applyFill="1" applyBorder="1" applyAlignment="1" applyProtection="1">
      <alignment vertical="center" wrapText="1"/>
      <protection locked="0"/>
    </xf>
    <xf numFmtId="0" fontId="4" fillId="0" borderId="7" xfId="1" applyNumberFormat="1" applyFont="1" applyFill="1" applyBorder="1" applyAlignment="1" applyProtection="1">
      <alignment vertical="center" wrapText="1"/>
      <protection hidden="1"/>
    </xf>
    <xf numFmtId="0" fontId="4" fillId="0" borderId="6" xfId="1" applyNumberFormat="1" applyFont="1" applyFill="1" applyBorder="1" applyAlignment="1" applyProtection="1">
      <alignment vertical="center" wrapText="1"/>
      <protection hidden="1"/>
    </xf>
    <xf numFmtId="166" fontId="4" fillId="0" borderId="6" xfId="0" applyNumberFormat="1" applyFont="1" applyFill="1" applyBorder="1" applyAlignment="1">
      <alignment vertical="center" wrapText="1"/>
    </xf>
    <xf numFmtId="0" fontId="2" fillId="0" borderId="7" xfId="0" applyFont="1" applyFill="1" applyBorder="1" applyAlignment="1">
      <alignment vertical="center" wrapText="1"/>
    </xf>
    <xf numFmtId="166" fontId="2" fillId="0" borderId="7" xfId="1" applyNumberFormat="1" applyFont="1" applyFill="1" applyBorder="1" applyAlignment="1">
      <alignment vertical="center" wrapText="1"/>
    </xf>
    <xf numFmtId="166" fontId="2" fillId="0" borderId="8" xfId="1" applyNumberFormat="1" applyFont="1" applyFill="1" applyBorder="1" applyAlignment="1">
      <alignment vertical="center" wrapText="1"/>
    </xf>
    <xf numFmtId="166" fontId="2" fillId="0" borderId="6" xfId="1" applyNumberFormat="1" applyFont="1" applyFill="1" applyBorder="1" applyAlignment="1">
      <alignment vertical="center" wrapText="1"/>
    </xf>
    <xf numFmtId="49" fontId="2" fillId="0" borderId="1" xfId="0" applyNumberFormat="1" applyFont="1" applyFill="1" applyBorder="1" applyAlignment="1">
      <alignment vertical="center" wrapText="1"/>
    </xf>
    <xf numFmtId="166" fontId="2" fillId="0" borderId="7" xfId="3" applyNumberFormat="1" applyFont="1" applyFill="1" applyBorder="1" applyAlignment="1">
      <alignment vertical="center"/>
    </xf>
    <xf numFmtId="166" fontId="2" fillId="0" borderId="8" xfId="3" applyNumberFormat="1" applyFont="1" applyFill="1" applyBorder="1" applyAlignment="1">
      <alignment vertical="center"/>
    </xf>
    <xf numFmtId="166" fontId="2" fillId="0" borderId="6" xfId="3" applyNumberFormat="1" applyFont="1" applyFill="1" applyBorder="1" applyAlignment="1">
      <alignment vertical="center"/>
    </xf>
    <xf numFmtId="0" fontId="2" fillId="0" borderId="6" xfId="0" applyFont="1" applyFill="1" applyBorder="1" applyAlignment="1">
      <alignment vertical="center" wrapText="1"/>
    </xf>
    <xf numFmtId="166" fontId="2" fillId="0" borderId="1" xfId="1" applyNumberFormat="1" applyFont="1" applyFill="1" applyBorder="1" applyAlignment="1">
      <alignment vertical="center" wrapText="1"/>
    </xf>
    <xf numFmtId="166" fontId="2" fillId="0" borderId="7" xfId="0" applyNumberFormat="1" applyFont="1" applyFill="1" applyBorder="1" applyAlignment="1" applyProtection="1">
      <alignment vertical="center"/>
      <protection locked="0"/>
    </xf>
    <xf numFmtId="166" fontId="2" fillId="0" borderId="8" xfId="0" applyNumberFormat="1" applyFont="1" applyFill="1" applyBorder="1" applyAlignment="1" applyProtection="1">
      <alignment vertical="center"/>
      <protection locked="0"/>
    </xf>
    <xf numFmtId="166" fontId="2" fillId="0" borderId="6" xfId="0" applyNumberFormat="1" applyFont="1" applyFill="1" applyBorder="1" applyAlignment="1" applyProtection="1">
      <alignment vertical="center"/>
      <protection locked="0"/>
    </xf>
    <xf numFmtId="166" fontId="14" fillId="0" borderId="7" xfId="0" applyNumberFormat="1" applyFont="1" applyFill="1" applyBorder="1" applyAlignment="1" applyProtection="1">
      <alignment vertical="center" wrapText="1"/>
      <protection hidden="1"/>
    </xf>
    <xf numFmtId="166" fontId="14" fillId="0" borderId="6" xfId="0" applyNumberFormat="1" applyFont="1" applyFill="1" applyBorder="1" applyAlignment="1" applyProtection="1">
      <alignment vertical="center" wrapText="1"/>
      <protection hidden="1"/>
    </xf>
    <xf numFmtId="166" fontId="4" fillId="0" borderId="6" xfId="1" applyNumberFormat="1" applyFont="1" applyFill="1" applyBorder="1" applyAlignment="1">
      <alignment vertical="center" wrapText="1"/>
    </xf>
    <xf numFmtId="49" fontId="2" fillId="0" borderId="7" xfId="1" applyNumberFormat="1" applyFont="1" applyFill="1" applyBorder="1" applyAlignment="1" applyProtection="1">
      <alignment vertical="center" wrapText="1"/>
      <protection hidden="1"/>
    </xf>
    <xf numFmtId="0" fontId="4" fillId="2" borderId="1" xfId="1" applyNumberFormat="1" applyFont="1" applyFill="1" applyBorder="1" applyAlignment="1" applyProtection="1">
      <alignment horizontal="center" vertical="center" wrapText="1"/>
      <protection hidden="1"/>
    </xf>
    <xf numFmtId="166" fontId="4" fillId="2" borderId="1" xfId="1" applyNumberFormat="1" applyFont="1" applyFill="1" applyBorder="1" applyAlignment="1" applyProtection="1">
      <alignment horizontal="center" vertical="center" wrapText="1"/>
      <protection hidden="1"/>
    </xf>
    <xf numFmtId="0" fontId="4" fillId="2" borderId="1" xfId="0" applyFont="1" applyFill="1" applyBorder="1" applyAlignment="1">
      <alignment horizontal="center" vertical="center" wrapText="1"/>
    </xf>
    <xf numFmtId="0" fontId="2" fillId="2" borderId="1" xfId="1" applyNumberFormat="1" applyFont="1" applyFill="1" applyBorder="1" applyAlignment="1" applyProtection="1">
      <alignment vertical="center" wrapText="1"/>
      <protection hidden="1"/>
    </xf>
    <xf numFmtId="166" fontId="6" fillId="2" borderId="7" xfId="0" applyNumberFormat="1" applyFont="1" applyFill="1" applyBorder="1" applyAlignment="1">
      <alignment vertical="center" wrapText="1"/>
    </xf>
    <xf numFmtId="0" fontId="2" fillId="2" borderId="7" xfId="1" applyNumberFormat="1" applyFont="1" applyFill="1" applyBorder="1" applyAlignment="1" applyProtection="1">
      <alignment vertical="center" wrapText="1"/>
      <protection hidden="1"/>
    </xf>
    <xf numFmtId="0" fontId="6" fillId="2" borderId="1" xfId="0" applyNumberFormat="1" applyFont="1" applyFill="1" applyBorder="1" applyAlignment="1" applyProtection="1">
      <alignment vertical="center" wrapText="1"/>
      <protection hidden="1"/>
    </xf>
    <xf numFmtId="166" fontId="2" fillId="2" borderId="7" xfId="0" applyNumberFormat="1" applyFont="1" applyFill="1" applyBorder="1" applyAlignment="1">
      <alignment vertical="center" wrapText="1"/>
    </xf>
    <xf numFmtId="166" fontId="2" fillId="2" borderId="7" xfId="0" applyNumberFormat="1" applyFont="1" applyFill="1" applyBorder="1" applyAlignment="1" applyProtection="1">
      <alignment vertical="center" wrapText="1"/>
      <protection locked="0"/>
    </xf>
    <xf numFmtId="0" fontId="2" fillId="2" borderId="1" xfId="4" applyNumberFormat="1" applyFont="1" applyFill="1" applyBorder="1" applyAlignment="1" applyProtection="1">
      <alignment vertical="center" wrapText="1"/>
      <protection hidden="1"/>
    </xf>
    <xf numFmtId="166" fontId="6" fillId="2" borderId="1" xfId="0" applyNumberFormat="1" applyFont="1" applyFill="1" applyBorder="1" applyAlignment="1">
      <alignment vertical="center" wrapText="1"/>
    </xf>
    <xf numFmtId="166" fontId="6" fillId="2" borderId="7" xfId="0" applyNumberFormat="1" applyFont="1" applyFill="1" applyBorder="1" applyAlignment="1" applyProtection="1">
      <alignment vertical="center" wrapText="1"/>
      <protection locked="0"/>
    </xf>
    <xf numFmtId="166" fontId="2" fillId="2" borderId="7" xfId="1" applyNumberFormat="1" applyFont="1" applyFill="1" applyBorder="1" applyAlignment="1" applyProtection="1">
      <alignment vertical="center" wrapText="1"/>
      <protection hidden="1"/>
    </xf>
    <xf numFmtId="0" fontId="4" fillId="2" borderId="1" xfId="1" applyNumberFormat="1" applyFont="1" applyFill="1" applyBorder="1" applyAlignment="1" applyProtection="1">
      <alignment vertical="center" wrapText="1"/>
      <protection hidden="1"/>
    </xf>
    <xf numFmtId="166" fontId="4" fillId="2" borderId="7" xfId="0" applyNumberFormat="1" applyFont="1" applyFill="1" applyBorder="1" applyAlignment="1">
      <alignment vertical="center" wrapText="1"/>
    </xf>
    <xf numFmtId="166"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7" xfId="1" applyNumberFormat="1" applyFont="1" applyFill="1" applyBorder="1" applyAlignment="1" applyProtection="1">
      <alignment vertical="center" wrapText="1"/>
      <protection hidden="1"/>
    </xf>
    <xf numFmtId="166" fontId="4" fillId="2" borderId="7" xfId="0" applyNumberFormat="1" applyFont="1" applyFill="1" applyBorder="1" applyAlignment="1">
      <alignment horizontal="center" vertical="center" wrapText="1"/>
    </xf>
    <xf numFmtId="0" fontId="2" fillId="2" borderId="1" xfId="0" applyFont="1" applyFill="1" applyBorder="1" applyAlignment="1">
      <alignment vertical="center" wrapText="1"/>
    </xf>
    <xf numFmtId="166" fontId="2" fillId="2" borderId="1" xfId="1" applyNumberFormat="1" applyFont="1" applyFill="1" applyBorder="1" applyAlignment="1">
      <alignment vertical="center" wrapText="1"/>
    </xf>
    <xf numFmtId="166" fontId="4" fillId="2" borderId="1" xfId="1" applyNumberFormat="1" applyFont="1" applyFill="1" applyBorder="1" applyAlignment="1">
      <alignment horizontal="center" vertical="center" wrapText="1"/>
    </xf>
    <xf numFmtId="166" fontId="4" fillId="2" borderId="7" xfId="1" applyNumberFormat="1" applyFont="1" applyFill="1" applyBorder="1" applyAlignment="1">
      <alignment vertical="center" wrapText="1"/>
    </xf>
    <xf numFmtId="0" fontId="0" fillId="0" borderId="0" xfId="0" applyFill="1"/>
    <xf numFmtId="4" fontId="0" fillId="0" borderId="0" xfId="0" applyNumberFormat="1"/>
    <xf numFmtId="166" fontId="4" fillId="2" borderId="9" xfId="1" applyNumberFormat="1" applyFont="1" applyFill="1" applyBorder="1" applyAlignment="1" applyProtection="1">
      <alignment horizontal="center" vertical="center" wrapText="1"/>
      <protection hidden="1"/>
    </xf>
    <xf numFmtId="166" fontId="14" fillId="0" borderId="1" xfId="0" applyNumberFormat="1" applyFont="1" applyBorder="1" applyAlignment="1">
      <alignment horizontal="center" vertical="center"/>
    </xf>
    <xf numFmtId="166" fontId="4" fillId="7" borderId="1" xfId="1" applyNumberFormat="1" applyFont="1" applyFill="1" applyBorder="1" applyAlignment="1">
      <alignment horizontal="center" vertical="center" wrapText="1"/>
    </xf>
    <xf numFmtId="0" fontId="0" fillId="7" borderId="0" xfId="0" applyFill="1"/>
    <xf numFmtId="49" fontId="2" fillId="0" borderId="10"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xf>
    <xf numFmtId="14" fontId="14" fillId="0" borderId="10" xfId="0" applyNumberFormat="1" applyFont="1" applyFill="1" applyBorder="1" applyAlignment="1" applyProtection="1">
      <alignment horizontal="center" vertical="center" wrapText="1"/>
    </xf>
    <xf numFmtId="14" fontId="2" fillId="0" borderId="10" xfId="0" applyNumberFormat="1" applyFont="1" applyFill="1" applyBorder="1" applyAlignment="1">
      <alignment horizontal="center" vertical="center" wrapText="1"/>
    </xf>
    <xf numFmtId="0" fontId="2" fillId="0" borderId="10" xfId="1" applyFont="1" applyFill="1" applyBorder="1" applyAlignment="1">
      <alignment horizontal="center" vertical="center" wrapText="1"/>
    </xf>
    <xf numFmtId="166" fontId="4" fillId="7" borderId="7" xfId="0" applyNumberFormat="1" applyFont="1" applyFill="1" applyBorder="1" applyAlignment="1">
      <alignment horizontal="center" vertical="center" wrapText="1"/>
    </xf>
    <xf numFmtId="166" fontId="4" fillId="7" borderId="7" xfId="0" applyNumberFormat="1" applyFont="1" applyFill="1" applyBorder="1" applyAlignment="1">
      <alignment vertical="center" wrapText="1"/>
    </xf>
    <xf numFmtId="166" fontId="4" fillId="7" borderId="1" xfId="0" applyNumberFormat="1" applyFont="1" applyFill="1" applyBorder="1" applyAlignment="1">
      <alignment horizontal="center" vertical="center" wrapText="1"/>
    </xf>
    <xf numFmtId="0" fontId="2" fillId="0" borderId="10" xfId="1" applyNumberFormat="1" applyFont="1" applyFill="1" applyBorder="1" applyAlignment="1" applyProtection="1">
      <alignment horizontal="center" vertical="center" wrapText="1"/>
      <protection hidden="1"/>
    </xf>
    <xf numFmtId="0" fontId="10" fillId="0" borderId="10" xfId="0"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vertical="center" wrapText="1"/>
      <protection locked="0"/>
    </xf>
    <xf numFmtId="0" fontId="2" fillId="0" borderId="10" xfId="1" applyNumberFormat="1" applyFont="1" applyFill="1" applyBorder="1" applyAlignment="1" applyProtection="1">
      <alignment horizontal="center" vertical="center" wrapText="1"/>
      <protection hidden="1"/>
    </xf>
    <xf numFmtId="14" fontId="2" fillId="0" borderId="10" xfId="1" applyNumberFormat="1" applyFont="1" applyFill="1" applyBorder="1" applyAlignment="1">
      <alignment horizontal="center" vertical="center" wrapText="1"/>
    </xf>
    <xf numFmtId="166" fontId="6" fillId="7" borderId="7" xfId="0" applyNumberFormat="1" applyFont="1" applyFill="1" applyBorder="1" applyAlignment="1">
      <alignment vertical="center" wrapText="1"/>
    </xf>
    <xf numFmtId="49" fontId="2" fillId="0" borderId="14" xfId="0" applyNumberFormat="1" applyFont="1" applyFill="1" applyBorder="1" applyAlignment="1" applyProtection="1">
      <alignment horizontal="center" vertical="center" wrapText="1" shrinkToFit="1"/>
      <protection locked="0"/>
    </xf>
    <xf numFmtId="0" fontId="2"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16" fillId="0" borderId="10" xfId="2"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hidden="1"/>
    </xf>
    <xf numFmtId="14" fontId="2" fillId="0" borderId="18" xfId="1" applyNumberFormat="1" applyFont="1" applyFill="1" applyBorder="1" applyAlignment="1" applyProtection="1">
      <alignment horizontal="center" vertical="center" wrapText="1"/>
      <protection hidden="1"/>
    </xf>
    <xf numFmtId="14" fontId="2" fillId="0" borderId="10" xfId="2" applyNumberFormat="1" applyFont="1" applyFill="1" applyBorder="1" applyAlignment="1">
      <alignment horizontal="center" vertical="center" wrapText="1"/>
    </xf>
    <xf numFmtId="166" fontId="2" fillId="7" borderId="7" xfId="0" applyNumberFormat="1" applyFont="1" applyFill="1" applyBorder="1" applyAlignment="1">
      <alignment vertical="center" wrapText="1"/>
    </xf>
    <xf numFmtId="0" fontId="4" fillId="6" borderId="10" xfId="1" applyNumberFormat="1" applyFont="1" applyFill="1" applyBorder="1" applyAlignment="1" applyProtection="1">
      <alignment horizontal="center" vertical="center" wrapText="1"/>
      <protection hidden="1"/>
    </xf>
    <xf numFmtId="49" fontId="2" fillId="0" borderId="10" xfId="0" applyNumberFormat="1" applyFont="1" applyFill="1" applyBorder="1" applyAlignment="1" applyProtection="1">
      <alignment horizontal="center" vertical="center" wrapText="1" shrinkToFit="1"/>
      <protection locked="0"/>
    </xf>
    <xf numFmtId="14"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30" fillId="0" borderId="10" xfId="0" applyNumberFormat="1" applyFont="1" applyFill="1" applyBorder="1" applyAlignment="1" applyProtection="1">
      <alignment horizontal="center" vertical="center" wrapText="1" shrinkToFit="1"/>
      <protection locked="0"/>
    </xf>
    <xf numFmtId="14" fontId="2" fillId="0" borderId="9" xfId="0" applyNumberFormat="1" applyFont="1" applyFill="1" applyBorder="1" applyAlignment="1">
      <alignment horizontal="center" vertical="center" wrapText="1"/>
    </xf>
    <xf numFmtId="14" fontId="2" fillId="0" borderId="10" xfId="1" applyNumberFormat="1" applyFont="1" applyFill="1" applyBorder="1" applyAlignment="1" applyProtection="1">
      <alignment horizontal="center" vertical="center" wrapText="1"/>
      <protection hidden="1"/>
    </xf>
    <xf numFmtId="166" fontId="4" fillId="7" borderId="1" xfId="1" applyNumberFormat="1" applyFont="1" applyFill="1" applyBorder="1" applyAlignment="1" applyProtection="1">
      <alignment horizontal="center" vertical="center" wrapText="1"/>
      <protection hidden="1"/>
    </xf>
    <xf numFmtId="166" fontId="2" fillId="7" borderId="7" xfId="1" applyNumberFormat="1" applyFont="1" applyFill="1" applyBorder="1" applyAlignment="1" applyProtection="1">
      <alignment vertical="center" wrapText="1"/>
      <protection hidden="1"/>
    </xf>
    <xf numFmtId="166" fontId="6" fillId="7" borderId="7" xfId="0" applyNumberFormat="1" applyFont="1" applyFill="1" applyBorder="1" applyAlignment="1" applyProtection="1">
      <alignment vertical="center" wrapText="1"/>
      <protection locked="0"/>
    </xf>
    <xf numFmtId="0" fontId="2" fillId="0" borderId="10" xfId="0" applyNumberFormat="1" applyFont="1" applyFill="1" applyBorder="1" applyAlignment="1" applyProtection="1">
      <alignment horizontal="center" vertical="center" wrapText="1"/>
    </xf>
    <xf numFmtId="0" fontId="17" fillId="0" borderId="10" xfId="0" applyFont="1" applyFill="1" applyBorder="1" applyAlignment="1">
      <alignment horizontal="center" vertical="center" wrapText="1"/>
    </xf>
    <xf numFmtId="14" fontId="17" fillId="0" borderId="10"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14" fontId="2" fillId="0" borderId="23" xfId="0" applyNumberFormat="1" applyFont="1" applyFill="1" applyBorder="1" applyAlignment="1">
      <alignment horizontal="center" vertical="top" wrapText="1"/>
    </xf>
    <xf numFmtId="14" fontId="24" fillId="0" borderId="10" xfId="0" applyNumberFormat="1" applyFont="1" applyFill="1" applyBorder="1" applyAlignment="1">
      <alignment horizontal="center" vertical="top" wrapText="1"/>
    </xf>
    <xf numFmtId="166" fontId="6" fillId="7" borderId="1" xfId="0" applyNumberFormat="1" applyFont="1" applyFill="1" applyBorder="1" applyAlignment="1">
      <alignment vertical="center" wrapText="1"/>
    </xf>
    <xf numFmtId="166" fontId="2" fillId="7" borderId="7" xfId="0" applyNumberFormat="1" applyFont="1" applyFill="1" applyBorder="1" applyAlignment="1" applyProtection="1">
      <alignment vertical="center" wrapText="1"/>
      <protection locked="0"/>
    </xf>
    <xf numFmtId="0" fontId="2" fillId="0" borderId="18" xfId="0" applyNumberFormat="1" applyFont="1" applyFill="1" applyBorder="1" applyAlignment="1" applyProtection="1">
      <alignment horizontal="center" vertical="center" wrapText="1"/>
    </xf>
    <xf numFmtId="14" fontId="2" fillId="0" borderId="14"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14" fontId="2" fillId="3" borderId="10" xfId="1"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2" fillId="0" borderId="10" xfId="1" applyFont="1" applyFill="1" applyBorder="1" applyAlignment="1" applyProtection="1">
      <alignment horizontal="center" vertical="center" wrapText="1"/>
      <protection hidden="1"/>
    </xf>
    <xf numFmtId="0" fontId="14" fillId="0" borderId="10" xfId="1" applyNumberFormat="1" applyFont="1" applyFill="1" applyBorder="1" applyAlignment="1" applyProtection="1">
      <alignment horizontal="center" vertical="center" wrapText="1"/>
      <protection hidden="1"/>
    </xf>
    <xf numFmtId="166" fontId="18" fillId="2" borderId="7" xfId="0" applyNumberFormat="1" applyFont="1" applyFill="1" applyBorder="1" applyAlignment="1">
      <alignment vertical="center" wrapText="1"/>
    </xf>
    <xf numFmtId="166" fontId="33" fillId="2" borderId="1" xfId="1" applyNumberFormat="1" applyFont="1" applyFill="1" applyBorder="1" applyAlignment="1" applyProtection="1">
      <alignment horizontal="center" vertical="center" wrapText="1"/>
      <protection hidden="1"/>
    </xf>
    <xf numFmtId="166" fontId="18" fillId="2" borderId="7" xfId="1" applyNumberFormat="1" applyFont="1" applyFill="1" applyBorder="1" applyAlignment="1" applyProtection="1">
      <alignment vertical="center" wrapText="1"/>
      <protection hidden="1"/>
    </xf>
    <xf numFmtId="166" fontId="33" fillId="2" borderId="7" xfId="0" applyNumberFormat="1" applyFont="1" applyFill="1" applyBorder="1" applyAlignment="1">
      <alignment vertical="center" wrapText="1"/>
    </xf>
    <xf numFmtId="166" fontId="18" fillId="0" borderId="7" xfId="1" applyNumberFormat="1" applyFont="1" applyFill="1" applyBorder="1" applyAlignment="1">
      <alignment vertical="center" wrapText="1"/>
    </xf>
    <xf numFmtId="166" fontId="33" fillId="2" borderId="7" xfId="1" applyNumberFormat="1" applyFont="1" applyFill="1" applyBorder="1" applyAlignment="1">
      <alignment vertical="center" wrapText="1"/>
    </xf>
    <xf numFmtId="0" fontId="14" fillId="0" borderId="1" xfId="0" applyFont="1" applyBorder="1" applyAlignment="1">
      <alignment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49" fontId="2" fillId="0" borderId="11"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0"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0"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7" xfId="2" applyFont="1" applyFill="1" applyBorder="1" applyAlignment="1">
      <alignment horizontal="left" vertical="top" wrapText="1"/>
    </xf>
    <xf numFmtId="14" fontId="2" fillId="0" borderId="6" xfId="2" applyNumberFormat="1" applyFont="1" applyFill="1" applyBorder="1" applyAlignment="1">
      <alignment horizontal="center" vertical="center" wrapText="1"/>
    </xf>
    <xf numFmtId="0" fontId="24" fillId="0" borderId="1" xfId="0" applyFont="1" applyFill="1" applyBorder="1" applyAlignment="1">
      <alignment vertical="top" wrapText="1"/>
    </xf>
    <xf numFmtId="0" fontId="24"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7"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left" vertical="center" wrapText="1"/>
    </xf>
    <xf numFmtId="166"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0" xfId="1" applyFont="1" applyFill="1" applyBorder="1" applyAlignment="1">
      <alignment horizontal="left" vertical="center" wrapText="1"/>
    </xf>
    <xf numFmtId="0" fontId="2" fillId="0" borderId="0" xfId="1" applyNumberFormat="1" applyFont="1" applyFill="1" applyBorder="1" applyAlignment="1" applyProtection="1">
      <alignment horizontal="left" vertical="center" wrapText="1"/>
      <protection hidden="1"/>
    </xf>
    <xf numFmtId="14" fontId="23" fillId="3" borderId="0" xfId="0" applyNumberFormat="1" applyFont="1" applyFill="1" applyBorder="1" applyAlignment="1" applyProtection="1">
      <alignment horizontal="left" vertical="top"/>
      <protection locked="0"/>
    </xf>
    <xf numFmtId="0" fontId="23" fillId="3" borderId="0" xfId="0" applyNumberFormat="1" applyFont="1" applyFill="1" applyBorder="1" applyAlignment="1" applyProtection="1">
      <alignment horizontal="right" vertical="center"/>
      <protection locked="0"/>
    </xf>
    <xf numFmtId="0" fontId="2" fillId="0" borderId="1" xfId="1" applyFont="1" applyFill="1" applyBorder="1" applyAlignment="1">
      <alignment horizontal="left" vertical="center" wrapText="1"/>
    </xf>
    <xf numFmtId="0" fontId="0" fillId="0" borderId="1" xfId="0" applyBorder="1" applyAlignment="1">
      <alignment horizontal="left" vertical="center" wrapText="1"/>
    </xf>
    <xf numFmtId="0" fontId="2" fillId="0" borderId="1" xfId="0" applyFont="1" applyFill="1" applyBorder="1" applyAlignment="1">
      <alignment horizontal="left" vertical="center" wrapText="1"/>
    </xf>
    <xf numFmtId="166" fontId="2" fillId="0" borderId="1" xfId="3" applyNumberFormat="1" applyFont="1" applyFill="1" applyBorder="1" applyAlignment="1">
      <alignment horizontal="left" vertical="center" wrapText="1"/>
    </xf>
    <xf numFmtId="166" fontId="4" fillId="6"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166" fontId="4"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49" fontId="4" fillId="0" borderId="15"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4" fillId="0" borderId="1" xfId="0" applyFont="1" applyFill="1" applyBorder="1" applyAlignment="1">
      <alignment horizontal="left" vertical="center" wrapText="1"/>
    </xf>
    <xf numFmtId="0" fontId="2" fillId="0" borderId="1" xfId="1" applyNumberFormat="1" applyFont="1" applyFill="1" applyBorder="1" applyAlignment="1" applyProtection="1">
      <alignment vertical="center" wrapText="1"/>
      <protection hidden="1"/>
    </xf>
    <xf numFmtId="0" fontId="0" fillId="0" borderId="1" xfId="0" applyBorder="1" applyAlignment="1">
      <alignment vertical="center" wrapText="1"/>
    </xf>
    <xf numFmtId="49" fontId="2" fillId="0" borderId="7" xfId="1" applyNumberFormat="1" applyFont="1"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0" fillId="0" borderId="1" xfId="0" applyFill="1" applyBorder="1"/>
    <xf numFmtId="0" fontId="2" fillId="0" borderId="1" xfId="1" quotePrefix="1"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0" fontId="4" fillId="6" borderId="1" xfId="1" applyFont="1" applyFill="1" applyBorder="1" applyAlignment="1">
      <alignment horizontal="left" vertical="center" wrapText="1"/>
    </xf>
    <xf numFmtId="0" fontId="0" fillId="6" borderId="1" xfId="0" applyFill="1" applyBorder="1" applyAlignment="1">
      <alignment horizontal="left" vertical="center" wrapText="1"/>
    </xf>
    <xf numFmtId="0" fontId="18"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166" fontId="2" fillId="0" borderId="1" xfId="1" applyNumberFormat="1" applyFont="1" applyBorder="1" applyAlignment="1">
      <alignment horizontal="left" vertical="center" wrapText="1"/>
    </xf>
    <xf numFmtId="0" fontId="4" fillId="6" borderId="7" xfId="1" applyNumberFormat="1" applyFont="1" applyFill="1" applyBorder="1" applyAlignment="1" applyProtection="1">
      <alignment horizontal="center" vertical="center" wrapText="1"/>
      <protection hidden="1"/>
    </xf>
    <xf numFmtId="0" fontId="4" fillId="6" borderId="6" xfId="1" applyNumberFormat="1" applyFont="1" applyFill="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66" fontId="2" fillId="0" borderId="1"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167" fontId="2" fillId="0" borderId="7" xfId="1" applyNumberFormat="1" applyFont="1" applyFill="1" applyBorder="1" applyAlignment="1">
      <alignment horizontal="center" vertical="center" wrapText="1"/>
    </xf>
    <xf numFmtId="167" fontId="2" fillId="0" borderId="8"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49" fontId="2" fillId="0" borderId="7" xfId="1" applyNumberFormat="1"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0" fontId="2" fillId="0" borderId="7"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166" fontId="14" fillId="0" borderId="1" xfId="0" applyNumberFormat="1" applyFont="1" applyBorder="1" applyAlignment="1">
      <alignment horizontal="center" vertical="center"/>
    </xf>
    <xf numFmtId="49" fontId="4" fillId="0" borderId="7" xfId="1" applyNumberFormat="1" applyFont="1" applyFill="1" applyBorder="1" applyAlignment="1" applyProtection="1">
      <alignment horizontal="center" vertical="center" wrapText="1"/>
      <protection hidden="1"/>
    </xf>
    <xf numFmtId="49" fontId="4" fillId="0" borderId="8" xfId="1" applyNumberFormat="1" applyFont="1" applyFill="1" applyBorder="1" applyAlignment="1" applyProtection="1">
      <alignment horizontal="center" vertical="center" wrapText="1"/>
      <protection hidden="1"/>
    </xf>
    <xf numFmtId="49" fontId="4" fillId="0" borderId="6" xfId="1" applyNumberFormat="1" applyFont="1" applyFill="1" applyBorder="1" applyAlignment="1" applyProtection="1">
      <alignment horizontal="center" vertical="center" wrapText="1"/>
      <protection hidden="1"/>
    </xf>
    <xf numFmtId="49" fontId="4" fillId="0" borderId="15" xfId="1" applyNumberFormat="1" applyFont="1" applyFill="1" applyBorder="1" applyAlignment="1" applyProtection="1">
      <alignment horizontal="center" vertical="center" wrapText="1"/>
      <protection hidden="1"/>
    </xf>
    <xf numFmtId="49" fontId="4" fillId="0" borderId="13" xfId="1" applyNumberFormat="1" applyFont="1" applyFill="1" applyBorder="1" applyAlignment="1" applyProtection="1">
      <alignment horizontal="center" vertical="center" wrapText="1"/>
      <protection hidden="1"/>
    </xf>
    <xf numFmtId="49" fontId="4" fillId="0" borderId="12" xfId="1" applyNumberFormat="1" applyFont="1" applyFill="1" applyBorder="1" applyAlignment="1" applyProtection="1">
      <alignment horizontal="center" vertical="center" wrapText="1"/>
      <protection hidden="1"/>
    </xf>
    <xf numFmtId="0" fontId="4" fillId="0" borderId="7" xfId="1" applyNumberFormat="1" applyFont="1" applyFill="1" applyBorder="1" applyAlignment="1" applyProtection="1">
      <alignment horizontal="left" vertical="center" wrapText="1"/>
      <protection hidden="1"/>
    </xf>
    <xf numFmtId="0" fontId="4" fillId="0" borderId="8" xfId="1" applyNumberFormat="1" applyFont="1" applyFill="1" applyBorder="1" applyAlignment="1" applyProtection="1">
      <alignment horizontal="left" vertical="center" wrapText="1"/>
      <protection hidden="1"/>
    </xf>
    <xf numFmtId="0" fontId="4" fillId="0" borderId="6" xfId="1" applyNumberFormat="1" applyFont="1" applyFill="1" applyBorder="1" applyAlignment="1" applyProtection="1">
      <alignment horizontal="left" vertical="center" wrapText="1"/>
      <protection hidden="1"/>
    </xf>
    <xf numFmtId="49" fontId="4" fillId="0" borderId="1" xfId="1" applyNumberFormat="1" applyFont="1" applyFill="1" applyBorder="1" applyAlignment="1" applyProtection="1">
      <alignment horizontal="center" vertical="center" wrapText="1"/>
      <protection hidden="1"/>
    </xf>
    <xf numFmtId="49" fontId="4" fillId="0" borderId="11" xfId="1" applyNumberFormat="1" applyFont="1" applyFill="1" applyBorder="1" applyAlignment="1" applyProtection="1">
      <alignment horizontal="center" vertical="center" wrapText="1"/>
      <protection hidden="1"/>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center" vertical="center" wrapText="1"/>
      <protection hidden="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0" fillId="0" borderId="6" xfId="0" applyBorder="1" applyAlignment="1">
      <alignment horizontal="left" vertical="center" wrapText="1"/>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166" fontId="4" fillId="0" borderId="1" xfId="1"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protection hidden="1"/>
    </xf>
    <xf numFmtId="0" fontId="2" fillId="0" borderId="0" xfId="1" applyFont="1" applyFill="1" applyBorder="1" applyAlignment="1">
      <alignment horizontal="left" vertical="center" wrapText="1"/>
    </xf>
    <xf numFmtId="49" fontId="2" fillId="0" borderId="7"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49" fontId="2" fillId="0" borderId="6" xfId="4" applyNumberFormat="1" applyFont="1" applyFill="1" applyBorder="1" applyAlignment="1" applyProtection="1">
      <alignment horizontal="center" vertical="center" wrapText="1"/>
      <protection hidden="1"/>
    </xf>
    <xf numFmtId="0" fontId="30" fillId="0" borderId="1" xfId="1" applyFont="1" applyFill="1" applyBorder="1" applyAlignment="1">
      <alignment vertical="center" wrapText="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lignment horizontal="center" vertical="center" wrapText="1"/>
    </xf>
    <xf numFmtId="49" fontId="2" fillId="0" borderId="1" xfId="1" applyNumberFormat="1" applyFont="1" applyFill="1" applyBorder="1" applyAlignment="1" applyProtection="1">
      <alignment horizontal="left" vertical="center" wrapText="1"/>
      <protection hidden="1"/>
    </xf>
    <xf numFmtId="166" fontId="2" fillId="0" borderId="1" xfId="1" applyNumberFormat="1" applyFont="1" applyFill="1" applyBorder="1" applyAlignment="1" applyProtection="1">
      <alignment horizontal="center" vertical="center" wrapText="1"/>
      <protection hidden="1"/>
    </xf>
    <xf numFmtId="0" fontId="2" fillId="0" borderId="1" xfId="1" applyFont="1" applyFill="1" applyBorder="1" applyAlignment="1">
      <alignment vertical="center" wrapText="1"/>
    </xf>
    <xf numFmtId="0" fontId="4" fillId="0" borderId="7"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center" vertical="center" wrapText="1"/>
      <protection hidden="1"/>
    </xf>
    <xf numFmtId="0" fontId="4" fillId="0" borderId="6" xfId="1" applyNumberFormat="1"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0" fontId="4" fillId="6" borderId="1" xfId="1" applyNumberFormat="1" applyFont="1" applyFill="1" applyBorder="1" applyAlignment="1" applyProtection="1">
      <alignment horizontal="left" vertical="center" wrapText="1"/>
      <protection hidden="1"/>
    </xf>
    <xf numFmtId="166" fontId="2" fillId="0" borderId="1" xfId="0" applyNumberFormat="1" applyFont="1" applyFill="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4" fontId="19" fillId="0" borderId="0" xfId="1" applyNumberFormat="1" applyFont="1" applyFill="1" applyBorder="1" applyAlignment="1">
      <alignment horizontal="left" vertical="top" wrapText="1"/>
    </xf>
    <xf numFmtId="0" fontId="19" fillId="0" borderId="0" xfId="1" applyFont="1" applyFill="1" applyBorder="1" applyAlignment="1">
      <alignment horizontal="left" vertical="center" wrapText="1"/>
    </xf>
    <xf numFmtId="166" fontId="19" fillId="0" borderId="0" xfId="1" applyNumberFormat="1" applyFont="1" applyFill="1" applyBorder="1" applyAlignment="1">
      <alignment horizontal="left" vertical="top" wrapText="1"/>
    </xf>
    <xf numFmtId="0" fontId="19" fillId="0" borderId="0" xfId="1" applyFont="1" applyFill="1" applyBorder="1" applyAlignment="1">
      <alignment horizontal="left" wrapText="1"/>
    </xf>
    <xf numFmtId="0" fontId="4" fillId="6" borderId="1" xfId="1" applyNumberFormat="1" applyFont="1" applyFill="1" applyBorder="1" applyAlignment="1" applyProtection="1">
      <alignment horizontal="center" vertical="center" wrapText="1"/>
      <protection hidden="1"/>
    </xf>
    <xf numFmtId="0" fontId="10" fillId="0" borderId="1"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4" fillId="0" borderId="1" xfId="0" applyFont="1" applyBorder="1" applyAlignment="1">
      <alignment vertical="center"/>
    </xf>
    <xf numFmtId="0" fontId="14" fillId="0" borderId="7" xfId="0" applyFont="1" applyBorder="1" applyAlignment="1">
      <alignment horizontal="center" vertical="center" wrapText="1"/>
    </xf>
    <xf numFmtId="167" fontId="14" fillId="0" borderId="7" xfId="0" applyNumberFormat="1" applyFont="1" applyBorder="1" applyAlignment="1">
      <alignment horizontal="center" vertical="center" wrapText="1"/>
    </xf>
    <xf numFmtId="49" fontId="4" fillId="0" borderId="11" xfId="1" applyNumberFormat="1" applyFont="1" applyFill="1" applyBorder="1" applyAlignment="1">
      <alignment horizontal="center" vertical="center" wrapText="1"/>
    </xf>
    <xf numFmtId="0" fontId="0" fillId="0" borderId="1" xfId="0" applyFill="1" applyBorder="1" applyAlignment="1">
      <alignment vertical="center" wrapText="1"/>
    </xf>
    <xf numFmtId="0" fontId="30" fillId="0" borderId="1" xfId="1" applyNumberFormat="1" applyFont="1" applyFill="1" applyBorder="1" applyAlignment="1" applyProtection="1">
      <alignment horizontal="left" vertical="center" wrapText="1"/>
      <protection hidden="1"/>
    </xf>
    <xf numFmtId="49" fontId="2" fillId="0" borderId="9" xfId="1" applyNumberFormat="1" applyFont="1" applyFill="1" applyBorder="1" applyAlignment="1" applyProtection="1">
      <alignment horizontal="center" vertical="center" wrapText="1"/>
      <protection hidden="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0" fillId="0" borderId="6" xfId="0" applyFill="1" applyBorder="1" applyAlignment="1">
      <alignment horizontal="left" vertical="center" wrapText="1"/>
    </xf>
    <xf numFmtId="49" fontId="2" fillId="0" borderId="1" xfId="4" applyNumberFormat="1" applyFont="1" applyFill="1" applyBorder="1" applyAlignment="1" applyProtection="1">
      <alignment horizontal="left" vertical="center" wrapText="1"/>
      <protection hidden="1"/>
    </xf>
    <xf numFmtId="0" fontId="2" fillId="0" borderId="10"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0" fillId="0" borderId="7" xfId="1" applyNumberFormat="1" applyFont="1" applyFill="1" applyBorder="1" applyAlignment="1" applyProtection="1">
      <alignment horizontal="center" vertical="center" wrapText="1"/>
      <protection hidden="1"/>
    </xf>
    <xf numFmtId="49" fontId="30" fillId="0" borderId="8" xfId="1" applyNumberFormat="1" applyFont="1" applyFill="1" applyBorder="1" applyAlignment="1" applyProtection="1">
      <alignment horizontal="center" vertical="center" wrapText="1"/>
      <protection hidden="1"/>
    </xf>
    <xf numFmtId="49" fontId="30" fillId="0" borderId="6" xfId="1" applyNumberFormat="1" applyFont="1" applyFill="1" applyBorder="1" applyAlignment="1" applyProtection="1">
      <alignment horizontal="center" vertical="center" wrapText="1"/>
      <protection hidden="1"/>
    </xf>
    <xf numFmtId="0" fontId="0" fillId="0" borderId="11" xfId="0"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0" fontId="30" fillId="0" borderId="1" xfId="1" applyFont="1" applyFill="1" applyBorder="1" applyAlignment="1">
      <alignment horizontal="left" vertical="center" wrapText="1"/>
    </xf>
    <xf numFmtId="0" fontId="2" fillId="0" borderId="1" xfId="0" applyFont="1" applyBorder="1" applyAlignment="1">
      <alignment horizontal="center" vertical="center"/>
    </xf>
    <xf numFmtId="49" fontId="2" fillId="0" borderId="1" xfId="4"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6" fillId="0" borderId="8" xfId="0" applyNumberFormat="1" applyFont="1" applyFill="1" applyBorder="1" applyAlignment="1" applyProtection="1">
      <alignment horizontal="center" vertical="center" wrapText="1"/>
      <protection hidden="1"/>
    </xf>
    <xf numFmtId="0" fontId="6" fillId="0" borderId="6" xfId="0" applyNumberFormat="1" applyFont="1" applyFill="1" applyBorder="1" applyAlignment="1" applyProtection="1">
      <alignment horizontal="center" vertical="center" wrapText="1"/>
      <protection hidden="1"/>
    </xf>
    <xf numFmtId="167" fontId="2" fillId="0" borderId="7" xfId="1" applyNumberFormat="1" applyFont="1" applyFill="1" applyBorder="1" applyAlignment="1" applyProtection="1">
      <alignment horizontal="center" vertical="center" wrapText="1"/>
      <protection hidden="1"/>
    </xf>
    <xf numFmtId="167" fontId="2" fillId="0" borderId="8" xfId="1" applyNumberFormat="1" applyFont="1" applyFill="1" applyBorder="1" applyAlignment="1" applyProtection="1">
      <alignment horizontal="center" vertical="center" wrapText="1"/>
      <protection hidden="1"/>
    </xf>
    <xf numFmtId="167" fontId="2" fillId="0" borderId="6" xfId="1" applyNumberFormat="1" applyFont="1" applyFill="1" applyBorder="1" applyAlignment="1" applyProtection="1">
      <alignment horizontal="center" vertical="center" wrapText="1"/>
      <protection hidden="1"/>
    </xf>
    <xf numFmtId="0" fontId="0" fillId="0" borderId="6" xfId="0" applyFill="1" applyBorder="1" applyAlignment="1">
      <alignment horizontal="center" vertical="center" wrapText="1"/>
    </xf>
    <xf numFmtId="49" fontId="6" fillId="0" borderId="7" xfId="0" applyNumberFormat="1"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49" fontId="6" fillId="0" borderId="6" xfId="0" applyNumberFormat="1"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2" fillId="0" borderId="1" xfId="4"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49" fontId="4" fillId="6" borderId="11" xfId="1" applyNumberFormat="1" applyFont="1" applyFill="1" applyBorder="1" applyAlignment="1" applyProtection="1">
      <alignment horizontal="center" vertical="center" wrapText="1"/>
      <protection hidden="1"/>
    </xf>
    <xf numFmtId="0" fontId="2" fillId="0" borderId="7" xfId="0" applyFont="1" applyFill="1" applyBorder="1" applyAlignment="1">
      <alignment horizontal="left" vertical="center" wrapText="1"/>
    </xf>
    <xf numFmtId="0" fontId="0" fillId="0" borderId="11" xfId="0" applyBorder="1"/>
    <xf numFmtId="0" fontId="0" fillId="0" borderId="8" xfId="0" applyBorder="1" applyAlignment="1"/>
    <xf numFmtId="0" fontId="0" fillId="0" borderId="6" xfId="0" applyBorder="1" applyAlignment="1"/>
    <xf numFmtId="0" fontId="0" fillId="0" borderId="8" xfId="0" applyFill="1" applyBorder="1"/>
    <xf numFmtId="0" fontId="2" fillId="0" borderId="9" xfId="1" applyNumberFormat="1" applyFont="1" applyFill="1" applyBorder="1" applyAlignment="1" applyProtection="1">
      <alignment horizontal="center" vertical="center" wrapText="1"/>
      <protection hidden="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7" fontId="2" fillId="0" borderId="6" xfId="1" applyNumberFormat="1" applyFont="1" applyFill="1" applyBorder="1" applyAlignment="1">
      <alignment horizontal="center" vertical="center" wrapText="1"/>
    </xf>
    <xf numFmtId="49" fontId="2" fillId="0" borderId="18" xfId="0" applyNumberFormat="1" applyFont="1" applyFill="1" applyBorder="1" applyAlignment="1" applyProtection="1">
      <alignment horizontal="center" vertical="center" wrapText="1" shrinkToFit="1"/>
      <protection locked="0"/>
    </xf>
    <xf numFmtId="49" fontId="2" fillId="0" borderId="14" xfId="0" applyNumberFormat="1"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vertical="center" wrapText="1"/>
      <protection locked="0"/>
    </xf>
    <xf numFmtId="0" fontId="4" fillId="0" borderId="1" xfId="0" applyFont="1" applyFill="1" applyBorder="1" applyAlignment="1">
      <alignment horizontal="left" vertical="center" wrapText="1"/>
    </xf>
    <xf numFmtId="0" fontId="0" fillId="0" borderId="1" xfId="0" applyBorder="1"/>
    <xf numFmtId="167" fontId="2" fillId="0" borderId="1" xfId="1" applyNumberFormat="1" applyFont="1" applyFill="1" applyBorder="1" applyAlignment="1">
      <alignment horizontal="center" vertical="center" wrapText="1"/>
    </xf>
    <xf numFmtId="0" fontId="0" fillId="0" borderId="6" xfId="0" applyBorder="1"/>
    <xf numFmtId="0" fontId="2" fillId="0" borderId="7" xfId="1" applyFont="1" applyFill="1" applyBorder="1" applyAlignment="1">
      <alignment horizontal="center" vertical="center" wrapText="1"/>
    </xf>
    <xf numFmtId="0" fontId="0" fillId="0" borderId="6" xfId="0" applyBorder="1" applyAlignment="1">
      <alignment vertical="center" wrapText="1"/>
    </xf>
    <xf numFmtId="0" fontId="25" fillId="0" borderId="3" xfId="0" applyFont="1" applyBorder="1" applyAlignment="1">
      <alignment horizontal="left" vertical="center" wrapText="1"/>
    </xf>
    <xf numFmtId="0" fontId="2" fillId="0" borderId="18"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49" fontId="18" fillId="0" borderId="8" xfId="1" applyNumberFormat="1" applyFont="1" applyFill="1" applyBorder="1" applyAlignment="1" applyProtection="1">
      <alignment horizontal="center" vertical="center" wrapText="1"/>
      <protection hidden="1"/>
    </xf>
    <xf numFmtId="49" fontId="18" fillId="0" borderId="6" xfId="1" applyNumberFormat="1" applyFont="1" applyFill="1" applyBorder="1" applyAlignment="1" applyProtection="1">
      <alignment horizontal="center" vertical="center" wrapText="1"/>
      <protection hidden="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8" xfId="0" applyBorder="1" applyAlignment="1">
      <alignment horizontal="left" vertical="center" wrapText="1"/>
    </xf>
    <xf numFmtId="0" fontId="30" fillId="0" borderId="7" xfId="1" applyNumberFormat="1" applyFont="1" applyFill="1" applyBorder="1" applyAlignment="1" applyProtection="1">
      <alignment horizontal="center" vertical="center" wrapText="1"/>
      <protection hidden="1"/>
    </xf>
    <xf numFmtId="0" fontId="30" fillId="0" borderId="8" xfId="1" applyNumberFormat="1" applyFont="1" applyFill="1" applyBorder="1" applyAlignment="1" applyProtection="1">
      <alignment horizontal="center" vertical="center" wrapText="1"/>
      <protection hidden="1"/>
    </xf>
    <xf numFmtId="0" fontId="15" fillId="0" borderId="1" xfId="1" applyFont="1" applyFill="1" applyBorder="1" applyAlignment="1">
      <alignment vertical="center" wrapText="1"/>
    </xf>
    <xf numFmtId="166" fontId="2" fillId="0" borderId="1" xfId="1" applyNumberFormat="1" applyFont="1" applyFill="1" applyBorder="1" applyAlignment="1" applyProtection="1">
      <alignment horizontal="left" vertical="center" wrapText="1"/>
      <protection hidden="1"/>
    </xf>
    <xf numFmtId="165" fontId="8" fillId="0" borderId="1" xfId="0" applyNumberFormat="1" applyFont="1" applyFill="1" applyBorder="1" applyAlignment="1" applyProtection="1">
      <alignment horizontal="left" vertical="center" wrapText="1"/>
      <protection hidden="1"/>
    </xf>
    <xf numFmtId="0" fontId="4" fillId="0" borderId="7" xfId="4" applyNumberFormat="1" applyFont="1" applyFill="1" applyBorder="1" applyAlignment="1" applyProtection="1">
      <alignment horizontal="center" vertical="center" wrapText="1"/>
      <protection hidden="1"/>
    </xf>
    <xf numFmtId="0" fontId="4" fillId="0" borderId="8" xfId="4"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lignment horizontal="left" vertical="center" wrapText="1"/>
    </xf>
    <xf numFmtId="0" fontId="2" fillId="0" borderId="0" xfId="2" applyFont="1" applyFill="1" applyBorder="1" applyAlignment="1">
      <alignment horizontal="left" vertical="center" wrapText="1"/>
    </xf>
    <xf numFmtId="0" fontId="0" fillId="0" borderId="8" xfId="0" applyFill="1" applyBorder="1" applyAlignment="1">
      <alignment horizontal="center" vertical="center" wrapText="1"/>
    </xf>
    <xf numFmtId="0" fontId="19" fillId="0" borderId="0" xfId="0" applyFont="1" applyFill="1" applyAlignment="1">
      <alignment horizontal="center" vertical="center" wrapText="1"/>
    </xf>
    <xf numFmtId="0" fontId="0" fillId="0" borderId="0" xfId="0" applyAlignment="1">
      <alignment horizontal="center" vertical="center" wrapText="1"/>
    </xf>
    <xf numFmtId="166" fontId="2" fillId="0" borderId="1" xfId="1" applyNumberFormat="1" applyFont="1" applyFill="1" applyBorder="1" applyAlignment="1">
      <alignment horizontal="left" vertical="center" wrapText="1"/>
    </xf>
    <xf numFmtId="0" fontId="0" fillId="0" borderId="8" xfId="0" applyFill="1" applyBorder="1" applyAlignment="1">
      <alignment horizontal="left" vertical="center" wrapText="1"/>
    </xf>
    <xf numFmtId="2" fontId="2" fillId="0" borderId="7" xfId="1" applyNumberFormat="1" applyFont="1" applyFill="1" applyBorder="1" applyAlignment="1" applyProtection="1">
      <alignment horizontal="center" vertical="center" wrapText="1"/>
      <protection hidden="1"/>
    </xf>
    <xf numFmtId="166" fontId="6" fillId="0" borderId="8" xfId="0" applyNumberFormat="1" applyFont="1" applyFill="1" applyBorder="1" applyAlignment="1">
      <alignment horizontal="left" vertical="center" wrapText="1"/>
    </xf>
    <xf numFmtId="166" fontId="6" fillId="0" borderId="6" xfId="0" applyNumberFormat="1" applyFont="1" applyFill="1" applyBorder="1" applyAlignment="1">
      <alignment horizontal="left" vertical="center" wrapText="1"/>
    </xf>
    <xf numFmtId="0" fontId="18" fillId="0" borderId="10"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6" xfId="1" applyFont="1" applyFill="1" applyBorder="1" applyAlignment="1">
      <alignment horizontal="left" vertical="center" wrapText="1"/>
    </xf>
    <xf numFmtId="166" fontId="6" fillId="0" borderId="7" xfId="0" applyNumberFormat="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14"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2" fillId="0" borderId="7" xfId="4" applyNumberFormat="1" applyFont="1" applyFill="1" applyBorder="1" applyAlignment="1" applyProtection="1">
      <alignment horizontal="left" vertical="center" wrapText="1"/>
      <protection hidden="1"/>
    </xf>
    <xf numFmtId="49" fontId="2" fillId="0" borderId="8" xfId="4" applyNumberFormat="1" applyFont="1" applyFill="1" applyBorder="1" applyAlignment="1" applyProtection="1">
      <alignment horizontal="left" vertical="center" wrapText="1"/>
      <protection hidden="1"/>
    </xf>
    <xf numFmtId="0" fontId="30" fillId="0" borderId="8" xfId="1" applyFont="1" applyFill="1" applyBorder="1" applyAlignment="1">
      <alignment horizontal="left" vertical="center" wrapText="1"/>
    </xf>
    <xf numFmtId="0" fontId="30" fillId="0" borderId="6" xfId="1" applyFont="1" applyFill="1" applyBorder="1" applyAlignment="1">
      <alignment horizontal="left" vertical="center" wrapText="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6" xfId="1" applyNumberFormat="1" applyFont="1" applyFill="1" applyBorder="1" applyAlignment="1" applyProtection="1">
      <alignment horizontal="left" vertical="center" wrapText="1"/>
      <protection hidden="1"/>
    </xf>
    <xf numFmtId="0" fontId="2" fillId="0" borderId="7" xfId="1" applyFont="1" applyFill="1" applyBorder="1" applyAlignment="1">
      <alignment vertical="center" wrapText="1"/>
    </xf>
    <xf numFmtId="0" fontId="2" fillId="0" borderId="8" xfId="1" applyFont="1" applyFill="1" applyBorder="1" applyAlignment="1">
      <alignment vertical="center" wrapText="1"/>
    </xf>
    <xf numFmtId="0" fontId="30" fillId="0" borderId="7" xfId="1" applyFont="1" applyFill="1" applyBorder="1" applyAlignment="1">
      <alignment vertical="center" wrapText="1"/>
    </xf>
    <xf numFmtId="0" fontId="30" fillId="0" borderId="8" xfId="1" applyFont="1" applyFill="1" applyBorder="1" applyAlignment="1">
      <alignment vertical="center" wrapText="1"/>
    </xf>
    <xf numFmtId="0" fontId="30" fillId="0" borderId="7"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166" fontId="2" fillId="0" borderId="7" xfId="1" applyNumberFormat="1" applyFont="1" applyFill="1" applyBorder="1" applyAlignment="1" applyProtection="1">
      <alignment horizontal="left" vertical="center" wrapText="1"/>
      <protection hidden="1"/>
    </xf>
    <xf numFmtId="166" fontId="2" fillId="0" borderId="8" xfId="1" applyNumberFormat="1" applyFont="1" applyFill="1" applyBorder="1" applyAlignment="1" applyProtection="1">
      <alignment horizontal="left" vertical="center" wrapText="1"/>
      <protection hidden="1"/>
    </xf>
    <xf numFmtId="166" fontId="2" fillId="0" borderId="6" xfId="1" applyNumberFormat="1" applyFont="1" applyFill="1" applyBorder="1" applyAlignment="1" applyProtection="1">
      <alignment horizontal="left" vertical="center" wrapText="1"/>
      <protection hidden="1"/>
    </xf>
    <xf numFmtId="0" fontId="30" fillId="0" borderId="7" xfId="1" applyNumberFormat="1" applyFont="1" applyFill="1" applyBorder="1" applyAlignment="1" applyProtection="1">
      <alignment horizontal="left" vertical="center" wrapText="1"/>
      <protection hidden="1"/>
    </xf>
    <xf numFmtId="0" fontId="30" fillId="0" borderId="8" xfId="1" applyNumberFormat="1" applyFont="1" applyFill="1" applyBorder="1" applyAlignment="1" applyProtection="1">
      <alignment horizontal="left" vertical="center" wrapText="1"/>
      <protection hidden="1"/>
    </xf>
    <xf numFmtId="0" fontId="30" fillId="0" borderId="6" xfId="1" applyNumberFormat="1" applyFont="1" applyFill="1" applyBorder="1" applyAlignment="1" applyProtection="1">
      <alignment horizontal="left" vertical="center" wrapText="1"/>
      <protection hidden="1"/>
    </xf>
    <xf numFmtId="0" fontId="2" fillId="0" borderId="8" xfId="1" applyFont="1" applyFill="1" applyBorder="1" applyAlignment="1">
      <alignment horizontal="center" vertical="center" wrapText="1"/>
    </xf>
    <xf numFmtId="0" fontId="0" fillId="0" borderId="6" xfId="0" applyFill="1" applyBorder="1" applyAlignment="1">
      <alignment vertical="center" wrapText="1"/>
    </xf>
    <xf numFmtId="0" fontId="2" fillId="0" borderId="6" xfId="1" applyFont="1" applyFill="1" applyBorder="1" applyAlignment="1">
      <alignment vertical="center" wrapText="1"/>
    </xf>
    <xf numFmtId="0" fontId="2" fillId="0" borderId="7" xfId="1" quotePrefix="1" applyFont="1" applyFill="1" applyBorder="1" applyAlignment="1">
      <alignment horizontal="left" vertical="center" wrapText="1"/>
    </xf>
    <xf numFmtId="0" fontId="0" fillId="0" borderId="6" xfId="0" applyFill="1" applyBorder="1"/>
    <xf numFmtId="0" fontId="0" fillId="0" borderId="8" xfId="0" applyFill="1" applyBorder="1" applyAlignment="1">
      <alignment vertical="center" wrapText="1"/>
    </xf>
    <xf numFmtId="166" fontId="2" fillId="0" borderId="7" xfId="1" applyNumberFormat="1" applyFont="1" applyFill="1" applyBorder="1" applyAlignment="1">
      <alignment horizontal="left" vertical="center" wrapText="1"/>
    </xf>
    <xf numFmtId="166" fontId="2" fillId="0" borderId="8" xfId="1" applyNumberFormat="1" applyFont="1" applyFill="1" applyBorder="1" applyAlignment="1">
      <alignment horizontal="left" vertical="center" wrapText="1"/>
    </xf>
    <xf numFmtId="166" fontId="2" fillId="0" borderId="6" xfId="1" applyNumberFormat="1" applyFont="1" applyFill="1" applyBorder="1" applyAlignment="1">
      <alignment horizontal="left" vertical="center" wrapText="1"/>
    </xf>
    <xf numFmtId="0" fontId="4" fillId="6" borderId="7"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2" fillId="0" borderId="6" xfId="1" applyFont="1" applyFill="1" applyBorder="1" applyAlignment="1">
      <alignment horizontal="center" vertical="center" wrapText="1"/>
    </xf>
    <xf numFmtId="166" fontId="2" fillId="0" borderId="7" xfId="3" applyNumberFormat="1" applyFont="1" applyFill="1" applyBorder="1" applyAlignment="1">
      <alignment horizontal="left" vertical="center" wrapText="1"/>
    </xf>
    <xf numFmtId="166" fontId="2" fillId="0" borderId="8" xfId="3" applyNumberFormat="1" applyFont="1" applyFill="1" applyBorder="1" applyAlignment="1">
      <alignment horizontal="left" vertical="center" wrapText="1"/>
    </xf>
    <xf numFmtId="0" fontId="2" fillId="0" borderId="7" xfId="1" applyFont="1" applyBorder="1" applyAlignment="1" applyProtection="1">
      <alignment horizontal="left" vertical="center" wrapText="1"/>
      <protection hidden="1"/>
    </xf>
    <xf numFmtId="0" fontId="2" fillId="0" borderId="8" xfId="1" applyFont="1" applyBorder="1" applyAlignment="1" applyProtection="1">
      <alignment horizontal="left" vertical="center" wrapText="1"/>
      <protection hidden="1"/>
    </xf>
    <xf numFmtId="0" fontId="2" fillId="0" borderId="6" xfId="1" applyFont="1" applyBorder="1" applyAlignment="1" applyProtection="1">
      <alignment horizontal="left" vertical="center" wrapText="1"/>
      <protection hidden="1"/>
    </xf>
    <xf numFmtId="166" fontId="2" fillId="0" borderId="7" xfId="1" applyNumberFormat="1" applyFont="1" applyBorder="1" applyAlignment="1">
      <alignment horizontal="left" vertical="center" wrapText="1"/>
    </xf>
    <xf numFmtId="166" fontId="2" fillId="0" borderId="8" xfId="1" applyNumberFormat="1" applyFont="1" applyBorder="1" applyAlignment="1">
      <alignment horizontal="left" vertical="center" wrapText="1"/>
    </xf>
    <xf numFmtId="166" fontId="2" fillId="0" borderId="6" xfId="1" applyNumberFormat="1" applyFont="1" applyBorder="1" applyAlignment="1">
      <alignment horizontal="left" vertical="center" wrapText="1"/>
    </xf>
    <xf numFmtId="0" fontId="4" fillId="0" borderId="6" xfId="1" applyFont="1" applyFill="1" applyBorder="1" applyAlignment="1">
      <alignment horizontal="left" vertical="center" wrapText="1"/>
    </xf>
    <xf numFmtId="0" fontId="14" fillId="0" borderId="7" xfId="0" applyNumberFormat="1" applyFont="1" applyFill="1" applyBorder="1" applyAlignment="1" applyProtection="1">
      <alignment horizontal="left" vertical="center" wrapText="1"/>
      <protection hidden="1"/>
    </xf>
    <xf numFmtId="0" fontId="14" fillId="0" borderId="6" xfId="0"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vertical="center" wrapText="1"/>
      <protection hidden="1"/>
    </xf>
    <xf numFmtId="166" fontId="4" fillId="0" borderId="7"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0" fontId="0" fillId="0" borderId="0" xfId="0" applyAlignment="1">
      <alignment horizontal="center"/>
    </xf>
    <xf numFmtId="166" fontId="6" fillId="2" borderId="3"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cellXfs>
  <cellStyles count="7">
    <cellStyle name="Обычный" xfId="0" builtinId="0"/>
    <cellStyle name="Обычный 2" xfId="1"/>
    <cellStyle name="Обычный 2 2" xfId="5"/>
    <cellStyle name="Обычный 2 3" xfId="6"/>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947"/>
  <sheetViews>
    <sheetView tabSelected="1" view="pageBreakPreview" zoomScale="66" zoomScaleNormal="75" zoomScaleSheetLayoutView="66" workbookViewId="0">
      <selection activeCell="O1" sqref="O1"/>
    </sheetView>
  </sheetViews>
  <sheetFormatPr defaultColWidth="9.140625" defaultRowHeight="209.25" customHeight="1" x14ac:dyDescent="0.25"/>
  <cols>
    <col min="1" max="1" width="8.5703125" style="25" customWidth="1"/>
    <col min="2" max="2" width="49.42578125" style="1" customWidth="1"/>
    <col min="3" max="3" width="15.85546875" style="2" customWidth="1"/>
    <col min="4" max="4" width="15.28515625" style="24" customWidth="1"/>
    <col min="5" max="5" width="77.28515625" style="34" customWidth="1"/>
    <col min="6" max="6" width="17.42578125" style="35" customWidth="1"/>
    <col min="7" max="7" width="20" style="35" customWidth="1"/>
    <col min="8" max="10" width="17.7109375" style="91" customWidth="1"/>
    <col min="11" max="11" width="18" style="91" customWidth="1"/>
    <col min="12" max="12" width="18.42578125" style="91" customWidth="1"/>
    <col min="13" max="13" width="18.140625" style="91" customWidth="1"/>
    <col min="14" max="14" width="63.28515625" style="20" customWidth="1"/>
    <col min="15" max="15" width="15.140625" style="18" customWidth="1"/>
    <col min="16" max="16" width="18.42578125" style="69" customWidth="1"/>
    <col min="17" max="17" width="19.28515625" style="69" customWidth="1"/>
    <col min="18" max="18" width="19" style="69" customWidth="1"/>
    <col min="19" max="19" width="19.28515625" style="69" customWidth="1"/>
    <col min="20" max="20" width="16.7109375" style="69" customWidth="1"/>
    <col min="21" max="21" width="16.42578125" style="69" customWidth="1"/>
    <col min="22" max="22" width="21.140625" style="18" customWidth="1"/>
    <col min="23" max="23" width="12.7109375" style="18" customWidth="1"/>
    <col min="24" max="24" width="21" style="18" customWidth="1"/>
    <col min="25" max="25" width="19.28515625" style="18" customWidth="1"/>
    <col min="26" max="27" width="18.5703125" style="18" bestFit="1" customWidth="1"/>
    <col min="28" max="28" width="18.5703125" style="18" customWidth="1"/>
    <col min="29" max="29" width="18.7109375" style="18" customWidth="1"/>
    <col min="30" max="30" width="17.85546875" style="18" customWidth="1"/>
    <col min="31" max="31" width="17.28515625" style="18" customWidth="1"/>
    <col min="32" max="35" width="12.7109375" style="18" customWidth="1"/>
    <col min="36" max="16384" width="9.140625" style="18"/>
  </cols>
  <sheetData>
    <row r="1" spans="1:227" s="4" customFormat="1" ht="30.6" customHeight="1" x14ac:dyDescent="0.25">
      <c r="A1" s="800" t="s">
        <v>808</v>
      </c>
      <c r="B1" s="801"/>
      <c r="C1" s="801"/>
      <c r="D1" s="801"/>
      <c r="E1" s="801"/>
      <c r="F1" s="801"/>
      <c r="G1" s="801"/>
      <c r="H1" s="801"/>
      <c r="I1" s="801"/>
      <c r="J1" s="801"/>
      <c r="K1" s="801"/>
      <c r="L1" s="801"/>
      <c r="M1" s="801"/>
      <c r="N1" s="801"/>
      <c r="O1" s="3"/>
      <c r="P1" s="64"/>
      <c r="Q1" s="64"/>
      <c r="R1" s="64"/>
      <c r="S1" s="64"/>
      <c r="T1" s="64"/>
      <c r="U1" s="64"/>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row>
    <row r="2" spans="1:227" s="4" customFormat="1" ht="4.5" customHeight="1" x14ac:dyDescent="0.25">
      <c r="A2" s="5"/>
      <c r="B2" s="6"/>
      <c r="C2" s="31"/>
      <c r="D2" s="7"/>
      <c r="E2" s="19"/>
      <c r="F2" s="23"/>
      <c r="G2" s="23"/>
      <c r="H2" s="89"/>
      <c r="I2" s="89"/>
      <c r="J2" s="89"/>
      <c r="K2" s="89"/>
      <c r="L2" s="89"/>
      <c r="M2" s="89"/>
      <c r="N2" s="21"/>
      <c r="O2" s="3"/>
      <c r="P2" s="64"/>
      <c r="Q2" s="64"/>
      <c r="R2" s="64"/>
      <c r="S2" s="64"/>
      <c r="T2" s="64"/>
      <c r="U2" s="64"/>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row>
    <row r="3" spans="1:227" s="9" customFormat="1" ht="15" x14ac:dyDescent="0.25">
      <c r="A3" s="94"/>
      <c r="O3" s="8"/>
      <c r="P3" s="65"/>
      <c r="Q3" s="65"/>
      <c r="R3" s="65"/>
      <c r="S3" s="65"/>
      <c r="T3" s="65"/>
      <c r="U3" s="6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row>
    <row r="4" spans="1:227" s="9" customFormat="1" ht="11.25" customHeight="1" x14ac:dyDescent="0.25">
      <c r="A4" s="420"/>
      <c r="B4" s="420"/>
      <c r="C4" s="420"/>
      <c r="D4" s="420"/>
      <c r="E4" s="420"/>
      <c r="F4" s="420"/>
      <c r="G4" s="420"/>
      <c r="H4" s="420"/>
      <c r="I4" s="420"/>
      <c r="J4" s="420"/>
      <c r="K4" s="420"/>
      <c r="L4" s="420"/>
      <c r="M4" s="420"/>
      <c r="N4" s="420"/>
      <c r="O4" s="8"/>
      <c r="P4" s="65"/>
      <c r="Q4" s="65"/>
      <c r="R4" s="65"/>
      <c r="S4" s="65"/>
      <c r="T4" s="65"/>
      <c r="U4" s="65"/>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row>
    <row r="5" spans="1:227" s="10" customFormat="1" ht="24" customHeight="1" x14ac:dyDescent="0.25">
      <c r="A5" s="736" t="s">
        <v>76</v>
      </c>
      <c r="B5" s="659"/>
      <c r="C5" s="659"/>
      <c r="D5" s="659" t="s">
        <v>146</v>
      </c>
      <c r="E5" s="659" t="s">
        <v>171</v>
      </c>
      <c r="F5" s="659"/>
      <c r="G5" s="659"/>
      <c r="H5" s="730" t="s">
        <v>227</v>
      </c>
      <c r="I5" s="731"/>
      <c r="J5" s="731"/>
      <c r="K5" s="731"/>
      <c r="L5" s="731"/>
      <c r="M5" s="732"/>
      <c r="N5" s="659" t="s">
        <v>77</v>
      </c>
      <c r="P5" s="66"/>
      <c r="Q5" s="66"/>
      <c r="R5" s="66"/>
      <c r="S5" s="66"/>
      <c r="T5" s="66"/>
      <c r="U5" s="66"/>
    </row>
    <row r="6" spans="1:227" s="10" customFormat="1" ht="24" customHeight="1" x14ac:dyDescent="0.25">
      <c r="A6" s="736"/>
      <c r="B6" s="659"/>
      <c r="C6" s="659"/>
      <c r="D6" s="659"/>
      <c r="E6" s="659"/>
      <c r="F6" s="659"/>
      <c r="G6" s="659"/>
      <c r="H6" s="730" t="s">
        <v>1177</v>
      </c>
      <c r="I6" s="732"/>
      <c r="J6" s="734" t="s">
        <v>1178</v>
      </c>
      <c r="K6" s="734" t="s">
        <v>840</v>
      </c>
      <c r="L6" s="733" t="s">
        <v>228</v>
      </c>
      <c r="M6" s="733"/>
      <c r="N6" s="659"/>
      <c r="P6" s="66"/>
      <c r="Q6" s="86"/>
      <c r="R6" s="66"/>
      <c r="S6" s="66"/>
      <c r="T6" s="66"/>
      <c r="U6" s="66"/>
    </row>
    <row r="7" spans="1:227" s="10" customFormat="1" ht="66.75" customHeight="1" x14ac:dyDescent="0.25">
      <c r="A7" s="736"/>
      <c r="B7" s="659"/>
      <c r="C7" s="659"/>
      <c r="D7" s="659"/>
      <c r="E7" s="29" t="s">
        <v>145</v>
      </c>
      <c r="F7" s="29" t="s">
        <v>78</v>
      </c>
      <c r="G7" s="29" t="s">
        <v>89</v>
      </c>
      <c r="H7" s="92" t="s">
        <v>111</v>
      </c>
      <c r="I7" s="92" t="s">
        <v>74</v>
      </c>
      <c r="J7" s="735"/>
      <c r="K7" s="735"/>
      <c r="L7" s="93" t="s">
        <v>1179</v>
      </c>
      <c r="M7" s="93" t="s">
        <v>1180</v>
      </c>
      <c r="N7" s="659"/>
      <c r="P7" s="66"/>
      <c r="Q7" s="66"/>
      <c r="R7" s="66"/>
      <c r="S7" s="66"/>
      <c r="T7" s="66"/>
      <c r="U7" s="66"/>
    </row>
    <row r="8" spans="1:227" s="12" customFormat="1" ht="24" customHeight="1" x14ac:dyDescent="0.25">
      <c r="A8" s="59" t="s">
        <v>26</v>
      </c>
      <c r="B8" s="53" t="s">
        <v>25</v>
      </c>
      <c r="C8" s="53" t="s">
        <v>24</v>
      </c>
      <c r="D8" s="30" t="s">
        <v>23</v>
      </c>
      <c r="E8" s="30" t="s">
        <v>22</v>
      </c>
      <c r="F8" s="30" t="s">
        <v>21</v>
      </c>
      <c r="G8" s="30" t="s">
        <v>20</v>
      </c>
      <c r="H8" s="88" t="s">
        <v>219</v>
      </c>
      <c r="I8" s="88" t="s">
        <v>220</v>
      </c>
      <c r="J8" s="88" t="s">
        <v>19</v>
      </c>
      <c r="K8" s="88" t="s">
        <v>221</v>
      </c>
      <c r="L8" s="88" t="s">
        <v>17</v>
      </c>
      <c r="M8" s="88" t="s">
        <v>229</v>
      </c>
      <c r="N8" s="22" t="s">
        <v>230</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row>
    <row r="9" spans="1:227" s="14" customFormat="1" ht="60" customHeight="1" x14ac:dyDescent="0.25">
      <c r="A9" s="60"/>
      <c r="B9" s="37" t="s">
        <v>231</v>
      </c>
      <c r="C9" s="40" t="s">
        <v>29</v>
      </c>
      <c r="D9" s="38"/>
      <c r="E9" s="41"/>
      <c r="F9" s="38"/>
      <c r="G9" s="38"/>
      <c r="H9" s="54">
        <f t="shared" ref="H9:M9" si="0">H10+H529+H728+H829</f>
        <v>9815053.9000000004</v>
      </c>
      <c r="I9" s="54">
        <f t="shared" si="0"/>
        <v>9371718.0999999996</v>
      </c>
      <c r="J9" s="54">
        <f t="shared" si="0"/>
        <v>10522968.6</v>
      </c>
      <c r="K9" s="54">
        <f t="shared" si="0"/>
        <v>10127202.199999997</v>
      </c>
      <c r="L9" s="54">
        <f t="shared" si="0"/>
        <v>8739060.5</v>
      </c>
      <c r="M9" s="54">
        <f t="shared" si="0"/>
        <v>8814085.200000003</v>
      </c>
      <c r="N9" s="42" t="s">
        <v>1828</v>
      </c>
      <c r="O9" s="32"/>
      <c r="P9" s="67"/>
      <c r="Q9" s="67"/>
      <c r="R9" s="67"/>
      <c r="S9" s="67"/>
      <c r="T9" s="67"/>
      <c r="U9" s="67"/>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s="14" customFormat="1" ht="89.25" customHeight="1" x14ac:dyDescent="0.25">
      <c r="A10" s="61" t="s">
        <v>18</v>
      </c>
      <c r="B10" s="120" t="s">
        <v>232</v>
      </c>
      <c r="C10" s="44" t="s">
        <v>98</v>
      </c>
      <c r="D10" s="43" t="s">
        <v>331</v>
      </c>
      <c r="E10" s="39" t="s">
        <v>172</v>
      </c>
      <c r="F10" s="43" t="s">
        <v>276</v>
      </c>
      <c r="G10" s="43" t="s">
        <v>437</v>
      </c>
      <c r="H10" s="55">
        <f t="shared" ref="H10:M10" si="1">H11+H68+H71+H113+H133+H140+H155+H157+H165+H174+H294+H297+H316+H335+H353+H386+H395+H408+H420+H423+H458+H462+H470+H484+H495+H511+H520+H526</f>
        <v>5206808.3999999994</v>
      </c>
      <c r="I10" s="55">
        <f t="shared" si="1"/>
        <v>4834182.3000000007</v>
      </c>
      <c r="J10" s="55">
        <f t="shared" si="1"/>
        <v>5493484.7999999989</v>
      </c>
      <c r="K10" s="55">
        <f t="shared" si="1"/>
        <v>5075413.799999998</v>
      </c>
      <c r="L10" s="55">
        <f t="shared" si="1"/>
        <v>4020196.2</v>
      </c>
      <c r="M10" s="55">
        <f t="shared" si="1"/>
        <v>3944635.100000001</v>
      </c>
      <c r="N10" s="45"/>
      <c r="O10" s="13"/>
      <c r="P10" s="67"/>
      <c r="Q10" s="67"/>
      <c r="R10" s="67"/>
      <c r="S10" s="67"/>
      <c r="T10" s="67"/>
      <c r="U10" s="67"/>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s="14" customFormat="1" ht="42" customHeight="1" x14ac:dyDescent="0.25">
      <c r="A11" s="680" t="s">
        <v>114</v>
      </c>
      <c r="B11" s="683" t="s">
        <v>28</v>
      </c>
      <c r="C11" s="655" t="s">
        <v>233</v>
      </c>
      <c r="D11" s="655" t="s">
        <v>1609</v>
      </c>
      <c r="E11" s="103" t="s">
        <v>176</v>
      </c>
      <c r="F11" s="178" t="s">
        <v>390</v>
      </c>
      <c r="G11" s="178" t="s">
        <v>437</v>
      </c>
      <c r="H11" s="641">
        <f t="shared" ref="H11:M11" si="2">H14+H18+H20+H30+H42+H46+H56+H59+H38</f>
        <v>106678.40000000001</v>
      </c>
      <c r="I11" s="641">
        <f t="shared" si="2"/>
        <v>61301.2</v>
      </c>
      <c r="J11" s="641">
        <f t="shared" si="2"/>
        <v>71854.499999999985</v>
      </c>
      <c r="K11" s="641">
        <f t="shared" si="2"/>
        <v>138730.20000000001</v>
      </c>
      <c r="L11" s="641">
        <f t="shared" si="2"/>
        <v>85085</v>
      </c>
      <c r="M11" s="641">
        <f t="shared" si="2"/>
        <v>98273.3</v>
      </c>
      <c r="N11" s="726"/>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s="14" customFormat="1" ht="54" customHeight="1" x14ac:dyDescent="0.25">
      <c r="A12" s="680"/>
      <c r="B12" s="683"/>
      <c r="C12" s="655"/>
      <c r="D12" s="655"/>
      <c r="E12" s="180" t="s">
        <v>3</v>
      </c>
      <c r="F12" s="178" t="s">
        <v>4</v>
      </c>
      <c r="G12" s="178" t="s">
        <v>509</v>
      </c>
      <c r="H12" s="641"/>
      <c r="I12" s="641"/>
      <c r="J12" s="641"/>
      <c r="K12" s="641"/>
      <c r="L12" s="641"/>
      <c r="M12" s="641"/>
      <c r="N12" s="727"/>
      <c r="O12" s="13"/>
      <c r="P12" s="67"/>
      <c r="Q12" s="67"/>
      <c r="R12" s="67"/>
      <c r="S12" s="67"/>
      <c r="T12" s="67"/>
      <c r="U12" s="67"/>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s="14" customFormat="1" ht="22.5" customHeight="1" x14ac:dyDescent="0.25">
      <c r="A13" s="680"/>
      <c r="B13" s="683"/>
      <c r="C13" s="655"/>
      <c r="D13" s="655"/>
      <c r="E13" s="258" t="s">
        <v>91</v>
      </c>
      <c r="F13" s="257"/>
      <c r="G13" s="257"/>
      <c r="H13" s="641"/>
      <c r="I13" s="641"/>
      <c r="J13" s="641"/>
      <c r="K13" s="641"/>
      <c r="L13" s="641"/>
      <c r="M13" s="641"/>
      <c r="N13" s="728"/>
      <c r="O13" s="13"/>
      <c r="P13" s="67"/>
      <c r="Q13" s="67"/>
      <c r="R13" s="67"/>
      <c r="S13" s="67"/>
      <c r="T13" s="67"/>
      <c r="U13" s="67"/>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s="14" customFormat="1" ht="45" x14ac:dyDescent="0.25">
      <c r="A14" s="680"/>
      <c r="B14" s="683"/>
      <c r="C14" s="699" t="s">
        <v>239</v>
      </c>
      <c r="D14" s="661" t="s">
        <v>72</v>
      </c>
      <c r="E14" s="286" t="s">
        <v>946</v>
      </c>
      <c r="F14" s="191" t="s">
        <v>92</v>
      </c>
      <c r="G14" s="518" t="s">
        <v>885</v>
      </c>
      <c r="H14" s="624">
        <v>312.8</v>
      </c>
      <c r="I14" s="624">
        <v>306.89999999999998</v>
      </c>
      <c r="J14" s="624">
        <v>0</v>
      </c>
      <c r="K14" s="624">
        <v>0</v>
      </c>
      <c r="L14" s="624">
        <v>0</v>
      </c>
      <c r="M14" s="624">
        <v>0</v>
      </c>
      <c r="N14" s="797" t="s">
        <v>578</v>
      </c>
      <c r="P14" s="13"/>
      <c r="Q14" s="347"/>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s="14" customFormat="1" ht="48" customHeight="1" x14ac:dyDescent="0.25">
      <c r="A15" s="680"/>
      <c r="B15" s="683"/>
      <c r="C15" s="699"/>
      <c r="D15" s="661"/>
      <c r="E15" s="286" t="s">
        <v>947</v>
      </c>
      <c r="F15" s="191" t="s">
        <v>92</v>
      </c>
      <c r="G15" s="557" t="s">
        <v>1511</v>
      </c>
      <c r="H15" s="624"/>
      <c r="I15" s="624"/>
      <c r="J15" s="624"/>
      <c r="K15" s="624"/>
      <c r="L15" s="624"/>
      <c r="M15" s="624"/>
      <c r="N15" s="797"/>
      <c r="P15" s="67"/>
      <c r="Q15" s="67"/>
      <c r="R15" s="67"/>
      <c r="S15" s="67"/>
      <c r="T15" s="67"/>
      <c r="U15" s="67"/>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s="14" customFormat="1" ht="48" customHeight="1" x14ac:dyDescent="0.25">
      <c r="A16" s="680"/>
      <c r="B16" s="683"/>
      <c r="C16" s="699"/>
      <c r="D16" s="661"/>
      <c r="E16" s="379" t="s">
        <v>1830</v>
      </c>
      <c r="F16" s="191" t="s">
        <v>92</v>
      </c>
      <c r="G16" s="558" t="s">
        <v>1635</v>
      </c>
      <c r="H16" s="624"/>
      <c r="I16" s="624"/>
      <c r="J16" s="624"/>
      <c r="K16" s="624"/>
      <c r="L16" s="624"/>
      <c r="M16" s="624"/>
      <c r="N16" s="797"/>
      <c r="P16" s="67"/>
      <c r="Q16" s="67"/>
      <c r="R16" s="67"/>
      <c r="S16" s="67"/>
      <c r="T16" s="67"/>
      <c r="U16" s="67"/>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s="14" customFormat="1" ht="60" x14ac:dyDescent="0.25">
      <c r="A17" s="680"/>
      <c r="B17" s="683"/>
      <c r="C17" s="746"/>
      <c r="D17" s="662"/>
      <c r="E17" s="286" t="s">
        <v>1136</v>
      </c>
      <c r="F17" s="191" t="s">
        <v>92</v>
      </c>
      <c r="G17" s="559" t="s">
        <v>782</v>
      </c>
      <c r="H17" s="624"/>
      <c r="I17" s="624"/>
      <c r="J17" s="624"/>
      <c r="K17" s="624"/>
      <c r="L17" s="624"/>
      <c r="M17" s="624"/>
      <c r="N17" s="797"/>
      <c r="O17" s="13"/>
      <c r="P17" s="67"/>
      <c r="Q17" s="67"/>
      <c r="R17" s="67"/>
      <c r="S17" s="67"/>
      <c r="T17" s="67"/>
      <c r="U17" s="67"/>
      <c r="V17" s="13"/>
      <c r="W17" s="13"/>
      <c r="X17" s="356"/>
      <c r="Y17" s="356"/>
      <c r="Z17" s="356"/>
      <c r="AA17" s="356"/>
      <c r="AB17" s="356"/>
      <c r="AC17" s="35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row>
    <row r="18" spans="1:227" s="14" customFormat="1" ht="45" x14ac:dyDescent="0.25">
      <c r="A18" s="680"/>
      <c r="B18" s="683"/>
      <c r="C18" s="655" t="s">
        <v>240</v>
      </c>
      <c r="D18" s="634" t="s">
        <v>72</v>
      </c>
      <c r="E18" s="180" t="s">
        <v>377</v>
      </c>
      <c r="F18" s="178" t="s">
        <v>92</v>
      </c>
      <c r="G18" s="523" t="s">
        <v>1624</v>
      </c>
      <c r="H18" s="624">
        <v>5799.5</v>
      </c>
      <c r="I18" s="624">
        <v>5771.6</v>
      </c>
      <c r="J18" s="624">
        <v>4804.1000000000004</v>
      </c>
      <c r="K18" s="624">
        <v>6620.5</v>
      </c>
      <c r="L18" s="624">
        <v>6620.5</v>
      </c>
      <c r="M18" s="624">
        <v>6620.5</v>
      </c>
      <c r="N18" s="619" t="s">
        <v>703</v>
      </c>
      <c r="O18" s="13"/>
      <c r="P18" s="67"/>
      <c r="Q18" s="347"/>
      <c r="R18" s="67"/>
      <c r="S18" s="67"/>
      <c r="T18" s="67"/>
      <c r="U18" s="67"/>
      <c r="V18" s="13"/>
      <c r="W18" s="13"/>
      <c r="X18" s="356"/>
      <c r="Y18" s="356"/>
      <c r="Z18" s="356"/>
      <c r="AA18" s="356"/>
      <c r="AB18" s="356"/>
      <c r="AC18" s="35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14" customFormat="1" ht="48.75" customHeight="1" x14ac:dyDescent="0.25">
      <c r="A19" s="680"/>
      <c r="B19" s="683"/>
      <c r="C19" s="655"/>
      <c r="D19" s="661"/>
      <c r="E19" s="377" t="s">
        <v>1622</v>
      </c>
      <c r="F19" s="378" t="s">
        <v>4</v>
      </c>
      <c r="G19" s="560" t="s">
        <v>1623</v>
      </c>
      <c r="H19" s="624"/>
      <c r="I19" s="624"/>
      <c r="J19" s="624"/>
      <c r="K19" s="624"/>
      <c r="L19" s="624"/>
      <c r="M19" s="624"/>
      <c r="N19" s="619"/>
      <c r="O19" s="13"/>
      <c r="P19" s="13"/>
      <c r="Q19" s="347"/>
      <c r="R19" s="13"/>
      <c r="S19" s="13"/>
      <c r="T19" s="13"/>
      <c r="U19" s="13"/>
      <c r="V19" s="13"/>
      <c r="W19" s="13"/>
      <c r="X19" s="356"/>
      <c r="Y19" s="356"/>
      <c r="Z19" s="356"/>
      <c r="AA19" s="356"/>
      <c r="AB19" s="356"/>
      <c r="AC19" s="356"/>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row>
    <row r="20" spans="1:227" s="14" customFormat="1" ht="60" x14ac:dyDescent="0.25">
      <c r="A20" s="680"/>
      <c r="B20" s="683"/>
      <c r="C20" s="655" t="s">
        <v>241</v>
      </c>
      <c r="D20" s="660" t="s">
        <v>110</v>
      </c>
      <c r="E20" s="286" t="s">
        <v>1829</v>
      </c>
      <c r="F20" s="191" t="s">
        <v>92</v>
      </c>
      <c r="G20" s="543" t="s">
        <v>1513</v>
      </c>
      <c r="H20" s="624">
        <v>42022.6</v>
      </c>
      <c r="I20" s="624">
        <v>41912.1</v>
      </c>
      <c r="J20" s="624">
        <v>15482.1</v>
      </c>
      <c r="K20" s="624">
        <v>80407.8</v>
      </c>
      <c r="L20" s="624">
        <v>1483</v>
      </c>
      <c r="M20" s="624">
        <v>1483</v>
      </c>
      <c r="N20" s="644" t="s">
        <v>1835</v>
      </c>
      <c r="O20" s="13"/>
      <c r="P20" s="67"/>
      <c r="Q20" s="32"/>
      <c r="R20" s="67"/>
      <c r="S20" s="67"/>
      <c r="T20" s="67"/>
      <c r="U20" s="13"/>
      <c r="V20" s="13"/>
      <c r="W20" s="13"/>
      <c r="X20" s="356"/>
      <c r="Y20" s="356"/>
      <c r="Z20" s="356"/>
      <c r="AA20" s="356"/>
      <c r="AB20" s="356"/>
      <c r="AC20" s="356"/>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row>
    <row r="21" spans="1:227" s="14" customFormat="1" ht="60" x14ac:dyDescent="0.25">
      <c r="A21" s="680"/>
      <c r="B21" s="683"/>
      <c r="C21" s="655"/>
      <c r="D21" s="660"/>
      <c r="E21" s="123" t="s">
        <v>1098</v>
      </c>
      <c r="F21" s="126" t="s">
        <v>92</v>
      </c>
      <c r="G21" s="561" t="s">
        <v>782</v>
      </c>
      <c r="H21" s="624"/>
      <c r="I21" s="624"/>
      <c r="J21" s="624"/>
      <c r="K21" s="624"/>
      <c r="L21" s="624"/>
      <c r="M21" s="624"/>
      <c r="N21" s="644"/>
      <c r="O21" s="13"/>
      <c r="P21" s="13"/>
      <c r="Q21" s="347"/>
      <c r="R21" s="13"/>
      <c r="S21" s="13"/>
      <c r="T21" s="13"/>
      <c r="U21" s="13"/>
      <c r="V21" s="13"/>
      <c r="W21" s="13"/>
      <c r="X21" s="356"/>
      <c r="Y21" s="356"/>
      <c r="Z21" s="356"/>
      <c r="AA21" s="356"/>
      <c r="AB21" s="356"/>
      <c r="AC21" s="356"/>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row>
    <row r="22" spans="1:227" s="14" customFormat="1" ht="120" x14ac:dyDescent="0.25">
      <c r="A22" s="680"/>
      <c r="B22" s="683"/>
      <c r="C22" s="655"/>
      <c r="D22" s="660"/>
      <c r="E22" s="123" t="s">
        <v>887</v>
      </c>
      <c r="F22" s="126" t="s">
        <v>92</v>
      </c>
      <c r="G22" s="561" t="s">
        <v>888</v>
      </c>
      <c r="H22" s="624"/>
      <c r="I22" s="624"/>
      <c r="J22" s="624"/>
      <c r="K22" s="624"/>
      <c r="L22" s="624"/>
      <c r="M22" s="624"/>
      <c r="N22" s="644"/>
      <c r="O22" s="13"/>
      <c r="P22" s="13"/>
      <c r="Q22" s="347"/>
      <c r="R22" s="13"/>
      <c r="S22" s="13"/>
      <c r="T22" s="13"/>
      <c r="U22" s="13"/>
      <c r="V22" s="13"/>
      <c r="W22" s="13"/>
      <c r="X22" s="356"/>
      <c r="Y22" s="356"/>
      <c r="Z22" s="356"/>
      <c r="AA22" s="356"/>
      <c r="AB22" s="356"/>
      <c r="AC22" s="356"/>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row>
    <row r="23" spans="1:227" s="14" customFormat="1" ht="45" x14ac:dyDescent="0.25">
      <c r="A23" s="680"/>
      <c r="B23" s="683"/>
      <c r="C23" s="655"/>
      <c r="D23" s="660"/>
      <c r="E23" s="123" t="s">
        <v>1520</v>
      </c>
      <c r="F23" s="126" t="s">
        <v>92</v>
      </c>
      <c r="G23" s="561" t="s">
        <v>1521</v>
      </c>
      <c r="H23" s="624"/>
      <c r="I23" s="624"/>
      <c r="J23" s="624"/>
      <c r="K23" s="624"/>
      <c r="L23" s="624"/>
      <c r="M23" s="624"/>
      <c r="N23" s="644"/>
      <c r="O23" s="13"/>
      <c r="P23" s="13"/>
      <c r="Q23" s="347"/>
      <c r="R23" s="13"/>
      <c r="S23" s="13"/>
      <c r="T23" s="13"/>
      <c r="U23" s="13"/>
      <c r="V23" s="13"/>
      <c r="W23" s="13"/>
      <c r="X23" s="356"/>
      <c r="Y23" s="356"/>
      <c r="Z23" s="356"/>
      <c r="AA23" s="356"/>
      <c r="AB23" s="356"/>
      <c r="AC23" s="356"/>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row>
    <row r="24" spans="1:227" s="14" customFormat="1" ht="45" x14ac:dyDescent="0.25">
      <c r="A24" s="680"/>
      <c r="B24" s="683"/>
      <c r="C24" s="655"/>
      <c r="D24" s="660"/>
      <c r="E24" s="123" t="s">
        <v>948</v>
      </c>
      <c r="F24" s="126" t="s">
        <v>92</v>
      </c>
      <c r="G24" s="561" t="s">
        <v>891</v>
      </c>
      <c r="H24" s="624"/>
      <c r="I24" s="624"/>
      <c r="J24" s="624"/>
      <c r="K24" s="624"/>
      <c r="L24" s="624"/>
      <c r="M24" s="624"/>
      <c r="N24" s="644"/>
      <c r="O24" s="13"/>
      <c r="P24" s="347"/>
      <c r="Q24" s="347"/>
      <c r="R24" s="347"/>
      <c r="S24" s="347"/>
      <c r="T24" s="347"/>
      <c r="U24" s="347"/>
      <c r="V24" s="13"/>
      <c r="W24" s="13"/>
      <c r="X24" s="356"/>
      <c r="Y24" s="356"/>
      <c r="Z24" s="356"/>
      <c r="AA24" s="356"/>
      <c r="AB24" s="356"/>
      <c r="AC24" s="356"/>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row>
    <row r="25" spans="1:227" s="14" customFormat="1" ht="47.25" customHeight="1" x14ac:dyDescent="0.25">
      <c r="A25" s="680"/>
      <c r="B25" s="683"/>
      <c r="C25" s="655"/>
      <c r="D25" s="660"/>
      <c r="E25" s="123" t="s">
        <v>949</v>
      </c>
      <c r="F25" s="126" t="s">
        <v>92</v>
      </c>
      <c r="G25" s="561" t="s">
        <v>892</v>
      </c>
      <c r="H25" s="624"/>
      <c r="I25" s="624"/>
      <c r="J25" s="624"/>
      <c r="K25" s="624"/>
      <c r="L25" s="624"/>
      <c r="M25" s="624"/>
      <c r="N25" s="644"/>
      <c r="O25" s="13"/>
      <c r="P25" s="347"/>
      <c r="Q25" s="347"/>
      <c r="R25" s="347"/>
      <c r="S25" s="347"/>
      <c r="T25" s="347"/>
      <c r="U25" s="347"/>
      <c r="V25" s="13"/>
      <c r="W25" s="13"/>
      <c r="X25" s="356"/>
      <c r="Y25" s="356"/>
      <c r="Z25" s="356"/>
      <c r="AA25" s="356"/>
      <c r="AB25" s="356"/>
      <c r="AC25" s="356"/>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row>
    <row r="26" spans="1:227" s="14" customFormat="1" ht="45" x14ac:dyDescent="0.25">
      <c r="A26" s="680"/>
      <c r="B26" s="683"/>
      <c r="C26" s="655"/>
      <c r="D26" s="660"/>
      <c r="E26" s="123" t="s">
        <v>1522</v>
      </c>
      <c r="F26" s="126" t="s">
        <v>92</v>
      </c>
      <c r="G26" s="562" t="s">
        <v>886</v>
      </c>
      <c r="H26" s="624"/>
      <c r="I26" s="624"/>
      <c r="J26" s="624"/>
      <c r="K26" s="624"/>
      <c r="L26" s="624"/>
      <c r="M26" s="624"/>
      <c r="N26" s="644"/>
      <c r="O26" s="13"/>
      <c r="P26" s="13"/>
      <c r="Q26" s="347"/>
      <c r="R26" s="13"/>
      <c r="S26" s="13"/>
      <c r="T26" s="13"/>
      <c r="U26" s="13"/>
      <c r="V26" s="13"/>
      <c r="W26" s="13"/>
      <c r="X26" s="356"/>
      <c r="Y26" s="356"/>
      <c r="Z26" s="356"/>
      <c r="AA26" s="356"/>
      <c r="AB26" s="356"/>
      <c r="AC26" s="356"/>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row>
    <row r="27" spans="1:227" s="14" customFormat="1" ht="30" x14ac:dyDescent="0.25">
      <c r="A27" s="680"/>
      <c r="B27" s="683"/>
      <c r="C27" s="655"/>
      <c r="D27" s="660"/>
      <c r="E27" s="123" t="s">
        <v>950</v>
      </c>
      <c r="F27" s="126" t="s">
        <v>92</v>
      </c>
      <c r="G27" s="562" t="s">
        <v>886</v>
      </c>
      <c r="H27" s="624"/>
      <c r="I27" s="624"/>
      <c r="J27" s="624"/>
      <c r="K27" s="624"/>
      <c r="L27" s="624"/>
      <c r="M27" s="624"/>
      <c r="N27" s="644"/>
      <c r="O27" s="13"/>
      <c r="P27" s="13"/>
      <c r="Q27" s="347"/>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row>
    <row r="28" spans="1:227" s="14" customFormat="1" ht="75" x14ac:dyDescent="0.25">
      <c r="A28" s="680"/>
      <c r="B28" s="683"/>
      <c r="C28" s="655"/>
      <c r="D28" s="660"/>
      <c r="E28" s="123" t="s">
        <v>1523</v>
      </c>
      <c r="F28" s="126" t="s">
        <v>92</v>
      </c>
      <c r="G28" s="562" t="s">
        <v>1295</v>
      </c>
      <c r="H28" s="624"/>
      <c r="I28" s="624"/>
      <c r="J28" s="624"/>
      <c r="K28" s="624"/>
      <c r="L28" s="624"/>
      <c r="M28" s="624"/>
      <c r="N28" s="644"/>
      <c r="O28" s="13"/>
      <c r="P28" s="13"/>
      <c r="Q28" s="347"/>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s="14" customFormat="1" ht="52.5" customHeight="1" x14ac:dyDescent="0.25">
      <c r="A29" s="680"/>
      <c r="B29" s="683"/>
      <c r="C29" s="655"/>
      <c r="D29" s="660"/>
      <c r="E29" s="123" t="s">
        <v>1524</v>
      </c>
      <c r="F29" s="126" t="s">
        <v>92</v>
      </c>
      <c r="G29" s="562" t="s">
        <v>1295</v>
      </c>
      <c r="H29" s="624"/>
      <c r="I29" s="624"/>
      <c r="J29" s="624"/>
      <c r="K29" s="624"/>
      <c r="L29" s="624"/>
      <c r="M29" s="624"/>
      <c r="N29" s="644"/>
      <c r="O29" s="13"/>
      <c r="P29" s="67"/>
      <c r="Q29" s="67"/>
      <c r="R29" s="67"/>
      <c r="S29" s="67"/>
      <c r="T29" s="67"/>
      <c r="U29" s="67"/>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s="14" customFormat="1" ht="42" customHeight="1" x14ac:dyDescent="0.25">
      <c r="A30" s="680"/>
      <c r="B30" s="683"/>
      <c r="C30" s="698" t="s">
        <v>242</v>
      </c>
      <c r="D30" s="634" t="s">
        <v>1210</v>
      </c>
      <c r="E30" s="123" t="s">
        <v>428</v>
      </c>
      <c r="F30" s="124" t="s">
        <v>1138</v>
      </c>
      <c r="G30" s="125" t="s">
        <v>383</v>
      </c>
      <c r="H30" s="624">
        <v>2150.1</v>
      </c>
      <c r="I30" s="624">
        <v>2086.4</v>
      </c>
      <c r="J30" s="624">
        <v>1169.5999999999999</v>
      </c>
      <c r="K30" s="624">
        <v>449.7</v>
      </c>
      <c r="L30" s="624">
        <v>449.7</v>
      </c>
      <c r="M30" s="624">
        <v>449.7</v>
      </c>
      <c r="N30" s="619" t="s">
        <v>804</v>
      </c>
      <c r="O30" s="13"/>
      <c r="P30" s="67"/>
      <c r="Q30" s="67"/>
      <c r="R30" s="67"/>
      <c r="S30" s="67"/>
      <c r="T30" s="67"/>
      <c r="U30" s="67"/>
      <c r="V30" s="13"/>
      <c r="W30" s="13"/>
      <c r="X30" s="32"/>
      <c r="Y30" s="32"/>
      <c r="Z30" s="32"/>
      <c r="AA30" s="32"/>
      <c r="AB30" s="32"/>
      <c r="AC30" s="32"/>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s="14" customFormat="1" ht="41.25" customHeight="1" x14ac:dyDescent="0.25">
      <c r="A31" s="680"/>
      <c r="B31" s="683"/>
      <c r="C31" s="699"/>
      <c r="D31" s="661"/>
      <c r="E31" s="123" t="s">
        <v>1199</v>
      </c>
      <c r="F31" s="126" t="s">
        <v>92</v>
      </c>
      <c r="G31" s="562" t="s">
        <v>1200</v>
      </c>
      <c r="H31" s="624"/>
      <c r="I31" s="624"/>
      <c r="J31" s="624"/>
      <c r="K31" s="624"/>
      <c r="L31" s="624"/>
      <c r="M31" s="624"/>
      <c r="N31" s="619"/>
      <c r="O31" s="13"/>
      <c r="P31" s="32"/>
      <c r="Q31" s="32"/>
      <c r="R31" s="32"/>
      <c r="S31" s="32"/>
      <c r="T31" s="32"/>
      <c r="U31" s="32"/>
      <c r="V31" s="13"/>
      <c r="W31" s="13"/>
      <c r="X31" s="32"/>
      <c r="Y31" s="32"/>
      <c r="Z31" s="32"/>
      <c r="AA31" s="32"/>
      <c r="AB31" s="32"/>
      <c r="AC31" s="32"/>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s="14" customFormat="1" ht="39.75" customHeight="1" x14ac:dyDescent="0.25">
      <c r="A32" s="680"/>
      <c r="B32" s="683"/>
      <c r="C32" s="699"/>
      <c r="D32" s="661"/>
      <c r="E32" s="123" t="s">
        <v>1137</v>
      </c>
      <c r="F32" s="126" t="s">
        <v>92</v>
      </c>
      <c r="G32" s="562" t="s">
        <v>928</v>
      </c>
      <c r="H32" s="624"/>
      <c r="I32" s="624"/>
      <c r="J32" s="624"/>
      <c r="K32" s="624"/>
      <c r="L32" s="624"/>
      <c r="M32" s="624"/>
      <c r="N32" s="619"/>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row>
    <row r="33" spans="1:227" s="14" customFormat="1" ht="60" x14ac:dyDescent="0.25">
      <c r="A33" s="680"/>
      <c r="B33" s="683"/>
      <c r="C33" s="699"/>
      <c r="D33" s="661"/>
      <c r="E33" s="321" t="s">
        <v>308</v>
      </c>
      <c r="F33" s="325" t="s">
        <v>92</v>
      </c>
      <c r="G33" s="523" t="s">
        <v>441</v>
      </c>
      <c r="H33" s="624"/>
      <c r="I33" s="624"/>
      <c r="J33" s="624"/>
      <c r="K33" s="624"/>
      <c r="L33" s="624"/>
      <c r="M33" s="624"/>
      <c r="N33" s="619"/>
      <c r="O33" s="13"/>
      <c r="P33" s="13"/>
      <c r="Q33" s="13"/>
      <c r="R33" s="13"/>
      <c r="S33" s="13"/>
      <c r="T33" s="13"/>
      <c r="U33" s="13"/>
      <c r="V33" s="13"/>
      <c r="W33" s="13"/>
      <c r="X33" s="67"/>
      <c r="Y33" s="67"/>
      <c r="Z33" s="67"/>
      <c r="AA33" s="67"/>
      <c r="AB33" s="67"/>
      <c r="AC33" s="67"/>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27" s="14" customFormat="1" ht="60" x14ac:dyDescent="0.25">
      <c r="A34" s="680"/>
      <c r="B34" s="683"/>
      <c r="C34" s="699"/>
      <c r="D34" s="661"/>
      <c r="E34" s="286" t="s">
        <v>1831</v>
      </c>
      <c r="F34" s="191" t="s">
        <v>92</v>
      </c>
      <c r="G34" s="543" t="s">
        <v>1513</v>
      </c>
      <c r="H34" s="624"/>
      <c r="I34" s="624"/>
      <c r="J34" s="624"/>
      <c r="K34" s="624"/>
      <c r="L34" s="624"/>
      <c r="M34" s="624"/>
      <c r="N34" s="619"/>
      <c r="O34" s="13"/>
      <c r="P34" s="67"/>
      <c r="Q34" s="347"/>
      <c r="R34" s="67"/>
      <c r="S34" s="67"/>
      <c r="T34" s="67"/>
      <c r="U34" s="67"/>
      <c r="V34" s="13"/>
      <c r="W34" s="13"/>
      <c r="X34" s="356"/>
      <c r="Y34" s="356"/>
      <c r="Z34" s="356"/>
      <c r="AA34" s="356"/>
      <c r="AB34" s="356"/>
      <c r="AC34" s="356"/>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row>
    <row r="35" spans="1:227" s="14" customFormat="1" ht="30" x14ac:dyDescent="0.25">
      <c r="A35" s="680"/>
      <c r="B35" s="683"/>
      <c r="C35" s="699"/>
      <c r="D35" s="661"/>
      <c r="E35" s="369" t="s">
        <v>1392</v>
      </c>
      <c r="F35" s="371" t="s">
        <v>92</v>
      </c>
      <c r="G35" s="527" t="s">
        <v>1393</v>
      </c>
      <c r="H35" s="624"/>
      <c r="I35" s="624"/>
      <c r="J35" s="624"/>
      <c r="K35" s="624"/>
      <c r="L35" s="624"/>
      <c r="M35" s="624"/>
      <c r="N35" s="619"/>
      <c r="O35" s="13"/>
      <c r="P35" s="67"/>
      <c r="Q35" s="32"/>
      <c r="R35" s="67"/>
      <c r="S35" s="67"/>
      <c r="T35" s="67"/>
      <c r="U35" s="67"/>
      <c r="V35" s="13"/>
      <c r="W35" s="13"/>
      <c r="X35" s="32"/>
      <c r="Y35" s="32"/>
      <c r="Z35" s="32"/>
      <c r="AA35" s="32"/>
      <c r="AB35" s="32"/>
      <c r="AC35" s="32"/>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row>
    <row r="36" spans="1:227" s="14" customFormat="1" ht="90" x14ac:dyDescent="0.25">
      <c r="A36" s="680"/>
      <c r="B36" s="683"/>
      <c r="C36" s="699"/>
      <c r="D36" s="661"/>
      <c r="E36" s="369" t="s">
        <v>1625</v>
      </c>
      <c r="F36" s="371" t="s">
        <v>92</v>
      </c>
      <c r="G36" s="562" t="s">
        <v>1626</v>
      </c>
      <c r="H36" s="624"/>
      <c r="I36" s="624"/>
      <c r="J36" s="624"/>
      <c r="K36" s="624"/>
      <c r="L36" s="624"/>
      <c r="M36" s="624"/>
      <c r="N36" s="619"/>
      <c r="O36" s="13"/>
      <c r="P36" s="67"/>
      <c r="Q36" s="32"/>
      <c r="R36" s="67"/>
      <c r="S36" s="67"/>
      <c r="T36" s="67"/>
      <c r="U36" s="67"/>
      <c r="V36" s="13"/>
      <c r="W36" s="13"/>
      <c r="X36" s="32"/>
      <c r="Y36" s="32"/>
      <c r="Z36" s="32"/>
      <c r="AA36" s="32"/>
      <c r="AB36" s="32"/>
      <c r="AC36" s="32"/>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row>
    <row r="37" spans="1:227" s="14" customFormat="1" ht="60" x14ac:dyDescent="0.25">
      <c r="A37" s="680"/>
      <c r="B37" s="683"/>
      <c r="C37" s="746"/>
      <c r="D37" s="662"/>
      <c r="E37" s="321" t="s">
        <v>951</v>
      </c>
      <c r="F37" s="126" t="s">
        <v>92</v>
      </c>
      <c r="G37" s="544" t="s">
        <v>886</v>
      </c>
      <c r="H37" s="624"/>
      <c r="I37" s="624"/>
      <c r="J37" s="624"/>
      <c r="K37" s="624"/>
      <c r="L37" s="624"/>
      <c r="M37" s="624"/>
      <c r="N37" s="619"/>
      <c r="O37" s="13"/>
      <c r="P37" s="67"/>
      <c r="Q37" s="32"/>
      <c r="R37" s="67"/>
      <c r="S37" s="67"/>
      <c r="T37" s="67"/>
      <c r="U37" s="67"/>
      <c r="V37" s="13"/>
      <c r="W37" s="13"/>
      <c r="X37" s="67"/>
      <c r="Y37" s="67"/>
      <c r="Z37" s="67"/>
      <c r="AA37" s="67"/>
      <c r="AB37" s="67"/>
      <c r="AC37" s="67"/>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row>
    <row r="38" spans="1:227" s="14" customFormat="1" ht="45" x14ac:dyDescent="0.25">
      <c r="A38" s="680"/>
      <c r="B38" s="683"/>
      <c r="C38" s="655" t="s">
        <v>243</v>
      </c>
      <c r="D38" s="634" t="s">
        <v>72</v>
      </c>
      <c r="E38" s="112" t="s">
        <v>624</v>
      </c>
      <c r="F38" s="185" t="s">
        <v>92</v>
      </c>
      <c r="G38" s="519" t="s">
        <v>545</v>
      </c>
      <c r="H38" s="624">
        <v>0.7</v>
      </c>
      <c r="I38" s="624">
        <v>0.7</v>
      </c>
      <c r="J38" s="624">
        <v>123.4</v>
      </c>
      <c r="K38" s="624">
        <v>0</v>
      </c>
      <c r="L38" s="624">
        <v>0</v>
      </c>
      <c r="M38" s="624">
        <v>0</v>
      </c>
      <c r="N38" s="619" t="s">
        <v>608</v>
      </c>
      <c r="O38" s="13"/>
      <c r="P38" s="32"/>
      <c r="Q38" s="32"/>
      <c r="R38" s="32"/>
      <c r="S38" s="32"/>
      <c r="T38" s="32"/>
      <c r="U38" s="32"/>
      <c r="V38" s="13"/>
      <c r="W38" s="13"/>
      <c r="X38" s="32"/>
      <c r="Y38" s="32"/>
      <c r="Z38" s="32"/>
      <c r="AA38" s="32"/>
      <c r="AB38" s="32"/>
      <c r="AC38" s="32"/>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row>
    <row r="39" spans="1:227" s="14" customFormat="1" ht="30" x14ac:dyDescent="0.25">
      <c r="A39" s="680"/>
      <c r="B39" s="683"/>
      <c r="C39" s="655"/>
      <c r="D39" s="661"/>
      <c r="E39" s="112" t="s">
        <v>1166</v>
      </c>
      <c r="F39" s="185" t="s">
        <v>1168</v>
      </c>
      <c r="G39" s="519" t="s">
        <v>1167</v>
      </c>
      <c r="H39" s="624"/>
      <c r="I39" s="624"/>
      <c r="J39" s="624"/>
      <c r="K39" s="624"/>
      <c r="L39" s="624"/>
      <c r="M39" s="624"/>
      <c r="N39" s="619"/>
      <c r="O39" s="13"/>
      <c r="P39" s="67"/>
      <c r="Q39" s="67"/>
      <c r="R39" s="67"/>
      <c r="S39" s="67"/>
      <c r="T39" s="67"/>
      <c r="U39" s="67"/>
      <c r="V39" s="13"/>
      <c r="W39" s="13"/>
      <c r="X39" s="32"/>
      <c r="Y39" s="32"/>
      <c r="Z39" s="32"/>
      <c r="AA39" s="32"/>
      <c r="AB39" s="32"/>
      <c r="AC39" s="32"/>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row>
    <row r="40" spans="1:227" s="14" customFormat="1" ht="169.5" customHeight="1" x14ac:dyDescent="0.25">
      <c r="A40" s="680"/>
      <c r="B40" s="683"/>
      <c r="C40" s="655"/>
      <c r="D40" s="661"/>
      <c r="E40" s="198" t="s">
        <v>1627</v>
      </c>
      <c r="F40" s="416" t="s">
        <v>38</v>
      </c>
      <c r="G40" s="530" t="s">
        <v>1628</v>
      </c>
      <c r="H40" s="624"/>
      <c r="I40" s="624"/>
      <c r="J40" s="624"/>
      <c r="K40" s="624"/>
      <c r="L40" s="624"/>
      <c r="M40" s="624"/>
      <c r="N40" s="619"/>
      <c r="O40" s="13"/>
      <c r="P40" s="67"/>
      <c r="Q40" s="67"/>
      <c r="R40" s="67"/>
      <c r="S40" s="67"/>
      <c r="T40" s="67"/>
      <c r="U40" s="67"/>
      <c r="V40" s="13"/>
      <c r="W40" s="13"/>
      <c r="X40" s="32"/>
      <c r="Y40" s="32"/>
      <c r="Z40" s="32"/>
      <c r="AA40" s="32"/>
      <c r="AB40" s="32"/>
      <c r="AC40" s="32"/>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row>
    <row r="41" spans="1:227" s="14" customFormat="1" ht="49.5" customHeight="1" x14ac:dyDescent="0.25">
      <c r="A41" s="680"/>
      <c r="B41" s="683"/>
      <c r="C41" s="655"/>
      <c r="D41" s="661"/>
      <c r="E41" s="112" t="s">
        <v>1139</v>
      </c>
      <c r="F41" s="185" t="s">
        <v>1286</v>
      </c>
      <c r="G41" s="527" t="s">
        <v>472</v>
      </c>
      <c r="H41" s="624"/>
      <c r="I41" s="624"/>
      <c r="J41" s="624"/>
      <c r="K41" s="624"/>
      <c r="L41" s="624"/>
      <c r="M41" s="624"/>
      <c r="N41" s="619"/>
      <c r="O41" s="13"/>
      <c r="P41" s="67"/>
      <c r="Q41" s="67"/>
      <c r="R41" s="67"/>
      <c r="S41" s="67"/>
      <c r="T41" s="67"/>
      <c r="U41" s="67"/>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row>
    <row r="42" spans="1:227" s="14" customFormat="1" ht="60" x14ac:dyDescent="0.25">
      <c r="A42" s="680"/>
      <c r="B42" s="683"/>
      <c r="C42" s="655" t="s">
        <v>244</v>
      </c>
      <c r="D42" s="660" t="s">
        <v>72</v>
      </c>
      <c r="E42" s="123" t="s">
        <v>1098</v>
      </c>
      <c r="F42" s="126" t="s">
        <v>92</v>
      </c>
      <c r="G42" s="561" t="s">
        <v>782</v>
      </c>
      <c r="H42" s="624">
        <v>18.7</v>
      </c>
      <c r="I42" s="744">
        <v>16.100000000000001</v>
      </c>
      <c r="J42" s="624">
        <v>18.100000000000001</v>
      </c>
      <c r="K42" s="624">
        <v>18.100000000000001</v>
      </c>
      <c r="L42" s="624">
        <v>18.100000000000001</v>
      </c>
      <c r="M42" s="624">
        <v>18.100000000000001</v>
      </c>
      <c r="N42" s="619" t="s">
        <v>309</v>
      </c>
      <c r="O42" s="13"/>
      <c r="P42" s="13"/>
      <c r="Q42" s="347"/>
      <c r="R42" s="13"/>
      <c r="S42" s="13"/>
      <c r="T42" s="13"/>
      <c r="U42" s="13"/>
      <c r="V42" s="13"/>
      <c r="W42" s="13"/>
      <c r="X42" s="32"/>
      <c r="Y42" s="32"/>
      <c r="Z42" s="32"/>
      <c r="AA42" s="32"/>
      <c r="AB42" s="32"/>
      <c r="AC42" s="32"/>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row>
    <row r="43" spans="1:227" s="14" customFormat="1" ht="60" x14ac:dyDescent="0.25">
      <c r="A43" s="680"/>
      <c r="B43" s="683"/>
      <c r="C43" s="655"/>
      <c r="D43" s="660"/>
      <c r="E43" s="286" t="s">
        <v>1512</v>
      </c>
      <c r="F43" s="191" t="s">
        <v>92</v>
      </c>
      <c r="G43" s="543" t="s">
        <v>1513</v>
      </c>
      <c r="H43" s="624"/>
      <c r="I43" s="744"/>
      <c r="J43" s="624"/>
      <c r="K43" s="624"/>
      <c r="L43" s="624"/>
      <c r="M43" s="624"/>
      <c r="N43" s="619"/>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row>
    <row r="44" spans="1:227" s="14" customFormat="1" ht="38.25" customHeight="1" x14ac:dyDescent="0.25">
      <c r="A44" s="680"/>
      <c r="B44" s="683"/>
      <c r="C44" s="655"/>
      <c r="D44" s="660"/>
      <c r="E44" s="343" t="s">
        <v>1514</v>
      </c>
      <c r="F44" s="344" t="s">
        <v>92</v>
      </c>
      <c r="G44" s="563" t="s">
        <v>1295</v>
      </c>
      <c r="H44" s="624"/>
      <c r="I44" s="744"/>
      <c r="J44" s="624"/>
      <c r="K44" s="624"/>
      <c r="L44" s="624"/>
      <c r="M44" s="624"/>
      <c r="N44" s="619"/>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row>
    <row r="45" spans="1:227" s="14" customFormat="1" ht="36" customHeight="1" x14ac:dyDescent="0.25">
      <c r="A45" s="680"/>
      <c r="B45" s="683"/>
      <c r="C45" s="655"/>
      <c r="D45" s="660"/>
      <c r="E45" s="343" t="s">
        <v>889</v>
      </c>
      <c r="F45" s="344" t="s">
        <v>92</v>
      </c>
      <c r="G45" s="563" t="s">
        <v>890</v>
      </c>
      <c r="H45" s="624"/>
      <c r="I45" s="744"/>
      <c r="J45" s="624"/>
      <c r="K45" s="624"/>
      <c r="L45" s="624"/>
      <c r="M45" s="624"/>
      <c r="N45" s="619"/>
      <c r="O45" s="13"/>
      <c r="P45" s="67"/>
      <c r="Q45" s="67"/>
      <c r="R45" s="67"/>
      <c r="S45" s="67"/>
      <c r="T45" s="67"/>
      <c r="U45" s="67"/>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row>
    <row r="46" spans="1:227" s="14" customFormat="1" ht="36.75" customHeight="1" x14ac:dyDescent="0.25">
      <c r="A46" s="680"/>
      <c r="B46" s="683"/>
      <c r="C46" s="655" t="s">
        <v>245</v>
      </c>
      <c r="D46" s="634" t="s">
        <v>71</v>
      </c>
      <c r="E46" s="135" t="s">
        <v>203</v>
      </c>
      <c r="F46" s="136" t="s">
        <v>92</v>
      </c>
      <c r="G46" s="530" t="s">
        <v>1211</v>
      </c>
      <c r="H46" s="624">
        <v>49399.4</v>
      </c>
      <c r="I46" s="624">
        <v>4233</v>
      </c>
      <c r="J46" s="624">
        <v>40877.800000000003</v>
      </c>
      <c r="K46" s="624">
        <v>42600.2</v>
      </c>
      <c r="L46" s="624">
        <v>67894</v>
      </c>
      <c r="M46" s="624">
        <v>81082.3</v>
      </c>
      <c r="N46" s="619" t="s">
        <v>673</v>
      </c>
      <c r="O46" s="13"/>
      <c r="P46" s="67"/>
      <c r="Q46" s="67"/>
      <c r="R46" s="67"/>
      <c r="S46" s="67"/>
      <c r="T46" s="67"/>
      <c r="U46" s="67"/>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row>
    <row r="47" spans="1:227" s="14" customFormat="1" ht="36.75" customHeight="1" x14ac:dyDescent="0.25">
      <c r="A47" s="680"/>
      <c r="B47" s="683"/>
      <c r="C47" s="655"/>
      <c r="D47" s="661"/>
      <c r="E47" s="135" t="s">
        <v>1212</v>
      </c>
      <c r="F47" s="136" t="s">
        <v>92</v>
      </c>
      <c r="G47" s="519" t="s">
        <v>1213</v>
      </c>
      <c r="H47" s="624"/>
      <c r="I47" s="624"/>
      <c r="J47" s="624"/>
      <c r="K47" s="624"/>
      <c r="L47" s="624"/>
      <c r="M47" s="624"/>
      <c r="N47" s="619"/>
      <c r="O47" s="13"/>
      <c r="P47" s="67"/>
      <c r="Q47" s="67"/>
      <c r="R47" s="67"/>
      <c r="S47" s="67"/>
      <c r="T47" s="67"/>
      <c r="U47" s="67"/>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row>
    <row r="48" spans="1:227" s="14" customFormat="1" ht="60" x14ac:dyDescent="0.25">
      <c r="A48" s="680"/>
      <c r="B48" s="683"/>
      <c r="C48" s="655"/>
      <c r="D48" s="661"/>
      <c r="E48" s="112" t="s">
        <v>671</v>
      </c>
      <c r="F48" s="136" t="s">
        <v>92</v>
      </c>
      <c r="G48" s="519" t="s">
        <v>672</v>
      </c>
      <c r="H48" s="624"/>
      <c r="I48" s="624"/>
      <c r="J48" s="624"/>
      <c r="K48" s="624"/>
      <c r="L48" s="624"/>
      <c r="M48" s="624"/>
      <c r="N48" s="619"/>
      <c r="O48" s="13"/>
      <c r="P48" s="67"/>
      <c r="Q48" s="67"/>
      <c r="R48" s="67"/>
      <c r="S48" s="67"/>
      <c r="T48" s="67"/>
      <c r="U48" s="67"/>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row>
    <row r="49" spans="1:227" s="14" customFormat="1" ht="45" x14ac:dyDescent="0.25">
      <c r="A49" s="680"/>
      <c r="B49" s="683"/>
      <c r="C49" s="655"/>
      <c r="D49" s="661"/>
      <c r="E49" s="135" t="s">
        <v>1152</v>
      </c>
      <c r="F49" s="136" t="s">
        <v>92</v>
      </c>
      <c r="G49" s="519" t="s">
        <v>1140</v>
      </c>
      <c r="H49" s="624"/>
      <c r="I49" s="624"/>
      <c r="J49" s="624"/>
      <c r="K49" s="624"/>
      <c r="L49" s="624"/>
      <c r="M49" s="624"/>
      <c r="N49" s="619"/>
      <c r="O49" s="13"/>
      <c r="P49" s="67"/>
      <c r="Q49" s="67"/>
      <c r="R49" s="67"/>
      <c r="S49" s="67"/>
      <c r="T49" s="67"/>
      <c r="U49" s="67"/>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row>
    <row r="50" spans="1:227" s="14" customFormat="1" ht="41.25" customHeight="1" x14ac:dyDescent="0.25">
      <c r="A50" s="680"/>
      <c r="B50" s="683"/>
      <c r="C50" s="655"/>
      <c r="D50" s="661"/>
      <c r="E50" s="135" t="s">
        <v>1141</v>
      </c>
      <c r="F50" s="136" t="s">
        <v>92</v>
      </c>
      <c r="G50" s="530" t="s">
        <v>1142</v>
      </c>
      <c r="H50" s="624"/>
      <c r="I50" s="624"/>
      <c r="J50" s="624"/>
      <c r="K50" s="624"/>
      <c r="L50" s="624"/>
      <c r="M50" s="624"/>
      <c r="N50" s="619"/>
      <c r="O50" s="13"/>
      <c r="P50" s="67"/>
      <c r="Q50" s="67"/>
      <c r="R50" s="67"/>
      <c r="S50" s="67"/>
      <c r="T50" s="67"/>
      <c r="U50" s="67"/>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row>
    <row r="51" spans="1:227" s="14" customFormat="1" ht="36" customHeight="1" x14ac:dyDescent="0.25">
      <c r="A51" s="680"/>
      <c r="B51" s="683"/>
      <c r="C51" s="655"/>
      <c r="D51" s="661"/>
      <c r="E51" s="135" t="s">
        <v>1143</v>
      </c>
      <c r="F51" s="136" t="s">
        <v>92</v>
      </c>
      <c r="G51" s="530" t="s">
        <v>1144</v>
      </c>
      <c r="H51" s="624"/>
      <c r="I51" s="624"/>
      <c r="J51" s="624"/>
      <c r="K51" s="624"/>
      <c r="L51" s="624"/>
      <c r="M51" s="624"/>
      <c r="N51" s="619"/>
      <c r="O51" s="13"/>
      <c r="P51" s="67"/>
      <c r="Q51" s="67"/>
      <c r="R51" s="67"/>
      <c r="S51" s="67"/>
      <c r="T51" s="67"/>
      <c r="U51" s="67"/>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row>
    <row r="52" spans="1:227" s="14" customFormat="1" ht="37.5" customHeight="1" x14ac:dyDescent="0.25">
      <c r="A52" s="680"/>
      <c r="B52" s="683"/>
      <c r="C52" s="655"/>
      <c r="D52" s="661"/>
      <c r="E52" s="135" t="s">
        <v>1214</v>
      </c>
      <c r="F52" s="136" t="s">
        <v>92</v>
      </c>
      <c r="G52" s="530" t="s">
        <v>1145</v>
      </c>
      <c r="H52" s="624"/>
      <c r="I52" s="624"/>
      <c r="J52" s="624"/>
      <c r="K52" s="624"/>
      <c r="L52" s="624"/>
      <c r="M52" s="624"/>
      <c r="N52" s="619"/>
      <c r="O52" s="13"/>
      <c r="P52" s="67"/>
      <c r="Q52" s="67"/>
      <c r="R52" s="67"/>
      <c r="S52" s="67"/>
      <c r="T52" s="67"/>
      <c r="U52" s="67"/>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row>
    <row r="53" spans="1:227" s="14" customFormat="1" ht="36" customHeight="1" x14ac:dyDescent="0.25">
      <c r="A53" s="680"/>
      <c r="B53" s="683"/>
      <c r="C53" s="655"/>
      <c r="D53" s="661"/>
      <c r="E53" s="135" t="s">
        <v>665</v>
      </c>
      <c r="F53" s="136" t="s">
        <v>92</v>
      </c>
      <c r="G53" s="530" t="s">
        <v>668</v>
      </c>
      <c r="H53" s="624"/>
      <c r="I53" s="624"/>
      <c r="J53" s="624"/>
      <c r="K53" s="624"/>
      <c r="L53" s="624"/>
      <c r="M53" s="624"/>
      <c r="N53" s="619"/>
      <c r="O53" s="617"/>
      <c r="P53" s="67"/>
      <c r="Q53" s="67"/>
      <c r="R53" s="67"/>
      <c r="S53" s="67"/>
      <c r="T53" s="67"/>
      <c r="U53" s="67"/>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row>
    <row r="54" spans="1:227" s="14" customFormat="1" ht="30" x14ac:dyDescent="0.25">
      <c r="A54" s="680"/>
      <c r="B54" s="683"/>
      <c r="C54" s="655"/>
      <c r="D54" s="661"/>
      <c r="E54" s="135" t="s">
        <v>666</v>
      </c>
      <c r="F54" s="136" t="s">
        <v>92</v>
      </c>
      <c r="G54" s="530" t="s">
        <v>669</v>
      </c>
      <c r="H54" s="624"/>
      <c r="I54" s="624"/>
      <c r="J54" s="624"/>
      <c r="K54" s="624"/>
      <c r="L54" s="624"/>
      <c r="M54" s="624"/>
      <c r="N54" s="619"/>
      <c r="O54" s="617"/>
      <c r="P54" s="67"/>
      <c r="Q54" s="67"/>
      <c r="R54" s="67"/>
      <c r="S54" s="67"/>
      <c r="T54" s="67"/>
      <c r="U54" s="67"/>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row>
    <row r="55" spans="1:227" s="14" customFormat="1" ht="34.5" customHeight="1" x14ac:dyDescent="0.25">
      <c r="A55" s="680"/>
      <c r="B55" s="683"/>
      <c r="C55" s="655"/>
      <c r="D55" s="662"/>
      <c r="E55" s="135" t="s">
        <v>667</v>
      </c>
      <c r="F55" s="136" t="s">
        <v>92</v>
      </c>
      <c r="G55" s="530" t="s">
        <v>670</v>
      </c>
      <c r="H55" s="624"/>
      <c r="I55" s="624"/>
      <c r="J55" s="624"/>
      <c r="K55" s="624"/>
      <c r="L55" s="624"/>
      <c r="M55" s="624"/>
      <c r="N55" s="619"/>
      <c r="O55" s="13"/>
      <c r="P55" s="67"/>
      <c r="Q55" s="67"/>
      <c r="R55" s="67"/>
      <c r="S55" s="67"/>
      <c r="T55" s="67"/>
      <c r="U55" s="67"/>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row>
    <row r="56" spans="1:227" s="13" customFormat="1" ht="75" x14ac:dyDescent="0.25">
      <c r="A56" s="680"/>
      <c r="B56" s="683"/>
      <c r="C56" s="746" t="s">
        <v>246</v>
      </c>
      <c r="D56" s="661" t="s">
        <v>1515</v>
      </c>
      <c r="E56" s="321" t="s">
        <v>1518</v>
      </c>
      <c r="F56" s="325" t="s">
        <v>92</v>
      </c>
      <c r="G56" s="523" t="s">
        <v>1519</v>
      </c>
      <c r="H56" s="624">
        <v>0</v>
      </c>
      <c r="I56" s="624">
        <v>0</v>
      </c>
      <c r="J56" s="624">
        <v>1123</v>
      </c>
      <c r="K56" s="624">
        <v>0</v>
      </c>
      <c r="L56" s="624">
        <v>0</v>
      </c>
      <c r="M56" s="624">
        <v>0</v>
      </c>
      <c r="N56" s="619" t="s">
        <v>1817</v>
      </c>
      <c r="O56" s="618"/>
      <c r="P56" s="67"/>
      <c r="Q56" s="67"/>
      <c r="R56" s="67"/>
      <c r="S56" s="67"/>
      <c r="T56" s="67"/>
      <c r="U56" s="67"/>
    </row>
    <row r="57" spans="1:227" s="13" customFormat="1" ht="30" x14ac:dyDescent="0.25">
      <c r="A57" s="680"/>
      <c r="B57" s="683"/>
      <c r="C57" s="655"/>
      <c r="D57" s="661"/>
      <c r="E57" s="324" t="s">
        <v>1517</v>
      </c>
      <c r="F57" s="318" t="s">
        <v>92</v>
      </c>
      <c r="G57" s="405" t="s">
        <v>1213</v>
      </c>
      <c r="H57" s="624"/>
      <c r="I57" s="624"/>
      <c r="J57" s="624"/>
      <c r="K57" s="624"/>
      <c r="L57" s="624"/>
      <c r="M57" s="624"/>
      <c r="N57" s="619"/>
      <c r="O57" s="618"/>
      <c r="P57" s="67"/>
      <c r="Q57" s="67"/>
      <c r="R57" s="67"/>
      <c r="S57" s="67"/>
      <c r="T57" s="67"/>
      <c r="U57" s="67"/>
    </row>
    <row r="58" spans="1:227" s="13" customFormat="1" ht="75" x14ac:dyDescent="0.25">
      <c r="A58" s="680"/>
      <c r="B58" s="683"/>
      <c r="C58" s="655"/>
      <c r="D58" s="662"/>
      <c r="E58" s="369" t="s">
        <v>325</v>
      </c>
      <c r="F58" s="367" t="s">
        <v>92</v>
      </c>
      <c r="G58" s="564" t="s">
        <v>446</v>
      </c>
      <c r="H58" s="624"/>
      <c r="I58" s="624"/>
      <c r="J58" s="624"/>
      <c r="K58" s="624"/>
      <c r="L58" s="624"/>
      <c r="M58" s="624"/>
      <c r="N58" s="619"/>
      <c r="O58" s="618"/>
      <c r="P58" s="67"/>
      <c r="Q58" s="67"/>
      <c r="R58" s="67"/>
      <c r="S58" s="67"/>
      <c r="T58" s="67"/>
      <c r="U58" s="67"/>
    </row>
    <row r="59" spans="1:227" s="13" customFormat="1" ht="90" x14ac:dyDescent="0.25">
      <c r="A59" s="680"/>
      <c r="B59" s="683"/>
      <c r="C59" s="742" t="s">
        <v>247</v>
      </c>
      <c r="D59" s="749">
        <v>410</v>
      </c>
      <c r="E59" s="369" t="s">
        <v>1146</v>
      </c>
      <c r="F59" s="367" t="s">
        <v>92</v>
      </c>
      <c r="G59" s="523" t="s">
        <v>1147</v>
      </c>
      <c r="H59" s="624">
        <v>6974.6</v>
      </c>
      <c r="I59" s="744">
        <v>6974.4</v>
      </c>
      <c r="J59" s="624">
        <v>8256.4</v>
      </c>
      <c r="K59" s="624">
        <v>8633.9</v>
      </c>
      <c r="L59" s="624">
        <v>8619.7000000000007</v>
      </c>
      <c r="M59" s="624">
        <v>8619.7000000000007</v>
      </c>
      <c r="N59" s="621" t="s">
        <v>1282</v>
      </c>
      <c r="P59" s="67"/>
      <c r="Q59" s="67"/>
      <c r="R59" s="67"/>
      <c r="S59" s="67"/>
      <c r="T59" s="67"/>
      <c r="U59" s="67"/>
    </row>
    <row r="60" spans="1:227" s="13" customFormat="1" ht="61.5" customHeight="1" x14ac:dyDescent="0.25">
      <c r="A60" s="680"/>
      <c r="B60" s="683"/>
      <c r="C60" s="747"/>
      <c r="D60" s="750"/>
      <c r="E60" s="180" t="s">
        <v>1149</v>
      </c>
      <c r="F60" s="178" t="s">
        <v>92</v>
      </c>
      <c r="G60" s="523" t="s">
        <v>1148</v>
      </c>
      <c r="H60" s="624"/>
      <c r="I60" s="744"/>
      <c r="J60" s="624"/>
      <c r="K60" s="624"/>
      <c r="L60" s="624"/>
      <c r="M60" s="624"/>
      <c r="N60" s="621"/>
      <c r="P60" s="67"/>
      <c r="Q60" s="67"/>
      <c r="R60" s="67"/>
      <c r="S60" s="67"/>
      <c r="T60" s="67"/>
      <c r="U60" s="67"/>
    </row>
    <row r="61" spans="1:227" s="13" customFormat="1" ht="60" x14ac:dyDescent="0.25">
      <c r="A61" s="680"/>
      <c r="B61" s="683"/>
      <c r="C61" s="747"/>
      <c r="D61" s="750"/>
      <c r="E61" s="369" t="s">
        <v>1629</v>
      </c>
      <c r="F61" s="367" t="s">
        <v>92</v>
      </c>
      <c r="G61" s="523" t="s">
        <v>1630</v>
      </c>
      <c r="H61" s="624"/>
      <c r="I61" s="744"/>
      <c r="J61" s="624"/>
      <c r="K61" s="624"/>
      <c r="L61" s="624"/>
      <c r="M61" s="624"/>
      <c r="N61" s="621"/>
      <c r="P61" s="356"/>
      <c r="Q61" s="356"/>
      <c r="R61" s="356"/>
      <c r="S61" s="356"/>
      <c r="T61" s="356"/>
      <c r="U61" s="356"/>
    </row>
    <row r="62" spans="1:227" s="13" customFormat="1" ht="62.25" customHeight="1" x14ac:dyDescent="0.25">
      <c r="A62" s="680"/>
      <c r="B62" s="683"/>
      <c r="C62" s="747"/>
      <c r="D62" s="750"/>
      <c r="E62" s="180" t="s">
        <v>1285</v>
      </c>
      <c r="F62" s="367" t="s">
        <v>92</v>
      </c>
      <c r="G62" s="523" t="s">
        <v>1200</v>
      </c>
      <c r="H62" s="624"/>
      <c r="I62" s="744"/>
      <c r="J62" s="624"/>
      <c r="K62" s="624"/>
      <c r="L62" s="624"/>
      <c r="M62" s="624"/>
      <c r="N62" s="621"/>
      <c r="P62" s="356"/>
      <c r="Q62" s="356"/>
      <c r="R62" s="356"/>
      <c r="S62" s="356"/>
      <c r="T62" s="356"/>
      <c r="U62" s="356"/>
    </row>
    <row r="63" spans="1:227" s="13" customFormat="1" ht="53.25" customHeight="1" x14ac:dyDescent="0.25">
      <c r="A63" s="680"/>
      <c r="B63" s="683"/>
      <c r="C63" s="747"/>
      <c r="D63" s="750"/>
      <c r="E63" s="369" t="s">
        <v>1631</v>
      </c>
      <c r="F63" s="367" t="s">
        <v>92</v>
      </c>
      <c r="G63" s="523" t="s">
        <v>1632</v>
      </c>
      <c r="H63" s="624"/>
      <c r="I63" s="744"/>
      <c r="J63" s="624"/>
      <c r="K63" s="624"/>
      <c r="L63" s="624"/>
      <c r="M63" s="624"/>
      <c r="N63" s="621"/>
      <c r="P63" s="356"/>
      <c r="Q63" s="356"/>
      <c r="R63" s="356"/>
      <c r="S63" s="356"/>
      <c r="T63" s="356"/>
      <c r="U63" s="356"/>
    </row>
    <row r="64" spans="1:227" s="13" customFormat="1" ht="58.5" customHeight="1" x14ac:dyDescent="0.25">
      <c r="A64" s="680"/>
      <c r="B64" s="683"/>
      <c r="C64" s="747"/>
      <c r="D64" s="750"/>
      <c r="E64" s="369" t="s">
        <v>1634</v>
      </c>
      <c r="F64" s="367" t="s">
        <v>92</v>
      </c>
      <c r="G64" s="523" t="s">
        <v>1633</v>
      </c>
      <c r="H64" s="624"/>
      <c r="I64" s="744"/>
      <c r="J64" s="624"/>
      <c r="K64" s="624"/>
      <c r="L64" s="624"/>
      <c r="M64" s="624"/>
      <c r="N64" s="621"/>
      <c r="P64" s="356"/>
      <c r="Q64" s="356"/>
      <c r="R64" s="356"/>
      <c r="S64" s="356"/>
      <c r="T64" s="356"/>
      <c r="U64" s="356"/>
    </row>
    <row r="65" spans="1:227" s="13" customFormat="1" ht="64.5" customHeight="1" x14ac:dyDescent="0.25">
      <c r="A65" s="680"/>
      <c r="B65" s="683"/>
      <c r="C65" s="747"/>
      <c r="D65" s="750"/>
      <c r="E65" s="180" t="s">
        <v>1279</v>
      </c>
      <c r="F65" s="178" t="s">
        <v>92</v>
      </c>
      <c r="G65" s="523" t="s">
        <v>930</v>
      </c>
      <c r="H65" s="624"/>
      <c r="I65" s="744"/>
      <c r="J65" s="624"/>
      <c r="K65" s="624"/>
      <c r="L65" s="624"/>
      <c r="M65" s="624"/>
      <c r="N65" s="621"/>
      <c r="P65" s="356"/>
      <c r="Q65" s="356"/>
      <c r="R65" s="356"/>
      <c r="S65" s="356"/>
      <c r="T65" s="356"/>
      <c r="U65" s="356"/>
    </row>
    <row r="66" spans="1:227" s="13" customFormat="1" ht="64.5" customHeight="1" x14ac:dyDescent="0.25">
      <c r="A66" s="680"/>
      <c r="B66" s="683"/>
      <c r="C66" s="747"/>
      <c r="D66" s="750"/>
      <c r="E66" s="180" t="s">
        <v>1280</v>
      </c>
      <c r="F66" s="178" t="s">
        <v>92</v>
      </c>
      <c r="G66" s="523" t="s">
        <v>1281</v>
      </c>
      <c r="H66" s="624"/>
      <c r="I66" s="744"/>
      <c r="J66" s="624"/>
      <c r="K66" s="624"/>
      <c r="L66" s="624"/>
      <c r="M66" s="624"/>
      <c r="N66" s="621"/>
      <c r="P66" s="356"/>
      <c r="Q66" s="356"/>
      <c r="R66" s="356"/>
      <c r="S66" s="356"/>
      <c r="T66" s="356"/>
      <c r="U66" s="356"/>
    </row>
    <row r="67" spans="1:227" s="13" customFormat="1" ht="63.75" customHeight="1" x14ac:dyDescent="0.25">
      <c r="A67" s="680"/>
      <c r="B67" s="683"/>
      <c r="C67" s="748"/>
      <c r="D67" s="751"/>
      <c r="E67" s="180" t="s">
        <v>1283</v>
      </c>
      <c r="F67" s="178" t="s">
        <v>1284</v>
      </c>
      <c r="G67" s="523" t="s">
        <v>928</v>
      </c>
      <c r="H67" s="624"/>
      <c r="I67" s="744"/>
      <c r="J67" s="624"/>
      <c r="K67" s="624"/>
      <c r="L67" s="624"/>
      <c r="M67" s="624"/>
      <c r="N67" s="621"/>
      <c r="P67" s="356"/>
      <c r="Q67" s="356"/>
      <c r="R67" s="356"/>
      <c r="S67" s="356"/>
      <c r="T67" s="356"/>
      <c r="U67" s="356"/>
    </row>
    <row r="68" spans="1:227" s="16" customFormat="1" ht="75" x14ac:dyDescent="0.25">
      <c r="A68" s="722" t="s">
        <v>115</v>
      </c>
      <c r="B68" s="683" t="s">
        <v>143</v>
      </c>
      <c r="C68" s="655" t="s">
        <v>234</v>
      </c>
      <c r="D68" s="634" t="s">
        <v>1527</v>
      </c>
      <c r="E68" s="321" t="s">
        <v>1518</v>
      </c>
      <c r="F68" s="317" t="s">
        <v>92</v>
      </c>
      <c r="G68" s="523" t="s">
        <v>1519</v>
      </c>
      <c r="H68" s="624">
        <v>0</v>
      </c>
      <c r="I68" s="624">
        <v>0</v>
      </c>
      <c r="J68" s="624">
        <v>6891</v>
      </c>
      <c r="K68" s="624">
        <v>35948</v>
      </c>
      <c r="L68" s="624">
        <v>5000</v>
      </c>
      <c r="M68" s="624">
        <v>0</v>
      </c>
      <c r="N68" s="619" t="s">
        <v>1816</v>
      </c>
      <c r="O68" s="347"/>
      <c r="P68" s="356"/>
      <c r="Q68" s="356"/>
      <c r="R68" s="356"/>
      <c r="S68" s="356"/>
      <c r="T68" s="356"/>
      <c r="U68" s="356"/>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row>
    <row r="69" spans="1:227" s="14" customFormat="1" ht="33.6" customHeight="1" x14ac:dyDescent="0.25">
      <c r="A69" s="722"/>
      <c r="B69" s="683"/>
      <c r="C69" s="655"/>
      <c r="D69" s="661"/>
      <c r="E69" s="286" t="s">
        <v>1528</v>
      </c>
      <c r="F69" s="191" t="s">
        <v>454</v>
      </c>
      <c r="G69" s="543" t="s">
        <v>437</v>
      </c>
      <c r="H69" s="624"/>
      <c r="I69" s="624"/>
      <c r="J69" s="624"/>
      <c r="K69" s="624"/>
      <c r="L69" s="624"/>
      <c r="M69" s="624"/>
      <c r="N69" s="619"/>
      <c r="O69" s="13"/>
      <c r="P69" s="67"/>
      <c r="Q69" s="67"/>
      <c r="R69" s="67"/>
      <c r="S69" s="67"/>
      <c r="T69" s="67"/>
      <c r="U69" s="67"/>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row>
    <row r="70" spans="1:227" s="14" customFormat="1" ht="45" x14ac:dyDescent="0.25">
      <c r="A70" s="722"/>
      <c r="B70" s="683"/>
      <c r="C70" s="655"/>
      <c r="D70" s="661"/>
      <c r="E70" s="321" t="s">
        <v>783</v>
      </c>
      <c r="F70" s="325" t="s">
        <v>92</v>
      </c>
      <c r="G70" s="523" t="s">
        <v>784</v>
      </c>
      <c r="H70" s="624"/>
      <c r="I70" s="624"/>
      <c r="J70" s="624"/>
      <c r="K70" s="624"/>
      <c r="L70" s="624"/>
      <c r="M70" s="624"/>
      <c r="N70" s="619"/>
      <c r="O70" s="13"/>
      <c r="P70" s="67"/>
      <c r="Q70" s="67"/>
      <c r="R70" s="67"/>
      <c r="S70" s="67"/>
      <c r="T70" s="67"/>
      <c r="U70" s="67"/>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row>
    <row r="71" spans="1:227" s="14" customFormat="1" ht="43.5" customHeight="1" x14ac:dyDescent="0.25">
      <c r="A71" s="627" t="s">
        <v>116</v>
      </c>
      <c r="B71" s="787" t="s">
        <v>1119</v>
      </c>
      <c r="C71" s="698" t="s">
        <v>235</v>
      </c>
      <c r="D71" s="698" t="s">
        <v>827</v>
      </c>
      <c r="E71" s="321" t="s">
        <v>177</v>
      </c>
      <c r="F71" s="325" t="s">
        <v>455</v>
      </c>
      <c r="G71" s="325" t="s">
        <v>437</v>
      </c>
      <c r="H71" s="641">
        <f t="shared" ref="H71:M71" si="3">H73+H82+H94+H96+H105+H110</f>
        <v>958497.2</v>
      </c>
      <c r="I71" s="641">
        <f t="shared" si="3"/>
        <v>885829.1</v>
      </c>
      <c r="J71" s="641">
        <f t="shared" si="3"/>
        <v>1575283.1</v>
      </c>
      <c r="K71" s="641">
        <f>K73+K82+K94+K96+K105+K110+K111</f>
        <v>1366952.5999999999</v>
      </c>
      <c r="L71" s="641">
        <f t="shared" si="3"/>
        <v>1163356.1000000001</v>
      </c>
      <c r="M71" s="641">
        <f t="shared" si="3"/>
        <v>1104036.2</v>
      </c>
      <c r="N71" s="619"/>
      <c r="O71" s="13"/>
      <c r="P71" s="67"/>
      <c r="Q71" s="67"/>
      <c r="R71" s="67"/>
      <c r="S71" s="67"/>
      <c r="T71" s="67"/>
      <c r="U71" s="67"/>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row>
    <row r="72" spans="1:227" s="14" customFormat="1" ht="33.75" customHeight="1" x14ac:dyDescent="0.25">
      <c r="A72" s="628"/>
      <c r="B72" s="788"/>
      <c r="C72" s="746"/>
      <c r="D72" s="746"/>
      <c r="E72" s="278" t="s">
        <v>91</v>
      </c>
      <c r="F72" s="276"/>
      <c r="G72" s="276"/>
      <c r="H72" s="641"/>
      <c r="I72" s="641"/>
      <c r="J72" s="641"/>
      <c r="K72" s="641"/>
      <c r="L72" s="641"/>
      <c r="M72" s="641"/>
      <c r="N72" s="619"/>
      <c r="O72" s="13"/>
      <c r="P72" s="67"/>
      <c r="Q72" s="67"/>
      <c r="R72" s="67"/>
      <c r="S72" s="67"/>
      <c r="T72" s="67"/>
      <c r="U72" s="67"/>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row>
    <row r="73" spans="1:227" s="14" customFormat="1" ht="60" customHeight="1" x14ac:dyDescent="0.25">
      <c r="A73" s="628"/>
      <c r="B73" s="788"/>
      <c r="C73" s="742" t="s">
        <v>330</v>
      </c>
      <c r="D73" s="749">
        <v>409</v>
      </c>
      <c r="E73" s="109" t="s">
        <v>494</v>
      </c>
      <c r="F73" s="280" t="s">
        <v>38</v>
      </c>
      <c r="G73" s="279" t="s">
        <v>495</v>
      </c>
      <c r="H73" s="624">
        <v>238882.4</v>
      </c>
      <c r="I73" s="624">
        <v>238822.1</v>
      </c>
      <c r="J73" s="624">
        <v>24592.1</v>
      </c>
      <c r="K73" s="624">
        <v>18943.599999999999</v>
      </c>
      <c r="L73" s="624">
        <v>18611</v>
      </c>
      <c r="M73" s="624">
        <v>18611</v>
      </c>
      <c r="N73" s="619" t="s">
        <v>583</v>
      </c>
      <c r="O73" s="13"/>
      <c r="P73" s="347"/>
      <c r="Q73" s="347"/>
      <c r="R73" s="347"/>
      <c r="S73" s="347"/>
      <c r="T73" s="347"/>
      <c r="U73" s="347"/>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row>
    <row r="74" spans="1:227" s="14" customFormat="1" ht="30" x14ac:dyDescent="0.25">
      <c r="A74" s="628"/>
      <c r="B74" s="788"/>
      <c r="C74" s="747"/>
      <c r="D74" s="750"/>
      <c r="E74" s="275" t="s">
        <v>170</v>
      </c>
      <c r="F74" s="279" t="s">
        <v>92</v>
      </c>
      <c r="G74" s="279" t="s">
        <v>376</v>
      </c>
      <c r="H74" s="624"/>
      <c r="I74" s="624"/>
      <c r="J74" s="624"/>
      <c r="K74" s="624"/>
      <c r="L74" s="624"/>
      <c r="M74" s="624"/>
      <c r="N74" s="619"/>
      <c r="O74" s="13"/>
      <c r="P74" s="355"/>
      <c r="Q74" s="355"/>
      <c r="R74" s="355"/>
      <c r="S74" s="355"/>
      <c r="T74" s="355"/>
      <c r="U74" s="35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row>
    <row r="75" spans="1:227" s="14" customFormat="1" ht="45" x14ac:dyDescent="0.25">
      <c r="A75" s="628"/>
      <c r="B75" s="788"/>
      <c r="C75" s="747"/>
      <c r="D75" s="750"/>
      <c r="E75" s="275" t="s">
        <v>942</v>
      </c>
      <c r="F75" s="279" t="s">
        <v>38</v>
      </c>
      <c r="G75" s="142" t="s">
        <v>1394</v>
      </c>
      <c r="H75" s="624"/>
      <c r="I75" s="624"/>
      <c r="J75" s="624"/>
      <c r="K75" s="624"/>
      <c r="L75" s="624"/>
      <c r="M75" s="624"/>
      <c r="N75" s="619"/>
      <c r="O75" s="13"/>
      <c r="P75" s="347"/>
      <c r="Q75" s="347"/>
      <c r="R75" s="347"/>
      <c r="S75" s="347"/>
      <c r="T75" s="347"/>
      <c r="U75" s="347"/>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row>
    <row r="76" spans="1:227" s="14" customFormat="1" ht="60" x14ac:dyDescent="0.25">
      <c r="A76" s="628"/>
      <c r="B76" s="788"/>
      <c r="C76" s="747"/>
      <c r="D76" s="750"/>
      <c r="E76" s="275" t="s">
        <v>952</v>
      </c>
      <c r="F76" s="279" t="s">
        <v>768</v>
      </c>
      <c r="G76" s="142" t="s">
        <v>496</v>
      </c>
      <c r="H76" s="624"/>
      <c r="I76" s="624"/>
      <c r="J76" s="624"/>
      <c r="K76" s="624"/>
      <c r="L76" s="624"/>
      <c r="M76" s="624"/>
      <c r="N76" s="619"/>
      <c r="O76" s="13"/>
      <c r="P76" s="67"/>
      <c r="Q76" s="67"/>
      <c r="R76" s="67"/>
      <c r="S76" s="67"/>
      <c r="T76" s="67"/>
      <c r="U76" s="67"/>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row>
    <row r="77" spans="1:227" s="14" customFormat="1" ht="51.75" customHeight="1" x14ac:dyDescent="0.25">
      <c r="A77" s="628"/>
      <c r="B77" s="788"/>
      <c r="C77" s="747"/>
      <c r="D77" s="750"/>
      <c r="E77" s="275" t="s">
        <v>1099</v>
      </c>
      <c r="F77" s="279" t="s">
        <v>38</v>
      </c>
      <c r="G77" s="142" t="s">
        <v>769</v>
      </c>
      <c r="H77" s="624"/>
      <c r="I77" s="624"/>
      <c r="J77" s="624"/>
      <c r="K77" s="624"/>
      <c r="L77" s="624"/>
      <c r="M77" s="624"/>
      <c r="N77" s="619"/>
      <c r="O77" s="13"/>
      <c r="P77" s="67"/>
      <c r="Q77" s="67"/>
      <c r="R77" s="67"/>
      <c r="S77" s="67"/>
      <c r="T77" s="67"/>
      <c r="U77" s="67"/>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row>
    <row r="78" spans="1:227" s="14" customFormat="1" ht="47.25" customHeight="1" x14ac:dyDescent="0.25">
      <c r="A78" s="628"/>
      <c r="B78" s="788"/>
      <c r="C78" s="747"/>
      <c r="D78" s="750"/>
      <c r="E78" s="366" t="s">
        <v>167</v>
      </c>
      <c r="F78" s="368" t="s">
        <v>92</v>
      </c>
      <c r="G78" s="293" t="s">
        <v>507</v>
      </c>
      <c r="H78" s="624"/>
      <c r="I78" s="624"/>
      <c r="J78" s="624"/>
      <c r="K78" s="624"/>
      <c r="L78" s="624"/>
      <c r="M78" s="624"/>
      <c r="N78" s="619"/>
      <c r="O78" s="13"/>
      <c r="P78" s="67"/>
      <c r="Q78" s="67"/>
      <c r="R78" s="67"/>
      <c r="S78" s="67"/>
      <c r="T78" s="67"/>
      <c r="U78" s="67"/>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row>
    <row r="79" spans="1:227" s="14" customFormat="1" ht="52.5" customHeight="1" x14ac:dyDescent="0.25">
      <c r="A79" s="628"/>
      <c r="B79" s="788"/>
      <c r="C79" s="747"/>
      <c r="D79" s="750"/>
      <c r="E79" s="275" t="s">
        <v>1652</v>
      </c>
      <c r="F79" s="279" t="s">
        <v>38</v>
      </c>
      <c r="G79" s="142" t="s">
        <v>1398</v>
      </c>
      <c r="H79" s="624"/>
      <c r="I79" s="624"/>
      <c r="J79" s="624"/>
      <c r="K79" s="624"/>
      <c r="L79" s="624"/>
      <c r="M79" s="624"/>
      <c r="N79" s="619"/>
      <c r="O79" s="13"/>
      <c r="P79" s="67"/>
      <c r="Q79" s="67"/>
      <c r="R79" s="67"/>
      <c r="S79" s="67"/>
      <c r="T79" s="67"/>
      <c r="U79" s="67"/>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row>
    <row r="80" spans="1:227" s="14" customFormat="1" ht="53.25" customHeight="1" x14ac:dyDescent="0.25">
      <c r="A80" s="628"/>
      <c r="B80" s="788"/>
      <c r="C80" s="747"/>
      <c r="D80" s="750"/>
      <c r="E80" s="275" t="s">
        <v>1651</v>
      </c>
      <c r="F80" s="279" t="s">
        <v>38</v>
      </c>
      <c r="G80" s="142" t="s">
        <v>1397</v>
      </c>
      <c r="H80" s="624"/>
      <c r="I80" s="624"/>
      <c r="J80" s="624"/>
      <c r="K80" s="624"/>
      <c r="L80" s="624"/>
      <c r="M80" s="624"/>
      <c r="N80" s="619"/>
      <c r="O80" s="13"/>
      <c r="P80" s="67"/>
      <c r="Q80" s="67"/>
      <c r="R80" s="67"/>
      <c r="S80" s="67"/>
      <c r="T80" s="67"/>
      <c r="U80" s="67"/>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row>
    <row r="81" spans="1:227" s="14" customFormat="1" ht="58.5" customHeight="1" x14ac:dyDescent="0.25">
      <c r="A81" s="628"/>
      <c r="B81" s="788"/>
      <c r="C81" s="748"/>
      <c r="D81" s="751"/>
      <c r="E81" s="275" t="s">
        <v>1395</v>
      </c>
      <c r="F81" s="279" t="s">
        <v>38</v>
      </c>
      <c r="G81" s="279" t="s">
        <v>1396</v>
      </c>
      <c r="H81" s="624"/>
      <c r="I81" s="624"/>
      <c r="J81" s="624"/>
      <c r="K81" s="624"/>
      <c r="L81" s="624"/>
      <c r="M81" s="624"/>
      <c r="N81" s="619"/>
      <c r="O81" s="13"/>
      <c r="P81" s="67"/>
      <c r="Q81" s="67"/>
      <c r="R81" s="67"/>
      <c r="S81" s="67"/>
      <c r="T81" s="67"/>
      <c r="U81" s="67"/>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row>
    <row r="82" spans="1:227" s="14" customFormat="1" ht="34.5" customHeight="1" x14ac:dyDescent="0.25">
      <c r="A82" s="628"/>
      <c r="B82" s="788"/>
      <c r="C82" s="742" t="s">
        <v>248</v>
      </c>
      <c r="D82" s="753" t="s">
        <v>34</v>
      </c>
      <c r="E82" s="275" t="s">
        <v>170</v>
      </c>
      <c r="F82" s="279" t="s">
        <v>92</v>
      </c>
      <c r="G82" s="279" t="s">
        <v>376</v>
      </c>
      <c r="H82" s="624">
        <v>337012.8</v>
      </c>
      <c r="I82" s="624">
        <v>275917.09999999998</v>
      </c>
      <c r="J82" s="624">
        <v>854523.9</v>
      </c>
      <c r="K82" s="624">
        <v>610269.1</v>
      </c>
      <c r="L82" s="624">
        <v>466607</v>
      </c>
      <c r="M82" s="624">
        <v>407287.1</v>
      </c>
      <c r="N82" s="619" t="s">
        <v>785</v>
      </c>
      <c r="O82" s="13"/>
      <c r="P82" s="13"/>
      <c r="Q82" s="347"/>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row>
    <row r="83" spans="1:227" s="14" customFormat="1" ht="48" customHeight="1" x14ac:dyDescent="0.25">
      <c r="A83" s="628"/>
      <c r="B83" s="788"/>
      <c r="C83" s="747"/>
      <c r="D83" s="754"/>
      <c r="E83" s="275" t="s">
        <v>942</v>
      </c>
      <c r="F83" s="279" t="s">
        <v>38</v>
      </c>
      <c r="G83" s="142" t="s">
        <v>1394</v>
      </c>
      <c r="H83" s="624"/>
      <c r="I83" s="624"/>
      <c r="J83" s="624"/>
      <c r="K83" s="624"/>
      <c r="L83" s="624"/>
      <c r="M83" s="624"/>
      <c r="N83" s="619"/>
      <c r="O83" s="13"/>
      <c r="P83" s="13"/>
      <c r="Q83" s="32"/>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row>
    <row r="84" spans="1:227" s="14" customFormat="1" ht="75" x14ac:dyDescent="0.25">
      <c r="A84" s="628"/>
      <c r="B84" s="788"/>
      <c r="C84" s="747"/>
      <c r="D84" s="754"/>
      <c r="E84" s="321" t="s">
        <v>1518</v>
      </c>
      <c r="F84" s="317" t="s">
        <v>92</v>
      </c>
      <c r="G84" s="317" t="s">
        <v>1519</v>
      </c>
      <c r="H84" s="624"/>
      <c r="I84" s="624"/>
      <c r="J84" s="624"/>
      <c r="K84" s="624"/>
      <c r="L84" s="624"/>
      <c r="M84" s="624"/>
      <c r="N84" s="619"/>
      <c r="O84" s="13"/>
      <c r="P84" s="13"/>
      <c r="Q84" s="32"/>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row>
    <row r="85" spans="1:227" s="14" customFormat="1" ht="60" x14ac:dyDescent="0.25">
      <c r="A85" s="628"/>
      <c r="B85" s="788"/>
      <c r="C85" s="747"/>
      <c r="D85" s="754"/>
      <c r="E85" s="275" t="s">
        <v>952</v>
      </c>
      <c r="F85" s="279" t="s">
        <v>773</v>
      </c>
      <c r="G85" s="142" t="s">
        <v>496</v>
      </c>
      <c r="H85" s="624"/>
      <c r="I85" s="624"/>
      <c r="J85" s="624"/>
      <c r="K85" s="624"/>
      <c r="L85" s="624"/>
      <c r="M85" s="624"/>
      <c r="N85" s="619"/>
      <c r="O85" s="13"/>
      <c r="P85" s="13"/>
      <c r="Q85" s="32"/>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row>
    <row r="86" spans="1:227" s="14" customFormat="1" ht="51.75" customHeight="1" x14ac:dyDescent="0.25">
      <c r="A86" s="628"/>
      <c r="B86" s="788"/>
      <c r="C86" s="747"/>
      <c r="D86" s="754"/>
      <c r="E86" s="275" t="s">
        <v>1099</v>
      </c>
      <c r="F86" s="279" t="s">
        <v>38</v>
      </c>
      <c r="G86" s="142" t="s">
        <v>769</v>
      </c>
      <c r="H86" s="624"/>
      <c r="I86" s="624"/>
      <c r="J86" s="624"/>
      <c r="K86" s="624"/>
      <c r="L86" s="624"/>
      <c r="M86" s="624"/>
      <c r="N86" s="619"/>
      <c r="O86" s="13"/>
      <c r="P86" s="347"/>
      <c r="Q86" s="347"/>
      <c r="R86" s="347"/>
      <c r="S86" s="347"/>
      <c r="T86" s="347"/>
      <c r="U86" s="347"/>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row>
    <row r="87" spans="1:227" s="14" customFormat="1" ht="60" x14ac:dyDescent="0.25">
      <c r="A87" s="628"/>
      <c r="B87" s="788"/>
      <c r="C87" s="747"/>
      <c r="D87" s="754"/>
      <c r="E87" s="319" t="s">
        <v>1531</v>
      </c>
      <c r="F87" s="320" t="s">
        <v>38</v>
      </c>
      <c r="G87" s="142" t="s">
        <v>1532</v>
      </c>
      <c r="H87" s="624"/>
      <c r="I87" s="624"/>
      <c r="J87" s="624"/>
      <c r="K87" s="624"/>
      <c r="L87" s="624"/>
      <c r="M87" s="624"/>
      <c r="N87" s="619"/>
      <c r="O87" s="13"/>
      <c r="P87" s="67"/>
      <c r="Q87" s="67"/>
      <c r="R87" s="67"/>
      <c r="S87" s="67"/>
      <c r="T87" s="67"/>
      <c r="U87" s="67"/>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row>
    <row r="88" spans="1:227" s="14" customFormat="1" ht="55.15" customHeight="1" x14ac:dyDescent="0.25">
      <c r="A88" s="628"/>
      <c r="B88" s="788"/>
      <c r="C88" s="747"/>
      <c r="D88" s="754"/>
      <c r="E88" s="109" t="s">
        <v>494</v>
      </c>
      <c r="F88" s="280" t="s">
        <v>38</v>
      </c>
      <c r="G88" s="279" t="s">
        <v>495</v>
      </c>
      <c r="H88" s="624"/>
      <c r="I88" s="624"/>
      <c r="J88" s="624"/>
      <c r="K88" s="624"/>
      <c r="L88" s="624"/>
      <c r="M88" s="624"/>
      <c r="N88" s="619"/>
      <c r="O88" s="13"/>
      <c r="P88" s="67"/>
      <c r="Q88" s="67"/>
      <c r="R88" s="67"/>
      <c r="S88" s="67"/>
      <c r="T88" s="67"/>
      <c r="U88" s="67"/>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row>
    <row r="89" spans="1:227" s="14" customFormat="1" ht="48.6" customHeight="1" x14ac:dyDescent="0.25">
      <c r="A89" s="628"/>
      <c r="B89" s="788"/>
      <c r="C89" s="747"/>
      <c r="D89" s="754"/>
      <c r="E89" s="319" t="s">
        <v>1530</v>
      </c>
      <c r="F89" s="326" t="s">
        <v>38</v>
      </c>
      <c r="G89" s="142" t="s">
        <v>1397</v>
      </c>
      <c r="H89" s="624"/>
      <c r="I89" s="624"/>
      <c r="J89" s="624"/>
      <c r="K89" s="624"/>
      <c r="L89" s="624"/>
      <c r="M89" s="624"/>
      <c r="N89" s="619"/>
      <c r="O89" s="13"/>
      <c r="P89" s="67"/>
      <c r="Q89" s="67"/>
      <c r="R89" s="67"/>
      <c r="S89" s="67"/>
      <c r="T89" s="67"/>
      <c r="U89" s="67"/>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row>
    <row r="90" spans="1:227" s="14" customFormat="1" ht="61.5" customHeight="1" x14ac:dyDescent="0.25">
      <c r="A90" s="628"/>
      <c r="B90" s="788"/>
      <c r="C90" s="747"/>
      <c r="D90" s="754"/>
      <c r="E90" s="275" t="s">
        <v>1413</v>
      </c>
      <c r="F90" s="280" t="s">
        <v>38</v>
      </c>
      <c r="G90" s="142" t="s">
        <v>1414</v>
      </c>
      <c r="H90" s="624"/>
      <c r="I90" s="624"/>
      <c r="J90" s="624"/>
      <c r="K90" s="624"/>
      <c r="L90" s="624"/>
      <c r="M90" s="624"/>
      <c r="N90" s="619"/>
      <c r="O90" s="13"/>
      <c r="P90" s="67"/>
      <c r="Q90" s="67"/>
      <c r="R90" s="67"/>
      <c r="S90" s="67"/>
      <c r="T90" s="67"/>
      <c r="U90" s="67"/>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s="14" customFormat="1" ht="64.5" customHeight="1" x14ac:dyDescent="0.25">
      <c r="A91" s="628"/>
      <c r="B91" s="788"/>
      <c r="C91" s="747"/>
      <c r="D91" s="754"/>
      <c r="E91" s="275" t="s">
        <v>1395</v>
      </c>
      <c r="F91" s="279" t="s">
        <v>38</v>
      </c>
      <c r="G91" s="279" t="s">
        <v>1396</v>
      </c>
      <c r="H91" s="624"/>
      <c r="I91" s="624"/>
      <c r="J91" s="624"/>
      <c r="K91" s="624"/>
      <c r="L91" s="624"/>
      <c r="M91" s="624"/>
      <c r="N91" s="619"/>
      <c r="O91" s="13"/>
      <c r="P91" s="67"/>
      <c r="Q91" s="67"/>
      <c r="R91" s="67"/>
      <c r="S91" s="67"/>
      <c r="T91" s="67"/>
      <c r="U91" s="67"/>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s="14" customFormat="1" ht="65.45" customHeight="1" x14ac:dyDescent="0.25">
      <c r="A92" s="628"/>
      <c r="B92" s="788"/>
      <c r="C92" s="747"/>
      <c r="D92" s="754"/>
      <c r="E92" s="275" t="s">
        <v>1415</v>
      </c>
      <c r="F92" s="280" t="s">
        <v>38</v>
      </c>
      <c r="G92" s="142" t="s">
        <v>1416</v>
      </c>
      <c r="H92" s="719"/>
      <c r="I92" s="719"/>
      <c r="J92" s="719"/>
      <c r="K92" s="719"/>
      <c r="L92" s="719"/>
      <c r="M92" s="719"/>
      <c r="N92" s="619"/>
      <c r="O92" s="13"/>
      <c r="P92" s="67"/>
      <c r="Q92" s="67"/>
      <c r="R92" s="67"/>
      <c r="S92" s="67"/>
      <c r="T92" s="67"/>
      <c r="U92" s="67"/>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s="14" customFormat="1" ht="65.25" customHeight="1" x14ac:dyDescent="0.25">
      <c r="A93" s="628"/>
      <c r="B93" s="788"/>
      <c r="C93" s="748"/>
      <c r="D93" s="755"/>
      <c r="E93" s="275" t="s">
        <v>1412</v>
      </c>
      <c r="F93" s="276" t="s">
        <v>92</v>
      </c>
      <c r="G93" s="293" t="s">
        <v>1411</v>
      </c>
      <c r="H93" s="719"/>
      <c r="I93" s="719"/>
      <c r="J93" s="719"/>
      <c r="K93" s="719"/>
      <c r="L93" s="719"/>
      <c r="M93" s="719"/>
      <c r="N93" s="619"/>
      <c r="O93" s="13"/>
      <c r="P93" s="67"/>
      <c r="Q93" s="67"/>
      <c r="R93" s="67"/>
      <c r="S93" s="67"/>
      <c r="T93" s="67"/>
      <c r="U93" s="67"/>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s="14" customFormat="1" ht="45" x14ac:dyDescent="0.25">
      <c r="A94" s="628"/>
      <c r="B94" s="788"/>
      <c r="C94" s="742" t="s">
        <v>249</v>
      </c>
      <c r="D94" s="753" t="s">
        <v>34</v>
      </c>
      <c r="E94" s="275" t="s">
        <v>1100</v>
      </c>
      <c r="F94" s="276" t="s">
        <v>92</v>
      </c>
      <c r="G94" s="142" t="s">
        <v>1394</v>
      </c>
      <c r="H94" s="624">
        <v>214376</v>
      </c>
      <c r="I94" s="624">
        <v>214376</v>
      </c>
      <c r="J94" s="624">
        <v>214376</v>
      </c>
      <c r="K94" s="624">
        <v>214376</v>
      </c>
      <c r="L94" s="624">
        <v>214376</v>
      </c>
      <c r="M94" s="624">
        <v>214376</v>
      </c>
      <c r="N94" s="797" t="s">
        <v>1818</v>
      </c>
      <c r="O94" s="13"/>
      <c r="P94" s="13"/>
      <c r="Q94" s="32"/>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s="14" customFormat="1" ht="60" x14ac:dyDescent="0.25">
      <c r="A95" s="628"/>
      <c r="B95" s="788"/>
      <c r="C95" s="635"/>
      <c r="D95" s="635"/>
      <c r="E95" s="275" t="s">
        <v>1395</v>
      </c>
      <c r="F95" s="279" t="s">
        <v>38</v>
      </c>
      <c r="G95" s="279" t="s">
        <v>1396</v>
      </c>
      <c r="H95" s="624"/>
      <c r="I95" s="624"/>
      <c r="J95" s="624"/>
      <c r="K95" s="624"/>
      <c r="L95" s="624"/>
      <c r="M95" s="624"/>
      <c r="N95" s="620"/>
      <c r="O95" s="13"/>
      <c r="P95" s="356"/>
      <c r="Q95" s="356"/>
      <c r="R95" s="356"/>
      <c r="S95" s="356"/>
      <c r="T95" s="356"/>
      <c r="U95" s="356"/>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s="14" customFormat="1" ht="45" customHeight="1" x14ac:dyDescent="0.25">
      <c r="A96" s="628"/>
      <c r="B96" s="788"/>
      <c r="C96" s="742" t="s">
        <v>250</v>
      </c>
      <c r="D96" s="634" t="s">
        <v>34</v>
      </c>
      <c r="E96" s="275" t="s">
        <v>1100</v>
      </c>
      <c r="F96" s="279" t="s">
        <v>92</v>
      </c>
      <c r="G96" s="518" t="s">
        <v>1394</v>
      </c>
      <c r="H96" s="624">
        <v>168226</v>
      </c>
      <c r="I96" s="624">
        <v>156713.9</v>
      </c>
      <c r="J96" s="624">
        <v>441466.6</v>
      </c>
      <c r="K96" s="624">
        <v>421903.6</v>
      </c>
      <c r="L96" s="624">
        <v>438204.6</v>
      </c>
      <c r="M96" s="624">
        <v>438204.6</v>
      </c>
      <c r="N96" s="619" t="s">
        <v>1399</v>
      </c>
      <c r="O96" s="13"/>
      <c r="P96" s="356"/>
      <c r="Q96" s="356"/>
      <c r="R96" s="356"/>
      <c r="S96" s="356"/>
      <c r="T96" s="356"/>
      <c r="U96" s="356"/>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s="14" customFormat="1" ht="60" x14ac:dyDescent="0.25">
      <c r="A97" s="628"/>
      <c r="B97" s="788"/>
      <c r="C97" s="747"/>
      <c r="D97" s="661"/>
      <c r="E97" s="275" t="s">
        <v>1395</v>
      </c>
      <c r="F97" s="279" t="s">
        <v>38</v>
      </c>
      <c r="G97" s="530" t="s">
        <v>1396</v>
      </c>
      <c r="H97" s="624"/>
      <c r="I97" s="624"/>
      <c r="J97" s="624"/>
      <c r="K97" s="624"/>
      <c r="L97" s="624"/>
      <c r="M97" s="624"/>
      <c r="N97" s="619"/>
      <c r="O97" s="13"/>
      <c r="P97" s="356"/>
      <c r="Q97" s="356"/>
      <c r="R97" s="356"/>
      <c r="S97" s="356"/>
      <c r="T97" s="356"/>
      <c r="U97" s="356"/>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s="14" customFormat="1" ht="34.5" customHeight="1" x14ac:dyDescent="0.25">
      <c r="A98" s="628"/>
      <c r="B98" s="788"/>
      <c r="C98" s="747"/>
      <c r="D98" s="661"/>
      <c r="E98" s="282" t="s">
        <v>953</v>
      </c>
      <c r="F98" s="273" t="s">
        <v>92</v>
      </c>
      <c r="G98" s="551" t="s">
        <v>771</v>
      </c>
      <c r="H98" s="624"/>
      <c r="I98" s="624"/>
      <c r="J98" s="624"/>
      <c r="K98" s="624"/>
      <c r="L98" s="624"/>
      <c r="M98" s="624"/>
      <c r="N98" s="619"/>
      <c r="O98" s="13"/>
      <c r="P98" s="356"/>
      <c r="Q98" s="356"/>
      <c r="R98" s="356"/>
      <c r="S98" s="356"/>
      <c r="T98" s="356"/>
      <c r="U98" s="356"/>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s="14" customFormat="1" ht="60" x14ac:dyDescent="0.25">
      <c r="A99" s="628"/>
      <c r="B99" s="788"/>
      <c r="C99" s="747"/>
      <c r="D99" s="661"/>
      <c r="E99" s="282" t="s">
        <v>952</v>
      </c>
      <c r="F99" s="273" t="s">
        <v>772</v>
      </c>
      <c r="G99" s="551" t="s">
        <v>496</v>
      </c>
      <c r="H99" s="624"/>
      <c r="I99" s="624"/>
      <c r="J99" s="624"/>
      <c r="K99" s="624"/>
      <c r="L99" s="624"/>
      <c r="M99" s="624"/>
      <c r="N99" s="619"/>
      <c r="O99" s="13"/>
      <c r="P99" s="356"/>
      <c r="Q99" s="356"/>
      <c r="R99" s="356"/>
      <c r="S99" s="356"/>
      <c r="T99" s="356"/>
      <c r="U99" s="356"/>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s="14" customFormat="1" ht="45" x14ac:dyDescent="0.25">
      <c r="A100" s="628"/>
      <c r="B100" s="788"/>
      <c r="C100" s="747"/>
      <c r="D100" s="661"/>
      <c r="E100" s="282" t="s">
        <v>1402</v>
      </c>
      <c r="F100" s="273" t="s">
        <v>92</v>
      </c>
      <c r="G100" s="551" t="s">
        <v>940</v>
      </c>
      <c r="H100" s="624"/>
      <c r="I100" s="624"/>
      <c r="J100" s="624"/>
      <c r="K100" s="624"/>
      <c r="L100" s="624"/>
      <c r="M100" s="624"/>
      <c r="N100" s="619"/>
      <c r="O100" s="13"/>
      <c r="P100" s="356"/>
      <c r="Q100" s="356"/>
      <c r="R100" s="356"/>
      <c r="S100" s="356"/>
      <c r="T100" s="356"/>
      <c r="U100" s="356"/>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s="14" customFormat="1" ht="45" x14ac:dyDescent="0.25">
      <c r="A101" s="628"/>
      <c r="B101" s="788"/>
      <c r="C101" s="747"/>
      <c r="D101" s="661"/>
      <c r="E101" s="282" t="s">
        <v>1101</v>
      </c>
      <c r="F101" s="273" t="s">
        <v>92</v>
      </c>
      <c r="G101" s="551" t="s">
        <v>1401</v>
      </c>
      <c r="H101" s="624"/>
      <c r="I101" s="624"/>
      <c r="J101" s="624"/>
      <c r="K101" s="624"/>
      <c r="L101" s="624"/>
      <c r="M101" s="624"/>
      <c r="N101" s="619"/>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s="14" customFormat="1" ht="75" x14ac:dyDescent="0.25">
      <c r="A102" s="628"/>
      <c r="B102" s="788"/>
      <c r="C102" s="747"/>
      <c r="D102" s="661"/>
      <c r="E102" s="282" t="s">
        <v>1102</v>
      </c>
      <c r="F102" s="273" t="s">
        <v>92</v>
      </c>
      <c r="G102" s="551" t="s">
        <v>1400</v>
      </c>
      <c r="H102" s="624"/>
      <c r="I102" s="624"/>
      <c r="J102" s="624"/>
      <c r="K102" s="624"/>
      <c r="L102" s="624"/>
      <c r="M102" s="624"/>
      <c r="N102" s="619"/>
      <c r="O102" s="13"/>
      <c r="P102" s="13"/>
      <c r="Q102" s="32"/>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row>
    <row r="103" spans="1:227" s="14" customFormat="1" ht="32.25" customHeight="1" x14ac:dyDescent="0.25">
      <c r="A103" s="628"/>
      <c r="B103" s="788"/>
      <c r="C103" s="747"/>
      <c r="D103" s="661"/>
      <c r="E103" s="282" t="s">
        <v>774</v>
      </c>
      <c r="F103" s="273" t="s">
        <v>92</v>
      </c>
      <c r="G103" s="551" t="s">
        <v>775</v>
      </c>
      <c r="H103" s="624"/>
      <c r="I103" s="624"/>
      <c r="J103" s="624"/>
      <c r="K103" s="624"/>
      <c r="L103" s="624"/>
      <c r="M103" s="624"/>
      <c r="N103" s="619"/>
      <c r="O103" s="13"/>
      <c r="P103" s="13"/>
      <c r="Q103" s="347"/>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row>
    <row r="104" spans="1:227" s="14" customFormat="1" ht="36.75" customHeight="1" x14ac:dyDescent="0.25">
      <c r="A104" s="628"/>
      <c r="B104" s="788"/>
      <c r="C104" s="748"/>
      <c r="D104" s="662"/>
      <c r="E104" s="282" t="s">
        <v>131</v>
      </c>
      <c r="F104" s="273" t="s">
        <v>92</v>
      </c>
      <c r="G104" s="556" t="s">
        <v>502</v>
      </c>
      <c r="H104" s="624"/>
      <c r="I104" s="624"/>
      <c r="J104" s="624"/>
      <c r="K104" s="624"/>
      <c r="L104" s="624"/>
      <c r="M104" s="624"/>
      <c r="N104" s="619"/>
      <c r="O104" s="13"/>
      <c r="P104" s="13"/>
      <c r="Q104" s="32"/>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row>
    <row r="105" spans="1:227" s="14" customFormat="1" ht="49.5" customHeight="1" x14ac:dyDescent="0.25">
      <c r="A105" s="628"/>
      <c r="B105" s="788"/>
      <c r="C105" s="742" t="s">
        <v>1403</v>
      </c>
      <c r="D105" s="634" t="s">
        <v>109</v>
      </c>
      <c r="E105" s="666" t="s">
        <v>1404</v>
      </c>
      <c r="F105" s="698" t="s">
        <v>92</v>
      </c>
      <c r="G105" s="783" t="s">
        <v>1406</v>
      </c>
      <c r="H105" s="624">
        <v>0</v>
      </c>
      <c r="I105" s="624">
        <v>0</v>
      </c>
      <c r="J105" s="624">
        <v>39356.9</v>
      </c>
      <c r="K105" s="624">
        <v>25557.5</v>
      </c>
      <c r="L105" s="624">
        <v>25557.5</v>
      </c>
      <c r="M105" s="624">
        <v>25557.5</v>
      </c>
      <c r="N105" s="619" t="s">
        <v>1819</v>
      </c>
      <c r="O105" s="13"/>
      <c r="P105" s="67"/>
      <c r="Q105" s="67"/>
      <c r="R105" s="67"/>
      <c r="S105" s="67"/>
      <c r="T105" s="67"/>
      <c r="U105" s="67"/>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row>
    <row r="106" spans="1:227" s="14" customFormat="1" ht="15" customHeight="1" x14ac:dyDescent="0.25">
      <c r="A106" s="628"/>
      <c r="B106" s="788"/>
      <c r="C106" s="756"/>
      <c r="D106" s="756"/>
      <c r="E106" s="668"/>
      <c r="F106" s="746"/>
      <c r="G106" s="784"/>
      <c r="H106" s="624"/>
      <c r="I106" s="624"/>
      <c r="J106" s="624"/>
      <c r="K106" s="624"/>
      <c r="L106" s="624"/>
      <c r="M106" s="624"/>
      <c r="N106" s="626"/>
      <c r="O106" s="13"/>
      <c r="P106" s="67"/>
      <c r="Q106" s="67"/>
      <c r="R106" s="67"/>
      <c r="S106" s="67"/>
      <c r="T106" s="67"/>
      <c r="U106" s="67"/>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row>
    <row r="107" spans="1:227" s="14" customFormat="1" ht="66" customHeight="1" x14ac:dyDescent="0.25">
      <c r="A107" s="628"/>
      <c r="B107" s="788"/>
      <c r="C107" s="756"/>
      <c r="D107" s="756"/>
      <c r="E107" s="295" t="s">
        <v>1405</v>
      </c>
      <c r="F107" s="276" t="s">
        <v>92</v>
      </c>
      <c r="G107" s="544" t="s">
        <v>1407</v>
      </c>
      <c r="H107" s="624"/>
      <c r="I107" s="624"/>
      <c r="J107" s="624"/>
      <c r="K107" s="624"/>
      <c r="L107" s="624"/>
      <c r="M107" s="624"/>
      <c r="N107" s="626"/>
      <c r="O107" s="13"/>
      <c r="P107" s="67"/>
      <c r="Q107" s="67"/>
      <c r="R107" s="67"/>
      <c r="S107" s="67"/>
      <c r="T107" s="67"/>
      <c r="U107" s="67"/>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row>
    <row r="108" spans="1:227" s="14" customFormat="1" ht="60" x14ac:dyDescent="0.25">
      <c r="A108" s="628"/>
      <c r="B108" s="788"/>
      <c r="C108" s="756"/>
      <c r="D108" s="756"/>
      <c r="E108" s="283" t="s">
        <v>1408</v>
      </c>
      <c r="F108" s="276" t="s">
        <v>92</v>
      </c>
      <c r="G108" s="544" t="s">
        <v>1409</v>
      </c>
      <c r="H108" s="624"/>
      <c r="I108" s="624"/>
      <c r="J108" s="624"/>
      <c r="K108" s="624"/>
      <c r="L108" s="624"/>
      <c r="M108" s="624"/>
      <c r="N108" s="626"/>
      <c r="O108" s="13"/>
      <c r="P108" s="67"/>
      <c r="Q108" s="67"/>
      <c r="R108" s="67"/>
      <c r="S108" s="67"/>
      <c r="T108" s="67"/>
      <c r="U108" s="67"/>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row>
    <row r="109" spans="1:227" s="14" customFormat="1" ht="60" x14ac:dyDescent="0.25">
      <c r="A109" s="628"/>
      <c r="B109" s="788"/>
      <c r="C109" s="635"/>
      <c r="D109" s="635"/>
      <c r="E109" s="275" t="s">
        <v>1410</v>
      </c>
      <c r="F109" s="279" t="s">
        <v>38</v>
      </c>
      <c r="G109" s="530" t="s">
        <v>1293</v>
      </c>
      <c r="H109" s="624"/>
      <c r="I109" s="624"/>
      <c r="J109" s="624"/>
      <c r="K109" s="624"/>
      <c r="L109" s="624"/>
      <c r="M109" s="624"/>
      <c r="N109" s="626"/>
      <c r="O109" s="13"/>
      <c r="P109" s="67"/>
      <c r="Q109" s="67"/>
      <c r="R109" s="67"/>
      <c r="S109" s="67"/>
      <c r="T109" s="67"/>
      <c r="U109" s="67"/>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row>
    <row r="110" spans="1:227" s="14" customFormat="1" ht="60" x14ac:dyDescent="0.25">
      <c r="A110" s="629"/>
      <c r="B110" s="789"/>
      <c r="C110" s="296" t="s">
        <v>770</v>
      </c>
      <c r="D110" s="297">
        <v>409</v>
      </c>
      <c r="E110" s="275" t="s">
        <v>1418</v>
      </c>
      <c r="F110" s="279" t="s">
        <v>38</v>
      </c>
      <c r="G110" s="530" t="s">
        <v>1419</v>
      </c>
      <c r="H110" s="578">
        <v>0</v>
      </c>
      <c r="I110" s="578">
        <v>0</v>
      </c>
      <c r="J110" s="578">
        <v>967.6</v>
      </c>
      <c r="K110" s="578">
        <v>0</v>
      </c>
      <c r="L110" s="578">
        <v>0</v>
      </c>
      <c r="M110" s="578">
        <v>0</v>
      </c>
      <c r="N110" s="135" t="s">
        <v>1820</v>
      </c>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row>
    <row r="111" spans="1:227" s="14" customFormat="1" ht="33.6" customHeight="1" x14ac:dyDescent="0.25">
      <c r="A111" s="629"/>
      <c r="B111" s="789"/>
      <c r="C111" s="720" t="s">
        <v>1640</v>
      </c>
      <c r="D111" s="721">
        <v>505</v>
      </c>
      <c r="E111" s="382" t="s">
        <v>1636</v>
      </c>
      <c r="F111" s="380" t="s">
        <v>92</v>
      </c>
      <c r="G111" s="381" t="s">
        <v>1637</v>
      </c>
      <c r="H111" s="624">
        <v>0</v>
      </c>
      <c r="I111" s="624">
        <v>0</v>
      </c>
      <c r="J111" s="624">
        <v>0</v>
      </c>
      <c r="K111" s="624">
        <v>75902.8</v>
      </c>
      <c r="L111" s="624">
        <v>0</v>
      </c>
      <c r="M111" s="624">
        <v>0</v>
      </c>
      <c r="N111" s="631" t="s">
        <v>1621</v>
      </c>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row>
    <row r="112" spans="1:227" s="14" customFormat="1" ht="30.6" customHeight="1" x14ac:dyDescent="0.25">
      <c r="A112" s="630"/>
      <c r="B112" s="687"/>
      <c r="C112" s="635"/>
      <c r="D112" s="635"/>
      <c r="E112" s="382" t="s">
        <v>1639</v>
      </c>
      <c r="F112" s="380" t="s">
        <v>92</v>
      </c>
      <c r="G112" s="381" t="s">
        <v>1638</v>
      </c>
      <c r="H112" s="624"/>
      <c r="I112" s="624"/>
      <c r="J112" s="624"/>
      <c r="K112" s="624"/>
      <c r="L112" s="624"/>
      <c r="M112" s="624"/>
      <c r="N112" s="620"/>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row>
    <row r="113" spans="1:227" s="14" customFormat="1" ht="45" customHeight="1" x14ac:dyDescent="0.25">
      <c r="A113" s="680" t="s">
        <v>297</v>
      </c>
      <c r="B113" s="794" t="s">
        <v>99</v>
      </c>
      <c r="C113" s="741" t="s">
        <v>236</v>
      </c>
      <c r="D113" s="655" t="s">
        <v>1169</v>
      </c>
      <c r="E113" s="180" t="s">
        <v>178</v>
      </c>
      <c r="F113" s="178" t="s">
        <v>456</v>
      </c>
      <c r="G113" s="178" t="s">
        <v>437</v>
      </c>
      <c r="H113" s="700">
        <f t="shared" ref="H113:M113" si="4">H115+H120+H124+H130</f>
        <v>34201.5</v>
      </c>
      <c r="I113" s="700">
        <f t="shared" si="4"/>
        <v>34170.199999999997</v>
      </c>
      <c r="J113" s="700">
        <f t="shared" si="4"/>
        <v>30069.399999999998</v>
      </c>
      <c r="K113" s="700">
        <f t="shared" si="4"/>
        <v>33476.800000000003</v>
      </c>
      <c r="L113" s="700">
        <f t="shared" si="4"/>
        <v>33102.699999999997</v>
      </c>
      <c r="M113" s="700">
        <f t="shared" si="4"/>
        <v>32728.600000000002</v>
      </c>
      <c r="N113" s="619"/>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row>
    <row r="114" spans="1:227" s="14" customFormat="1" ht="32.25" customHeight="1" x14ac:dyDescent="0.25">
      <c r="A114" s="680"/>
      <c r="B114" s="794"/>
      <c r="C114" s="741"/>
      <c r="D114" s="655"/>
      <c r="E114" s="181" t="s">
        <v>91</v>
      </c>
      <c r="F114" s="178"/>
      <c r="G114" s="178"/>
      <c r="H114" s="700"/>
      <c r="I114" s="700"/>
      <c r="J114" s="700"/>
      <c r="K114" s="700"/>
      <c r="L114" s="700"/>
      <c r="M114" s="700"/>
      <c r="N114" s="626"/>
      <c r="O114" s="13"/>
      <c r="P114" s="67"/>
      <c r="Q114" s="67"/>
      <c r="R114" s="67"/>
      <c r="S114" s="67"/>
      <c r="T114" s="67"/>
      <c r="U114" s="67"/>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row>
    <row r="115" spans="1:227" s="14" customFormat="1" ht="45" x14ac:dyDescent="0.25">
      <c r="A115" s="680"/>
      <c r="B115" s="794"/>
      <c r="C115" s="741" t="s">
        <v>237</v>
      </c>
      <c r="D115" s="660" t="s">
        <v>36</v>
      </c>
      <c r="E115" s="283" t="s">
        <v>68</v>
      </c>
      <c r="F115" s="276" t="s">
        <v>92</v>
      </c>
      <c r="G115" s="276" t="s">
        <v>497</v>
      </c>
      <c r="H115" s="624">
        <v>132</v>
      </c>
      <c r="I115" s="624">
        <v>127.6</v>
      </c>
      <c r="J115" s="624">
        <v>276.5</v>
      </c>
      <c r="K115" s="624">
        <v>328.4</v>
      </c>
      <c r="L115" s="624">
        <v>328.4</v>
      </c>
      <c r="M115" s="624">
        <v>328.4</v>
      </c>
      <c r="N115" s="619" t="s">
        <v>603</v>
      </c>
      <c r="O115" s="13"/>
      <c r="P115" s="67"/>
      <c r="Q115" s="67"/>
      <c r="R115" s="67"/>
      <c r="S115" s="67"/>
      <c r="T115" s="67"/>
      <c r="U115" s="67"/>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row>
    <row r="116" spans="1:227" s="14" customFormat="1" ht="60" x14ac:dyDescent="0.25">
      <c r="A116" s="680"/>
      <c r="B116" s="794"/>
      <c r="C116" s="741"/>
      <c r="D116" s="660"/>
      <c r="E116" s="275" t="s">
        <v>1395</v>
      </c>
      <c r="F116" s="279" t="s">
        <v>38</v>
      </c>
      <c r="G116" s="279" t="s">
        <v>1396</v>
      </c>
      <c r="H116" s="624"/>
      <c r="I116" s="624"/>
      <c r="J116" s="624"/>
      <c r="K116" s="624"/>
      <c r="L116" s="624"/>
      <c r="M116" s="624"/>
      <c r="N116" s="619"/>
      <c r="O116" s="13"/>
      <c r="P116" s="13"/>
      <c r="Q116" s="32"/>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row>
    <row r="117" spans="1:227" s="14" customFormat="1" ht="45" x14ac:dyDescent="0.25">
      <c r="A117" s="680"/>
      <c r="B117" s="794"/>
      <c r="C117" s="741"/>
      <c r="D117" s="660"/>
      <c r="E117" s="283" t="s">
        <v>329</v>
      </c>
      <c r="F117" s="276" t="s">
        <v>63</v>
      </c>
      <c r="G117" s="276" t="s">
        <v>508</v>
      </c>
      <c r="H117" s="624"/>
      <c r="I117" s="624"/>
      <c r="J117" s="624"/>
      <c r="K117" s="624"/>
      <c r="L117" s="624"/>
      <c r="M117" s="624"/>
      <c r="N117" s="619"/>
      <c r="O117" s="13"/>
      <c r="P117" s="67"/>
      <c r="Q117" s="67"/>
      <c r="R117" s="67"/>
      <c r="S117" s="67"/>
      <c r="T117" s="67"/>
      <c r="U117" s="67"/>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row>
    <row r="118" spans="1:227" s="14" customFormat="1" ht="45" x14ac:dyDescent="0.25">
      <c r="A118" s="680"/>
      <c r="B118" s="794"/>
      <c r="C118" s="741"/>
      <c r="D118" s="660"/>
      <c r="E118" s="283" t="s">
        <v>576</v>
      </c>
      <c r="F118" s="276" t="s">
        <v>63</v>
      </c>
      <c r="G118" s="276" t="s">
        <v>509</v>
      </c>
      <c r="H118" s="624"/>
      <c r="I118" s="624"/>
      <c r="J118" s="624"/>
      <c r="K118" s="624"/>
      <c r="L118" s="624"/>
      <c r="M118" s="624"/>
      <c r="N118" s="619"/>
      <c r="O118" s="13"/>
      <c r="P118" s="67"/>
      <c r="Q118" s="67"/>
      <c r="R118" s="67"/>
      <c r="S118" s="67"/>
      <c r="T118" s="67"/>
      <c r="U118" s="67"/>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row>
    <row r="119" spans="1:227" s="15" customFormat="1" ht="45" x14ac:dyDescent="0.25">
      <c r="A119" s="680"/>
      <c r="B119" s="794"/>
      <c r="C119" s="741"/>
      <c r="D119" s="660"/>
      <c r="E119" s="275" t="s">
        <v>942</v>
      </c>
      <c r="F119" s="279" t="s">
        <v>38</v>
      </c>
      <c r="G119" s="142" t="s">
        <v>1394</v>
      </c>
      <c r="H119" s="624"/>
      <c r="I119" s="624"/>
      <c r="J119" s="624"/>
      <c r="K119" s="624"/>
      <c r="L119" s="624"/>
      <c r="M119" s="624"/>
      <c r="N119" s="619"/>
      <c r="O119" s="13"/>
      <c r="P119" s="67"/>
      <c r="Q119" s="67"/>
      <c r="R119" s="67"/>
      <c r="S119" s="67"/>
      <c r="T119" s="67"/>
      <c r="U119" s="67"/>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row>
    <row r="120" spans="1:227" s="14" customFormat="1" ht="45" x14ac:dyDescent="0.25">
      <c r="A120" s="680"/>
      <c r="B120" s="794"/>
      <c r="C120" s="741" t="s">
        <v>238</v>
      </c>
      <c r="D120" s="634" t="s">
        <v>36</v>
      </c>
      <c r="E120" s="275" t="s">
        <v>942</v>
      </c>
      <c r="F120" s="279" t="s">
        <v>38</v>
      </c>
      <c r="G120" s="142" t="s">
        <v>1394</v>
      </c>
      <c r="H120" s="624">
        <v>2714.1</v>
      </c>
      <c r="I120" s="624">
        <v>2689.8</v>
      </c>
      <c r="J120" s="624">
        <v>3484.1</v>
      </c>
      <c r="K120" s="624">
        <v>3484.1</v>
      </c>
      <c r="L120" s="624">
        <v>3484.1</v>
      </c>
      <c r="M120" s="624">
        <v>3484.1</v>
      </c>
      <c r="N120" s="619" t="s">
        <v>316</v>
      </c>
      <c r="O120" s="13"/>
      <c r="P120" s="13"/>
      <c r="Q120" s="32"/>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row>
    <row r="121" spans="1:227" s="14" customFormat="1" ht="48" customHeight="1" x14ac:dyDescent="0.25">
      <c r="A121" s="680"/>
      <c r="B121" s="794"/>
      <c r="C121" s="741"/>
      <c r="D121" s="661"/>
      <c r="E121" s="275" t="s">
        <v>1395</v>
      </c>
      <c r="F121" s="279" t="s">
        <v>38</v>
      </c>
      <c r="G121" s="279" t="s">
        <v>1396</v>
      </c>
      <c r="H121" s="624"/>
      <c r="I121" s="624"/>
      <c r="J121" s="624"/>
      <c r="K121" s="624"/>
      <c r="L121" s="624"/>
      <c r="M121" s="624"/>
      <c r="N121" s="619"/>
      <c r="O121" s="13"/>
      <c r="P121" s="13"/>
      <c r="Q121" s="32"/>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row>
    <row r="122" spans="1:227" s="14" customFormat="1" ht="45.75" customHeight="1" x14ac:dyDescent="0.25">
      <c r="A122" s="680"/>
      <c r="B122" s="794"/>
      <c r="C122" s="741"/>
      <c r="D122" s="661"/>
      <c r="E122" s="275" t="s">
        <v>1641</v>
      </c>
      <c r="F122" s="279" t="s">
        <v>38</v>
      </c>
      <c r="G122" s="276" t="s">
        <v>1421</v>
      </c>
      <c r="H122" s="624"/>
      <c r="I122" s="624"/>
      <c r="J122" s="624"/>
      <c r="K122" s="624"/>
      <c r="L122" s="624"/>
      <c r="M122" s="624"/>
      <c r="N122" s="619"/>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row>
    <row r="123" spans="1:227" s="14" customFormat="1" ht="44.25" customHeight="1" x14ac:dyDescent="0.25">
      <c r="A123" s="680"/>
      <c r="B123" s="794"/>
      <c r="C123" s="741"/>
      <c r="D123" s="662"/>
      <c r="E123" s="283" t="s">
        <v>317</v>
      </c>
      <c r="F123" s="276" t="s">
        <v>92</v>
      </c>
      <c r="G123" s="276" t="s">
        <v>1420</v>
      </c>
      <c r="H123" s="624"/>
      <c r="I123" s="624"/>
      <c r="J123" s="624"/>
      <c r="K123" s="624"/>
      <c r="L123" s="624"/>
      <c r="M123" s="624"/>
      <c r="N123" s="619"/>
      <c r="O123" s="13"/>
      <c r="P123" s="67"/>
      <c r="Q123" s="67"/>
      <c r="R123" s="67"/>
      <c r="S123" s="67"/>
      <c r="T123" s="67"/>
      <c r="U123" s="67"/>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row>
    <row r="124" spans="1:227" s="14" customFormat="1" ht="72.75" customHeight="1" x14ac:dyDescent="0.25">
      <c r="A124" s="680"/>
      <c r="B124" s="794"/>
      <c r="C124" s="741" t="s">
        <v>450</v>
      </c>
      <c r="D124" s="660" t="s">
        <v>37</v>
      </c>
      <c r="E124" s="180" t="s">
        <v>1150</v>
      </c>
      <c r="F124" s="178" t="s">
        <v>92</v>
      </c>
      <c r="G124" s="178" t="s">
        <v>1642</v>
      </c>
      <c r="H124" s="624">
        <v>5103.8</v>
      </c>
      <c r="I124" s="624">
        <v>5103.8</v>
      </c>
      <c r="J124" s="624">
        <v>3788.7</v>
      </c>
      <c r="K124" s="624">
        <v>7460.7</v>
      </c>
      <c r="L124" s="624">
        <v>7460.7</v>
      </c>
      <c r="M124" s="624">
        <v>7460.7</v>
      </c>
      <c r="N124" s="619" t="s">
        <v>310</v>
      </c>
      <c r="O124" s="13"/>
      <c r="P124" s="67"/>
      <c r="Q124" s="32"/>
      <c r="R124" s="67"/>
      <c r="S124" s="67"/>
      <c r="T124" s="67"/>
      <c r="U124" s="67"/>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row>
    <row r="125" spans="1:227" s="14" customFormat="1" ht="64.5" customHeight="1" x14ac:dyDescent="0.25">
      <c r="A125" s="680"/>
      <c r="B125" s="794"/>
      <c r="C125" s="741"/>
      <c r="D125" s="660"/>
      <c r="E125" s="109" t="s">
        <v>140</v>
      </c>
      <c r="F125" s="178" t="s">
        <v>92</v>
      </c>
      <c r="G125" s="142" t="s">
        <v>495</v>
      </c>
      <c r="H125" s="624"/>
      <c r="I125" s="624"/>
      <c r="J125" s="624"/>
      <c r="K125" s="624"/>
      <c r="L125" s="624"/>
      <c r="M125" s="624"/>
      <c r="N125" s="619"/>
      <c r="O125" s="13"/>
      <c r="P125" s="67"/>
      <c r="Q125" s="32"/>
      <c r="R125" s="67"/>
      <c r="S125" s="67"/>
      <c r="T125" s="67"/>
      <c r="U125" s="67"/>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row>
    <row r="126" spans="1:227" s="14" customFormat="1" ht="72.75" customHeight="1" x14ac:dyDescent="0.25">
      <c r="A126" s="680"/>
      <c r="B126" s="794"/>
      <c r="C126" s="741"/>
      <c r="D126" s="660"/>
      <c r="E126" s="109" t="s">
        <v>546</v>
      </c>
      <c r="F126" s="178" t="s">
        <v>92</v>
      </c>
      <c r="G126" s="142" t="s">
        <v>1289</v>
      </c>
      <c r="H126" s="624"/>
      <c r="I126" s="624"/>
      <c r="J126" s="624"/>
      <c r="K126" s="624"/>
      <c r="L126" s="624"/>
      <c r="M126" s="624"/>
      <c r="N126" s="619"/>
      <c r="O126" s="13"/>
      <c r="P126" s="67"/>
      <c r="Q126" s="67"/>
      <c r="R126" s="67"/>
      <c r="S126" s="67"/>
      <c r="T126" s="67"/>
      <c r="U126" s="67"/>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row>
    <row r="127" spans="1:227" s="14" customFormat="1" ht="173.25" customHeight="1" x14ac:dyDescent="0.25">
      <c r="A127" s="680"/>
      <c r="B127" s="794"/>
      <c r="C127" s="741"/>
      <c r="D127" s="660"/>
      <c r="E127" s="109" t="s">
        <v>962</v>
      </c>
      <c r="F127" s="178" t="s">
        <v>92</v>
      </c>
      <c r="G127" s="142" t="s">
        <v>963</v>
      </c>
      <c r="H127" s="624"/>
      <c r="I127" s="624"/>
      <c r="J127" s="624"/>
      <c r="K127" s="624"/>
      <c r="L127" s="624"/>
      <c r="M127" s="624"/>
      <c r="N127" s="619"/>
      <c r="O127" s="13"/>
      <c r="P127" s="67"/>
      <c r="Q127" s="67"/>
      <c r="R127" s="67"/>
      <c r="S127" s="67"/>
      <c r="T127" s="67"/>
      <c r="U127" s="67"/>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row>
    <row r="128" spans="1:227" s="14" customFormat="1" ht="168.75" customHeight="1" x14ac:dyDescent="0.25">
      <c r="A128" s="680"/>
      <c r="B128" s="794"/>
      <c r="C128" s="741"/>
      <c r="D128" s="660"/>
      <c r="E128" s="109" t="s">
        <v>1290</v>
      </c>
      <c r="F128" s="178" t="s">
        <v>92</v>
      </c>
      <c r="G128" s="142" t="s">
        <v>1291</v>
      </c>
      <c r="H128" s="624"/>
      <c r="I128" s="624"/>
      <c r="J128" s="624"/>
      <c r="K128" s="624"/>
      <c r="L128" s="624"/>
      <c r="M128" s="624"/>
      <c r="N128" s="619"/>
      <c r="O128" s="13"/>
      <c r="P128" s="67"/>
      <c r="Q128" s="67"/>
      <c r="R128" s="67"/>
      <c r="S128" s="67"/>
      <c r="T128" s="67"/>
      <c r="U128" s="67"/>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row>
    <row r="129" spans="1:227" s="14" customFormat="1" ht="60" x14ac:dyDescent="0.25">
      <c r="A129" s="680"/>
      <c r="B129" s="794"/>
      <c r="C129" s="741"/>
      <c r="D129" s="660"/>
      <c r="E129" s="109" t="s">
        <v>1287</v>
      </c>
      <c r="F129" s="178" t="s">
        <v>92</v>
      </c>
      <c r="G129" s="179" t="s">
        <v>1288</v>
      </c>
      <c r="H129" s="624"/>
      <c r="I129" s="624"/>
      <c r="J129" s="624"/>
      <c r="K129" s="624"/>
      <c r="L129" s="624"/>
      <c r="M129" s="624"/>
      <c r="N129" s="619"/>
      <c r="O129" s="13"/>
      <c r="P129" s="67"/>
      <c r="Q129" s="67"/>
      <c r="R129" s="67"/>
      <c r="S129" s="67"/>
      <c r="T129" s="67"/>
      <c r="U129" s="67"/>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row>
    <row r="130" spans="1:227" s="14" customFormat="1" ht="45" x14ac:dyDescent="0.25">
      <c r="A130" s="680"/>
      <c r="B130" s="794"/>
      <c r="C130" s="741" t="s">
        <v>451</v>
      </c>
      <c r="D130" s="634" t="s">
        <v>36</v>
      </c>
      <c r="E130" s="300" t="s">
        <v>1100</v>
      </c>
      <c r="F130" s="276" t="s">
        <v>92</v>
      </c>
      <c r="G130" s="142" t="s">
        <v>1394</v>
      </c>
      <c r="H130" s="624">
        <v>26251.599999999999</v>
      </c>
      <c r="I130" s="624">
        <v>26249</v>
      </c>
      <c r="J130" s="624">
        <v>22520.1</v>
      </c>
      <c r="K130" s="624">
        <v>22203.599999999999</v>
      </c>
      <c r="L130" s="624">
        <v>21829.5</v>
      </c>
      <c r="M130" s="624">
        <v>21455.4</v>
      </c>
      <c r="N130" s="619" t="s">
        <v>776</v>
      </c>
      <c r="O130" s="13"/>
      <c r="P130" s="13"/>
      <c r="Q130" s="32"/>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row>
    <row r="131" spans="1:227" s="14" customFormat="1" ht="60" x14ac:dyDescent="0.25">
      <c r="A131" s="680"/>
      <c r="B131" s="794"/>
      <c r="C131" s="741"/>
      <c r="D131" s="661"/>
      <c r="E131" s="275" t="s">
        <v>1395</v>
      </c>
      <c r="F131" s="279" t="s">
        <v>38</v>
      </c>
      <c r="G131" s="279" t="s">
        <v>1396</v>
      </c>
      <c r="H131" s="624"/>
      <c r="I131" s="624"/>
      <c r="J131" s="624"/>
      <c r="K131" s="624"/>
      <c r="L131" s="624"/>
      <c r="M131" s="624"/>
      <c r="N131" s="619"/>
      <c r="O131" s="13"/>
      <c r="P131" s="67"/>
      <c r="Q131" s="67"/>
      <c r="R131" s="67"/>
      <c r="S131" s="67"/>
      <c r="T131" s="67"/>
      <c r="U131" s="67"/>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row>
    <row r="132" spans="1:227" s="14" customFormat="1" ht="60" x14ac:dyDescent="0.25">
      <c r="A132" s="740"/>
      <c r="B132" s="626"/>
      <c r="C132" s="707"/>
      <c r="D132" s="752"/>
      <c r="E132" s="112" t="s">
        <v>777</v>
      </c>
      <c r="F132" s="276" t="s">
        <v>92</v>
      </c>
      <c r="G132" s="189" t="s">
        <v>778</v>
      </c>
      <c r="H132" s="624"/>
      <c r="I132" s="624"/>
      <c r="J132" s="624"/>
      <c r="K132" s="624"/>
      <c r="L132" s="624"/>
      <c r="M132" s="624"/>
      <c r="N132" s="626"/>
      <c r="O132" s="13"/>
      <c r="P132" s="67"/>
      <c r="Q132" s="67"/>
      <c r="R132" s="67"/>
      <c r="S132" s="67"/>
      <c r="T132" s="67"/>
      <c r="U132" s="67"/>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row>
    <row r="133" spans="1:227" s="14" customFormat="1" ht="42.75" customHeight="1" x14ac:dyDescent="0.25">
      <c r="A133" s="680" t="s">
        <v>298</v>
      </c>
      <c r="B133" s="683" t="s">
        <v>27</v>
      </c>
      <c r="C133" s="655" t="s">
        <v>845</v>
      </c>
      <c r="D133" s="634" t="s">
        <v>109</v>
      </c>
      <c r="E133" s="180" t="s">
        <v>179</v>
      </c>
      <c r="F133" s="178" t="s">
        <v>457</v>
      </c>
      <c r="G133" s="178" t="s">
        <v>437</v>
      </c>
      <c r="H133" s="709">
        <f t="shared" ref="H133:M133" si="5">H135+H137</f>
        <v>38896.9</v>
      </c>
      <c r="I133" s="709">
        <f t="shared" si="5"/>
        <v>38896.800000000003</v>
      </c>
      <c r="J133" s="709">
        <f t="shared" si="5"/>
        <v>69905.399999999994</v>
      </c>
      <c r="K133" s="709">
        <f t="shared" si="5"/>
        <v>42213.9</v>
      </c>
      <c r="L133" s="709">
        <f t="shared" si="5"/>
        <v>29087.599999999999</v>
      </c>
      <c r="M133" s="709">
        <f t="shared" si="5"/>
        <v>0</v>
      </c>
      <c r="N133" s="619"/>
      <c r="O133" s="13"/>
      <c r="P133" s="67"/>
      <c r="Q133" s="67"/>
      <c r="R133" s="67"/>
      <c r="S133" s="67"/>
      <c r="T133" s="67"/>
      <c r="U133" s="67"/>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row>
    <row r="134" spans="1:227" s="14" customFormat="1" ht="27" customHeight="1" x14ac:dyDescent="0.25">
      <c r="A134" s="680"/>
      <c r="B134" s="683"/>
      <c r="C134" s="707"/>
      <c r="D134" s="662"/>
      <c r="E134" s="181" t="s">
        <v>91</v>
      </c>
      <c r="F134" s="178"/>
      <c r="G134" s="178"/>
      <c r="H134" s="709"/>
      <c r="I134" s="709"/>
      <c r="J134" s="709"/>
      <c r="K134" s="709"/>
      <c r="L134" s="709"/>
      <c r="M134" s="709"/>
      <c r="N134" s="619"/>
      <c r="O134" s="13"/>
      <c r="P134" s="67"/>
      <c r="Q134" s="67"/>
      <c r="R134" s="67"/>
      <c r="S134" s="67"/>
      <c r="T134" s="67"/>
      <c r="U134" s="67"/>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row>
    <row r="135" spans="1:227" s="14" customFormat="1" ht="60" x14ac:dyDescent="0.25">
      <c r="A135" s="680"/>
      <c r="B135" s="683"/>
      <c r="C135" s="655" t="s">
        <v>846</v>
      </c>
      <c r="D135" s="660" t="s">
        <v>141</v>
      </c>
      <c r="E135" s="319" t="s">
        <v>1533</v>
      </c>
      <c r="F135" s="320" t="s">
        <v>92</v>
      </c>
      <c r="G135" s="320" t="s">
        <v>1534</v>
      </c>
      <c r="H135" s="624">
        <v>38896.9</v>
      </c>
      <c r="I135" s="624">
        <v>38896.800000000003</v>
      </c>
      <c r="J135" s="624">
        <v>40555.4</v>
      </c>
      <c r="K135" s="624">
        <v>42213.9</v>
      </c>
      <c r="L135" s="624">
        <v>29087.599999999999</v>
      </c>
      <c r="M135" s="624">
        <v>0</v>
      </c>
      <c r="N135" s="619" t="s">
        <v>224</v>
      </c>
      <c r="O135" s="13"/>
      <c r="P135" s="13"/>
      <c r="Q135" s="347"/>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row>
    <row r="136" spans="1:227" s="14" customFormat="1" ht="60" x14ac:dyDescent="0.25">
      <c r="A136" s="680"/>
      <c r="B136" s="683"/>
      <c r="C136" s="655"/>
      <c r="D136" s="660"/>
      <c r="E136" s="112" t="s">
        <v>579</v>
      </c>
      <c r="F136" s="320" t="s">
        <v>92</v>
      </c>
      <c r="G136" s="327" t="s">
        <v>580</v>
      </c>
      <c r="H136" s="624"/>
      <c r="I136" s="624"/>
      <c r="J136" s="624"/>
      <c r="K136" s="624"/>
      <c r="L136" s="624"/>
      <c r="M136" s="624"/>
      <c r="N136" s="619"/>
      <c r="O136" s="13"/>
      <c r="P136" s="67"/>
      <c r="Q136" s="67"/>
      <c r="R136" s="67"/>
      <c r="S136" s="67"/>
      <c r="T136" s="67"/>
      <c r="U136" s="67"/>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row>
    <row r="137" spans="1:227" s="14" customFormat="1" ht="56.45" customHeight="1" x14ac:dyDescent="0.25">
      <c r="A137" s="680"/>
      <c r="B137" s="683"/>
      <c r="C137" s="698" t="s">
        <v>847</v>
      </c>
      <c r="D137" s="634" t="s">
        <v>109</v>
      </c>
      <c r="E137" s="112" t="s">
        <v>1294</v>
      </c>
      <c r="F137" s="179" t="s">
        <v>92</v>
      </c>
      <c r="G137" s="52" t="s">
        <v>1295</v>
      </c>
      <c r="H137" s="624">
        <v>0</v>
      </c>
      <c r="I137" s="624">
        <v>0</v>
      </c>
      <c r="J137" s="624">
        <v>29350</v>
      </c>
      <c r="K137" s="624">
        <v>0</v>
      </c>
      <c r="L137" s="624">
        <v>0</v>
      </c>
      <c r="M137" s="624">
        <v>0</v>
      </c>
      <c r="N137" s="619" t="s">
        <v>448</v>
      </c>
      <c r="O137" s="13"/>
      <c r="P137" s="13"/>
      <c r="Q137" s="32"/>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row>
    <row r="138" spans="1:227" s="14" customFormat="1" ht="30" x14ac:dyDescent="0.25">
      <c r="A138" s="680"/>
      <c r="B138" s="683"/>
      <c r="C138" s="756"/>
      <c r="D138" s="756"/>
      <c r="E138" s="112" t="s">
        <v>1296</v>
      </c>
      <c r="F138" s="179" t="s">
        <v>92</v>
      </c>
      <c r="G138" s="52" t="s">
        <v>1297</v>
      </c>
      <c r="H138" s="624"/>
      <c r="I138" s="624"/>
      <c r="J138" s="624"/>
      <c r="K138" s="624"/>
      <c r="L138" s="624"/>
      <c r="M138" s="624"/>
      <c r="N138" s="620"/>
      <c r="O138" s="13"/>
      <c r="P138" s="67"/>
      <c r="Q138" s="67"/>
      <c r="R138" s="67"/>
      <c r="S138" s="67"/>
      <c r="T138" s="67"/>
      <c r="U138" s="67"/>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row>
    <row r="139" spans="1:227" s="14" customFormat="1" ht="60" x14ac:dyDescent="0.25">
      <c r="A139" s="680"/>
      <c r="B139" s="683"/>
      <c r="C139" s="635"/>
      <c r="D139" s="635"/>
      <c r="E139" s="186" t="s">
        <v>1292</v>
      </c>
      <c r="F139" s="179" t="s">
        <v>38</v>
      </c>
      <c r="G139" s="179" t="s">
        <v>1293</v>
      </c>
      <c r="H139" s="624"/>
      <c r="I139" s="624"/>
      <c r="J139" s="624"/>
      <c r="K139" s="624"/>
      <c r="L139" s="624"/>
      <c r="M139" s="624"/>
      <c r="N139" s="620"/>
      <c r="O139" s="13"/>
      <c r="P139" s="67"/>
      <c r="Q139" s="67"/>
      <c r="R139" s="67"/>
      <c r="S139" s="67"/>
      <c r="T139" s="67"/>
      <c r="U139" s="67"/>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row>
    <row r="140" spans="1:227" s="14" customFormat="1" ht="32.25" customHeight="1" x14ac:dyDescent="0.25">
      <c r="A140" s="680" t="s">
        <v>117</v>
      </c>
      <c r="B140" s="683" t="s">
        <v>66</v>
      </c>
      <c r="C140" s="655" t="s">
        <v>848</v>
      </c>
      <c r="D140" s="634" t="s">
        <v>1422</v>
      </c>
      <c r="E140" s="103" t="s">
        <v>180</v>
      </c>
      <c r="F140" s="131" t="s">
        <v>458</v>
      </c>
      <c r="G140" s="52" t="s">
        <v>380</v>
      </c>
      <c r="H140" s="624">
        <v>1784</v>
      </c>
      <c r="I140" s="624">
        <v>1754</v>
      </c>
      <c r="J140" s="624">
        <v>15581</v>
      </c>
      <c r="K140" s="624">
        <v>1414</v>
      </c>
      <c r="L140" s="624">
        <v>1408.4</v>
      </c>
      <c r="M140" s="624">
        <v>1412.5</v>
      </c>
      <c r="N140" s="619" t="s">
        <v>1298</v>
      </c>
      <c r="O140" s="13"/>
      <c r="P140" s="67"/>
      <c r="Q140" s="67"/>
      <c r="R140" s="67"/>
      <c r="S140" s="67"/>
      <c r="T140" s="67"/>
      <c r="U140" s="67"/>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row>
    <row r="141" spans="1:227" s="14" customFormat="1" ht="60" x14ac:dyDescent="0.25">
      <c r="A141" s="680"/>
      <c r="B141" s="683"/>
      <c r="C141" s="655"/>
      <c r="D141" s="661"/>
      <c r="E141" s="155" t="s">
        <v>514</v>
      </c>
      <c r="F141" s="148" t="s">
        <v>38</v>
      </c>
      <c r="G141" s="148" t="s">
        <v>515</v>
      </c>
      <c r="H141" s="624"/>
      <c r="I141" s="624"/>
      <c r="J141" s="624"/>
      <c r="K141" s="624"/>
      <c r="L141" s="624"/>
      <c r="M141" s="624"/>
      <c r="N141" s="619"/>
      <c r="O141" s="13"/>
      <c r="P141" s="67"/>
      <c r="Q141" s="67"/>
      <c r="R141" s="67"/>
      <c r="S141" s="67"/>
      <c r="T141" s="67"/>
      <c r="U141" s="67"/>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row>
    <row r="142" spans="1:227" s="14" customFormat="1" ht="60" x14ac:dyDescent="0.25">
      <c r="A142" s="680"/>
      <c r="B142" s="683"/>
      <c r="C142" s="655"/>
      <c r="D142" s="661"/>
      <c r="E142" s="111" t="s">
        <v>1209</v>
      </c>
      <c r="F142" s="132" t="s">
        <v>38</v>
      </c>
      <c r="G142" s="132" t="s">
        <v>1253</v>
      </c>
      <c r="H142" s="624"/>
      <c r="I142" s="624"/>
      <c r="J142" s="624"/>
      <c r="K142" s="624"/>
      <c r="L142" s="624"/>
      <c r="M142" s="624"/>
      <c r="N142" s="619"/>
      <c r="O142" s="13"/>
      <c r="P142" s="67"/>
      <c r="Q142" s="67"/>
      <c r="R142" s="67"/>
      <c r="S142" s="67"/>
      <c r="T142" s="67"/>
      <c r="U142" s="67"/>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row>
    <row r="143" spans="1:227" s="14" customFormat="1" ht="60" x14ac:dyDescent="0.25">
      <c r="A143" s="680"/>
      <c r="B143" s="683"/>
      <c r="C143" s="655"/>
      <c r="D143" s="661"/>
      <c r="E143" s="186" t="s">
        <v>617</v>
      </c>
      <c r="F143" s="179" t="s">
        <v>92</v>
      </c>
      <c r="G143" s="179" t="s">
        <v>704</v>
      </c>
      <c r="H143" s="624"/>
      <c r="I143" s="624"/>
      <c r="J143" s="624"/>
      <c r="K143" s="624"/>
      <c r="L143" s="624"/>
      <c r="M143" s="624"/>
      <c r="N143" s="619"/>
      <c r="P143" s="67"/>
      <c r="Q143" s="67"/>
      <c r="R143" s="67"/>
      <c r="S143" s="67"/>
      <c r="T143" s="67"/>
      <c r="U143" s="67"/>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row>
    <row r="144" spans="1:227" s="14" customFormat="1" ht="45" x14ac:dyDescent="0.25">
      <c r="A144" s="680"/>
      <c r="B144" s="683"/>
      <c r="C144" s="655"/>
      <c r="D144" s="661"/>
      <c r="E144" s="186" t="s">
        <v>702</v>
      </c>
      <c r="F144" s="179" t="s">
        <v>92</v>
      </c>
      <c r="G144" s="179" t="s">
        <v>529</v>
      </c>
      <c r="H144" s="624"/>
      <c r="I144" s="624"/>
      <c r="J144" s="624"/>
      <c r="K144" s="624"/>
      <c r="L144" s="624"/>
      <c r="M144" s="624"/>
      <c r="N144" s="619"/>
      <c r="O144" s="13"/>
      <c r="P144" s="67"/>
      <c r="Q144" s="32"/>
      <c r="R144" s="67"/>
      <c r="S144" s="67"/>
      <c r="T144" s="67"/>
      <c r="U144" s="67"/>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row>
    <row r="145" spans="1:227" s="14" customFormat="1" ht="60" x14ac:dyDescent="0.25">
      <c r="A145" s="680"/>
      <c r="B145" s="683"/>
      <c r="C145" s="655"/>
      <c r="D145" s="661"/>
      <c r="E145" s="123" t="s">
        <v>929</v>
      </c>
      <c r="F145" s="368" t="s">
        <v>92</v>
      </c>
      <c r="G145" s="191" t="s">
        <v>1305</v>
      </c>
      <c r="H145" s="624"/>
      <c r="I145" s="624"/>
      <c r="J145" s="624"/>
      <c r="K145" s="624"/>
      <c r="L145" s="624"/>
      <c r="M145" s="624"/>
      <c r="N145" s="619"/>
      <c r="O145" s="13"/>
      <c r="P145" s="13"/>
      <c r="Q145" s="347"/>
      <c r="R145" s="356"/>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row>
    <row r="146" spans="1:227" s="14" customFormat="1" ht="90" x14ac:dyDescent="0.25">
      <c r="A146" s="680"/>
      <c r="B146" s="683"/>
      <c r="C146" s="655"/>
      <c r="D146" s="661"/>
      <c r="E146" s="369" t="s">
        <v>1146</v>
      </c>
      <c r="F146" s="367" t="s">
        <v>92</v>
      </c>
      <c r="G146" s="367" t="s">
        <v>1147</v>
      </c>
      <c r="H146" s="624"/>
      <c r="I146" s="624"/>
      <c r="J146" s="624"/>
      <c r="K146" s="624"/>
      <c r="L146" s="624"/>
      <c r="M146" s="624"/>
      <c r="N146" s="619"/>
      <c r="O146" s="13"/>
      <c r="P146" s="13"/>
      <c r="Q146" s="347"/>
      <c r="R146" s="356"/>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row>
    <row r="147" spans="1:227" s="14" customFormat="1" ht="90" x14ac:dyDescent="0.25">
      <c r="A147" s="680"/>
      <c r="B147" s="683"/>
      <c r="C147" s="655"/>
      <c r="D147" s="661"/>
      <c r="E147" s="186" t="s">
        <v>1299</v>
      </c>
      <c r="F147" s="179" t="s">
        <v>92</v>
      </c>
      <c r="G147" s="179" t="s">
        <v>1300</v>
      </c>
      <c r="H147" s="624"/>
      <c r="I147" s="624"/>
      <c r="J147" s="624"/>
      <c r="K147" s="624"/>
      <c r="L147" s="624"/>
      <c r="M147" s="624"/>
      <c r="N147" s="619"/>
      <c r="O147" s="13"/>
      <c r="P147" s="356"/>
      <c r="Q147" s="356"/>
      <c r="R147" s="356"/>
      <c r="S147" s="356"/>
      <c r="T147" s="356"/>
      <c r="U147" s="356"/>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row>
    <row r="148" spans="1:227" s="14" customFormat="1" ht="49.5" customHeight="1" x14ac:dyDescent="0.25">
      <c r="A148" s="680"/>
      <c r="B148" s="683"/>
      <c r="C148" s="655"/>
      <c r="D148" s="661"/>
      <c r="E148" s="186" t="s">
        <v>1301</v>
      </c>
      <c r="F148" s="190" t="s">
        <v>92</v>
      </c>
      <c r="G148" s="177" t="s">
        <v>890</v>
      </c>
      <c r="H148" s="624"/>
      <c r="I148" s="624"/>
      <c r="J148" s="624"/>
      <c r="K148" s="624"/>
      <c r="L148" s="624"/>
      <c r="M148" s="624"/>
      <c r="N148" s="619"/>
      <c r="O148" s="13"/>
      <c r="P148" s="67"/>
      <c r="Q148" s="67"/>
      <c r="R148" s="67"/>
      <c r="S148" s="67"/>
      <c r="T148" s="67"/>
      <c r="U148" s="67"/>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row>
    <row r="149" spans="1:227" s="14" customFormat="1" ht="45" customHeight="1" x14ac:dyDescent="0.25">
      <c r="A149" s="680"/>
      <c r="B149" s="683"/>
      <c r="C149" s="655"/>
      <c r="D149" s="661"/>
      <c r="E149" s="186" t="s">
        <v>1306</v>
      </c>
      <c r="F149" s="190" t="s">
        <v>92</v>
      </c>
      <c r="G149" s="192" t="s">
        <v>1307</v>
      </c>
      <c r="H149" s="624"/>
      <c r="I149" s="624"/>
      <c r="J149" s="624"/>
      <c r="K149" s="624"/>
      <c r="L149" s="624"/>
      <c r="M149" s="624"/>
      <c r="N149" s="619"/>
      <c r="O149" s="13"/>
      <c r="P149" s="67"/>
      <c r="Q149" s="67"/>
      <c r="R149" s="67"/>
      <c r="S149" s="67"/>
      <c r="T149" s="67"/>
      <c r="U149" s="67"/>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row>
    <row r="150" spans="1:227" s="14" customFormat="1" ht="60" x14ac:dyDescent="0.25">
      <c r="A150" s="680"/>
      <c r="B150" s="683"/>
      <c r="C150" s="655"/>
      <c r="D150" s="661"/>
      <c r="E150" s="275" t="s">
        <v>1217</v>
      </c>
      <c r="F150" s="190" t="s">
        <v>92</v>
      </c>
      <c r="G150" s="279" t="s">
        <v>1218</v>
      </c>
      <c r="H150" s="624"/>
      <c r="I150" s="624"/>
      <c r="J150" s="624"/>
      <c r="K150" s="624"/>
      <c r="L150" s="624"/>
      <c r="M150" s="624"/>
      <c r="N150" s="619"/>
      <c r="O150" s="13"/>
      <c r="P150" s="67"/>
      <c r="Q150" s="67"/>
      <c r="R150" s="67"/>
      <c r="S150" s="67"/>
      <c r="T150" s="67"/>
      <c r="U150" s="67"/>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row>
    <row r="151" spans="1:227" s="14" customFormat="1" ht="60" x14ac:dyDescent="0.25">
      <c r="A151" s="680"/>
      <c r="B151" s="683"/>
      <c r="C151" s="655"/>
      <c r="D151" s="661"/>
      <c r="E151" s="275" t="s">
        <v>1255</v>
      </c>
      <c r="F151" s="190" t="s">
        <v>92</v>
      </c>
      <c r="G151" s="279" t="s">
        <v>1256</v>
      </c>
      <c r="H151" s="624"/>
      <c r="I151" s="624"/>
      <c r="J151" s="624"/>
      <c r="K151" s="624"/>
      <c r="L151" s="624"/>
      <c r="M151" s="624"/>
      <c r="N151" s="619"/>
      <c r="O151" s="13"/>
      <c r="P151" s="67"/>
      <c r="Q151" s="67"/>
      <c r="R151" s="67"/>
      <c r="S151" s="67"/>
      <c r="T151" s="67"/>
      <c r="U151" s="67"/>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row>
    <row r="152" spans="1:227" s="14" customFormat="1" ht="60" x14ac:dyDescent="0.25">
      <c r="A152" s="680"/>
      <c r="B152" s="683"/>
      <c r="C152" s="655"/>
      <c r="D152" s="661"/>
      <c r="E152" s="186" t="s">
        <v>1304</v>
      </c>
      <c r="F152" s="179" t="s">
        <v>92</v>
      </c>
      <c r="G152" s="142" t="s">
        <v>1643</v>
      </c>
      <c r="H152" s="624"/>
      <c r="I152" s="624"/>
      <c r="J152" s="624"/>
      <c r="K152" s="624"/>
      <c r="L152" s="624"/>
      <c r="M152" s="624"/>
      <c r="N152" s="619"/>
      <c r="O152" s="13"/>
      <c r="P152" s="67"/>
      <c r="Q152" s="67"/>
      <c r="R152" s="67"/>
      <c r="S152" s="67"/>
      <c r="T152" s="67"/>
      <c r="U152" s="67"/>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row>
    <row r="153" spans="1:227" s="14" customFormat="1" ht="60" x14ac:dyDescent="0.25">
      <c r="A153" s="680"/>
      <c r="B153" s="683"/>
      <c r="C153" s="655"/>
      <c r="D153" s="661"/>
      <c r="E153" s="186" t="s">
        <v>1303</v>
      </c>
      <c r="F153" s="179" t="s">
        <v>92</v>
      </c>
      <c r="G153" s="179" t="s">
        <v>1281</v>
      </c>
      <c r="H153" s="624"/>
      <c r="I153" s="624"/>
      <c r="J153" s="624"/>
      <c r="K153" s="624"/>
      <c r="L153" s="624"/>
      <c r="M153" s="624"/>
      <c r="N153" s="619"/>
      <c r="O153" s="13"/>
      <c r="P153" s="67"/>
      <c r="Q153" s="67"/>
      <c r="R153" s="67"/>
      <c r="S153" s="67"/>
      <c r="T153" s="67"/>
      <c r="U153" s="67"/>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row>
    <row r="154" spans="1:227" s="14" customFormat="1" ht="60" x14ac:dyDescent="0.25">
      <c r="A154" s="680"/>
      <c r="B154" s="683"/>
      <c r="C154" s="655"/>
      <c r="D154" s="661"/>
      <c r="E154" s="186" t="s">
        <v>1302</v>
      </c>
      <c r="F154" s="179" t="s">
        <v>92</v>
      </c>
      <c r="G154" s="142" t="s">
        <v>930</v>
      </c>
      <c r="H154" s="624"/>
      <c r="I154" s="624"/>
      <c r="J154" s="624"/>
      <c r="K154" s="624"/>
      <c r="L154" s="624"/>
      <c r="M154" s="624"/>
      <c r="N154" s="619"/>
      <c r="O154" s="13"/>
      <c r="P154" s="67"/>
      <c r="Q154" s="67"/>
      <c r="R154" s="67"/>
      <c r="S154" s="67"/>
      <c r="T154" s="67"/>
      <c r="U154" s="67"/>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row>
    <row r="155" spans="1:227" s="14" customFormat="1" ht="30" x14ac:dyDescent="0.25">
      <c r="A155" s="680" t="s">
        <v>332</v>
      </c>
      <c r="B155" s="683" t="s">
        <v>251</v>
      </c>
      <c r="C155" s="655" t="s">
        <v>849</v>
      </c>
      <c r="D155" s="634" t="s">
        <v>80</v>
      </c>
      <c r="E155" s="103" t="s">
        <v>181</v>
      </c>
      <c r="F155" s="138" t="s">
        <v>459</v>
      </c>
      <c r="G155" s="52" t="s">
        <v>437</v>
      </c>
      <c r="H155" s="624">
        <v>34865.9</v>
      </c>
      <c r="I155" s="624">
        <v>0</v>
      </c>
      <c r="J155" s="624">
        <v>58536.2</v>
      </c>
      <c r="K155" s="624">
        <v>25198.2</v>
      </c>
      <c r="L155" s="624">
        <v>50000</v>
      </c>
      <c r="M155" s="624">
        <v>50000</v>
      </c>
      <c r="N155" s="619" t="s">
        <v>674</v>
      </c>
      <c r="O155" s="13"/>
      <c r="P155" s="67"/>
      <c r="Q155" s="67"/>
      <c r="R155" s="67"/>
      <c r="S155" s="67"/>
      <c r="T155" s="67"/>
      <c r="U155" s="67"/>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row>
    <row r="156" spans="1:227" s="13" customFormat="1" ht="30" x14ac:dyDescent="0.25">
      <c r="A156" s="680"/>
      <c r="B156" s="683"/>
      <c r="C156" s="655"/>
      <c r="D156" s="661"/>
      <c r="E156" s="111" t="s">
        <v>135</v>
      </c>
      <c r="F156" s="139" t="s">
        <v>92</v>
      </c>
      <c r="G156" s="142" t="s">
        <v>130</v>
      </c>
      <c r="H156" s="624"/>
      <c r="I156" s="624"/>
      <c r="J156" s="624"/>
      <c r="K156" s="624"/>
      <c r="L156" s="624"/>
      <c r="M156" s="624"/>
      <c r="N156" s="619"/>
    </row>
    <row r="157" spans="1:227" s="14" customFormat="1" ht="30" x14ac:dyDescent="0.25">
      <c r="A157" s="680" t="s">
        <v>113</v>
      </c>
      <c r="B157" s="683" t="s">
        <v>67</v>
      </c>
      <c r="C157" s="655" t="s">
        <v>626</v>
      </c>
      <c r="D157" s="634" t="s">
        <v>1610</v>
      </c>
      <c r="E157" s="103" t="s">
        <v>182</v>
      </c>
      <c r="F157" s="137" t="s">
        <v>460</v>
      </c>
      <c r="G157" s="137" t="s">
        <v>437</v>
      </c>
      <c r="H157" s="624">
        <v>1966.1</v>
      </c>
      <c r="I157" s="624">
        <v>1889.5</v>
      </c>
      <c r="J157" s="624">
        <v>1861.9</v>
      </c>
      <c r="K157" s="624">
        <v>1927.2</v>
      </c>
      <c r="L157" s="624">
        <v>367.5</v>
      </c>
      <c r="M157" s="624">
        <v>352.7</v>
      </c>
      <c r="N157" s="619" t="s">
        <v>1444</v>
      </c>
      <c r="P157" s="67"/>
      <c r="Q157" s="67"/>
      <c r="R157" s="67"/>
      <c r="S157" s="67"/>
      <c r="T157" s="67"/>
      <c r="U157" s="67"/>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row>
    <row r="158" spans="1:227" s="14" customFormat="1" ht="30" x14ac:dyDescent="0.25">
      <c r="A158" s="680"/>
      <c r="B158" s="683"/>
      <c r="C158" s="655"/>
      <c r="D158" s="661"/>
      <c r="E158" s="180" t="s">
        <v>706</v>
      </c>
      <c r="F158" s="178" t="s">
        <v>707</v>
      </c>
      <c r="G158" s="178" t="s">
        <v>791</v>
      </c>
      <c r="H158" s="624"/>
      <c r="I158" s="624"/>
      <c r="J158" s="624"/>
      <c r="K158" s="624"/>
      <c r="L158" s="624"/>
      <c r="M158" s="624"/>
      <c r="N158" s="619"/>
      <c r="P158" s="67"/>
      <c r="Q158" s="67"/>
      <c r="R158" s="67"/>
      <c r="S158" s="67"/>
      <c r="T158" s="67"/>
      <c r="U158" s="67"/>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row>
    <row r="159" spans="1:227" s="14" customFormat="1" ht="45" x14ac:dyDescent="0.25">
      <c r="A159" s="680"/>
      <c r="B159" s="683"/>
      <c r="C159" s="655"/>
      <c r="D159" s="661"/>
      <c r="E159" s="288" t="s">
        <v>964</v>
      </c>
      <c r="F159" s="287" t="s">
        <v>92</v>
      </c>
      <c r="G159" s="287" t="s">
        <v>928</v>
      </c>
      <c r="H159" s="624"/>
      <c r="I159" s="624"/>
      <c r="J159" s="624"/>
      <c r="K159" s="624"/>
      <c r="L159" s="624"/>
      <c r="M159" s="624"/>
      <c r="N159" s="619"/>
      <c r="P159" s="356"/>
      <c r="Q159" s="356"/>
      <c r="R159" s="356"/>
      <c r="S159" s="356"/>
      <c r="T159" s="356"/>
      <c r="U159" s="356"/>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row>
    <row r="160" spans="1:227" s="14" customFormat="1" ht="49.5" customHeight="1" x14ac:dyDescent="0.25">
      <c r="A160" s="680"/>
      <c r="B160" s="683"/>
      <c r="C160" s="655"/>
      <c r="D160" s="661"/>
      <c r="E160" s="288" t="s">
        <v>1231</v>
      </c>
      <c r="F160" s="287" t="s">
        <v>92</v>
      </c>
      <c r="G160" s="130" t="s">
        <v>1227</v>
      </c>
      <c r="H160" s="624"/>
      <c r="I160" s="624"/>
      <c r="J160" s="624"/>
      <c r="K160" s="624"/>
      <c r="L160" s="624"/>
      <c r="M160" s="624"/>
      <c r="N160" s="619"/>
      <c r="P160" s="356"/>
      <c r="Q160" s="356"/>
      <c r="R160" s="356"/>
      <c r="S160" s="356"/>
      <c r="T160" s="356"/>
      <c r="U160" s="356"/>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row>
    <row r="161" spans="1:227" s="14" customFormat="1" ht="51" customHeight="1" x14ac:dyDescent="0.25">
      <c r="A161" s="680"/>
      <c r="B161" s="683"/>
      <c r="C161" s="655"/>
      <c r="D161" s="661"/>
      <c r="E161" s="288" t="s">
        <v>965</v>
      </c>
      <c r="F161" s="287" t="s">
        <v>92</v>
      </c>
      <c r="G161" s="130" t="s">
        <v>966</v>
      </c>
      <c r="H161" s="624"/>
      <c r="I161" s="624"/>
      <c r="J161" s="624"/>
      <c r="K161" s="624"/>
      <c r="L161" s="624"/>
      <c r="M161" s="624"/>
      <c r="N161" s="619"/>
      <c r="P161" s="356"/>
      <c r="Q161" s="356"/>
      <c r="R161" s="356"/>
      <c r="S161" s="356"/>
      <c r="T161" s="356"/>
      <c r="U161" s="356"/>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row>
    <row r="162" spans="1:227" s="14" customFormat="1" ht="45" x14ac:dyDescent="0.25">
      <c r="A162" s="680"/>
      <c r="B162" s="683"/>
      <c r="C162" s="655"/>
      <c r="D162" s="661"/>
      <c r="E162" s="288" t="s">
        <v>1442</v>
      </c>
      <c r="F162" s="287" t="s">
        <v>92</v>
      </c>
      <c r="G162" s="287" t="s">
        <v>1443</v>
      </c>
      <c r="H162" s="624"/>
      <c r="I162" s="624"/>
      <c r="J162" s="624"/>
      <c r="K162" s="624"/>
      <c r="L162" s="624"/>
      <c r="M162" s="624"/>
      <c r="N162" s="619"/>
      <c r="P162" s="356"/>
      <c r="Q162" s="356"/>
      <c r="R162" s="356"/>
      <c r="S162" s="356"/>
      <c r="T162" s="356"/>
      <c r="U162" s="356"/>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row>
    <row r="163" spans="1:227" s="14" customFormat="1" ht="60" x14ac:dyDescent="0.25">
      <c r="A163" s="680"/>
      <c r="B163" s="683"/>
      <c r="C163" s="655"/>
      <c r="D163" s="661"/>
      <c r="E163" s="111" t="s">
        <v>1644</v>
      </c>
      <c r="F163" s="139" t="s">
        <v>92</v>
      </c>
      <c r="G163" s="139" t="s">
        <v>1220</v>
      </c>
      <c r="H163" s="624"/>
      <c r="I163" s="624"/>
      <c r="J163" s="624"/>
      <c r="K163" s="624"/>
      <c r="L163" s="624"/>
      <c r="M163" s="624"/>
      <c r="N163" s="619"/>
      <c r="P163" s="67"/>
      <c r="Q163" s="67"/>
      <c r="R163" s="67"/>
      <c r="S163" s="67"/>
      <c r="T163" s="67"/>
      <c r="U163" s="67"/>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row>
    <row r="164" spans="1:227" s="14" customFormat="1" ht="45" x14ac:dyDescent="0.25">
      <c r="A164" s="680"/>
      <c r="B164" s="683"/>
      <c r="C164" s="655"/>
      <c r="D164" s="786"/>
      <c r="E164" s="111" t="s">
        <v>488</v>
      </c>
      <c r="F164" s="139" t="s">
        <v>92</v>
      </c>
      <c r="G164" s="139" t="s">
        <v>1219</v>
      </c>
      <c r="H164" s="624"/>
      <c r="I164" s="624"/>
      <c r="J164" s="624"/>
      <c r="K164" s="624"/>
      <c r="L164" s="624"/>
      <c r="M164" s="624"/>
      <c r="N164" s="619"/>
      <c r="P164" s="67"/>
      <c r="Q164" s="67"/>
      <c r="R164" s="67"/>
      <c r="S164" s="67"/>
      <c r="T164" s="67"/>
      <c r="U164" s="67"/>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row>
    <row r="165" spans="1:227" s="14" customFormat="1" ht="30" x14ac:dyDescent="0.25">
      <c r="A165" s="673" t="s">
        <v>333</v>
      </c>
      <c r="B165" s="676" t="s">
        <v>73</v>
      </c>
      <c r="C165" s="698" t="s">
        <v>850</v>
      </c>
      <c r="D165" s="790" t="s">
        <v>1611</v>
      </c>
      <c r="E165" s="180" t="s">
        <v>183</v>
      </c>
      <c r="F165" s="178" t="s">
        <v>461</v>
      </c>
      <c r="G165" s="178" t="s">
        <v>437</v>
      </c>
      <c r="H165" s="624">
        <v>131702.1</v>
      </c>
      <c r="I165" s="624">
        <v>131642.29999999999</v>
      </c>
      <c r="J165" s="624">
        <v>133296</v>
      </c>
      <c r="K165" s="624">
        <v>11042.1</v>
      </c>
      <c r="L165" s="624">
        <v>79785.899999999994</v>
      </c>
      <c r="M165" s="624">
        <v>98959.8</v>
      </c>
      <c r="N165" s="743" t="s">
        <v>1815</v>
      </c>
      <c r="P165" s="67"/>
      <c r="Q165" s="67"/>
      <c r="R165" s="67"/>
      <c r="S165" s="67"/>
      <c r="T165" s="67"/>
      <c r="U165" s="67"/>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row>
    <row r="166" spans="1:227" s="14" customFormat="1" ht="30" x14ac:dyDescent="0.25">
      <c r="A166" s="674"/>
      <c r="B166" s="677"/>
      <c r="C166" s="699"/>
      <c r="D166" s="791"/>
      <c r="E166" s="180" t="s">
        <v>708</v>
      </c>
      <c r="F166" s="178" t="s">
        <v>709</v>
      </c>
      <c r="G166" s="178" t="s">
        <v>710</v>
      </c>
      <c r="H166" s="624"/>
      <c r="I166" s="624"/>
      <c r="J166" s="624"/>
      <c r="K166" s="624"/>
      <c r="L166" s="624"/>
      <c r="M166" s="624"/>
      <c r="N166" s="743"/>
      <c r="P166" s="67"/>
      <c r="Q166" s="67"/>
      <c r="R166" s="67"/>
      <c r="S166" s="67"/>
      <c r="T166" s="67"/>
      <c r="U166" s="67"/>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row>
    <row r="167" spans="1:227" s="14" customFormat="1" ht="45" x14ac:dyDescent="0.25">
      <c r="A167" s="674"/>
      <c r="B167" s="677"/>
      <c r="C167" s="699"/>
      <c r="D167" s="791"/>
      <c r="E167" s="288" t="s">
        <v>964</v>
      </c>
      <c r="F167" s="287" t="s">
        <v>92</v>
      </c>
      <c r="G167" s="287" t="s">
        <v>928</v>
      </c>
      <c r="H167" s="624"/>
      <c r="I167" s="624"/>
      <c r="J167" s="624"/>
      <c r="K167" s="624"/>
      <c r="L167" s="624"/>
      <c r="M167" s="624"/>
      <c r="N167" s="743"/>
      <c r="P167" s="67"/>
      <c r="Q167" s="67"/>
      <c r="R167" s="67"/>
      <c r="S167" s="67"/>
      <c r="T167" s="67"/>
      <c r="U167" s="67"/>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row>
    <row r="168" spans="1:227" s="14" customFormat="1" ht="37.5" customHeight="1" x14ac:dyDescent="0.25">
      <c r="A168" s="674"/>
      <c r="B168" s="677"/>
      <c r="C168" s="699"/>
      <c r="D168" s="791"/>
      <c r="E168" s="666" t="s">
        <v>1442</v>
      </c>
      <c r="F168" s="698" t="s">
        <v>92</v>
      </c>
      <c r="G168" s="698" t="s">
        <v>1319</v>
      </c>
      <c r="H168" s="624"/>
      <c r="I168" s="624"/>
      <c r="J168" s="624"/>
      <c r="K168" s="624"/>
      <c r="L168" s="624"/>
      <c r="M168" s="624"/>
      <c r="N168" s="743"/>
      <c r="P168" s="67"/>
      <c r="Q168" s="67"/>
      <c r="R168" s="67"/>
      <c r="S168" s="67"/>
      <c r="T168" s="67"/>
      <c r="U168" s="67"/>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row>
    <row r="169" spans="1:227" s="14" customFormat="1" ht="15" x14ac:dyDescent="0.25">
      <c r="A169" s="674"/>
      <c r="B169" s="677"/>
      <c r="C169" s="699"/>
      <c r="D169" s="791"/>
      <c r="E169" s="687"/>
      <c r="F169" s="635"/>
      <c r="G169" s="635"/>
      <c r="H169" s="624"/>
      <c r="I169" s="624"/>
      <c r="J169" s="624"/>
      <c r="K169" s="624"/>
      <c r="L169" s="624"/>
      <c r="M169" s="624"/>
      <c r="N169" s="743"/>
      <c r="P169" s="13"/>
      <c r="Q169" s="32"/>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row>
    <row r="170" spans="1:227" s="14" customFormat="1" ht="15" x14ac:dyDescent="0.25">
      <c r="A170" s="674"/>
      <c r="B170" s="677"/>
      <c r="C170" s="699"/>
      <c r="D170" s="791"/>
      <c r="E170" s="666" t="s">
        <v>809</v>
      </c>
      <c r="F170" s="698" t="s">
        <v>92</v>
      </c>
      <c r="G170" s="698" t="s">
        <v>711</v>
      </c>
      <c r="H170" s="624"/>
      <c r="I170" s="624"/>
      <c r="J170" s="624"/>
      <c r="K170" s="624"/>
      <c r="L170" s="624"/>
      <c r="M170" s="624"/>
      <c r="N170" s="743"/>
      <c r="P170" s="13"/>
      <c r="Q170" s="32"/>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row>
    <row r="171" spans="1:227" s="14" customFormat="1" ht="30" customHeight="1" x14ac:dyDescent="0.25">
      <c r="A171" s="674"/>
      <c r="B171" s="677"/>
      <c r="C171" s="699"/>
      <c r="D171" s="791"/>
      <c r="E171" s="687"/>
      <c r="F171" s="635"/>
      <c r="G171" s="635"/>
      <c r="H171" s="624"/>
      <c r="I171" s="624"/>
      <c r="J171" s="624"/>
      <c r="K171" s="624"/>
      <c r="L171" s="624"/>
      <c r="M171" s="624"/>
      <c r="N171" s="743"/>
      <c r="P171" s="67"/>
      <c r="Q171" s="67"/>
      <c r="R171" s="67"/>
      <c r="S171" s="67"/>
      <c r="T171" s="67"/>
      <c r="U171" s="67"/>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row>
    <row r="172" spans="1:227" s="14" customFormat="1" ht="60" x14ac:dyDescent="0.25">
      <c r="A172" s="674"/>
      <c r="B172" s="677"/>
      <c r="C172" s="699"/>
      <c r="D172" s="791"/>
      <c r="E172" s="285" t="s">
        <v>1037</v>
      </c>
      <c r="F172" s="280" t="s">
        <v>92</v>
      </c>
      <c r="G172" s="276" t="s">
        <v>1038</v>
      </c>
      <c r="H172" s="624"/>
      <c r="I172" s="624"/>
      <c r="J172" s="624"/>
      <c r="K172" s="624"/>
      <c r="L172" s="624"/>
      <c r="M172" s="624"/>
      <c r="N172" s="743"/>
      <c r="O172" s="13"/>
      <c r="P172" s="67"/>
      <c r="Q172" s="67"/>
      <c r="R172" s="67"/>
      <c r="S172" s="67"/>
      <c r="T172" s="67"/>
      <c r="U172" s="67"/>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row>
    <row r="173" spans="1:227" s="14" customFormat="1" ht="30" x14ac:dyDescent="0.25">
      <c r="A173" s="630"/>
      <c r="B173" s="687"/>
      <c r="C173" s="635"/>
      <c r="D173" s="635"/>
      <c r="E173" s="372" t="s">
        <v>1645</v>
      </c>
      <c r="F173" s="373" t="s">
        <v>92</v>
      </c>
      <c r="G173" s="130" t="s">
        <v>1646</v>
      </c>
      <c r="H173" s="719"/>
      <c r="I173" s="624"/>
      <c r="J173" s="624"/>
      <c r="K173" s="624"/>
      <c r="L173" s="624"/>
      <c r="M173" s="624"/>
      <c r="N173" s="620"/>
      <c r="O173" s="13"/>
      <c r="P173" s="67"/>
      <c r="Q173" s="67"/>
      <c r="R173" s="67"/>
      <c r="S173" s="67"/>
      <c r="T173" s="67"/>
      <c r="U173" s="67"/>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row>
    <row r="174" spans="1:227" s="14" customFormat="1" ht="30" x14ac:dyDescent="0.25">
      <c r="A174" s="673" t="s">
        <v>6</v>
      </c>
      <c r="B174" s="795" t="s">
        <v>452</v>
      </c>
      <c r="C174" s="757" t="s">
        <v>252</v>
      </c>
      <c r="D174" s="698" t="s">
        <v>1612</v>
      </c>
      <c r="E174" s="103" t="s">
        <v>184</v>
      </c>
      <c r="F174" s="137" t="s">
        <v>462</v>
      </c>
      <c r="G174" s="137" t="s">
        <v>437</v>
      </c>
      <c r="H174" s="641">
        <f t="shared" ref="H174:M174" si="6">H181+H182+H192+H198+H209+H210+H213+H220+H225+H228+H272+H232+H247+H254</f>
        <v>2540308.8000000003</v>
      </c>
      <c r="I174" s="641">
        <f t="shared" si="6"/>
        <v>2466817.8000000003</v>
      </c>
      <c r="J174" s="641">
        <f t="shared" si="6"/>
        <v>1851705.4</v>
      </c>
      <c r="K174" s="641">
        <f t="shared" si="6"/>
        <v>2147696.7999999998</v>
      </c>
      <c r="L174" s="641">
        <f t="shared" si="6"/>
        <v>1291339.3000000003</v>
      </c>
      <c r="M174" s="641">
        <f t="shared" si="6"/>
        <v>1264839.5</v>
      </c>
      <c r="N174" s="619"/>
      <c r="O174" s="13"/>
      <c r="P174" s="67"/>
      <c r="Q174" s="67"/>
      <c r="R174" s="67"/>
      <c r="S174" s="67"/>
      <c r="T174" s="67"/>
      <c r="U174" s="67"/>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row>
    <row r="175" spans="1:227" s="14" customFormat="1" ht="36" customHeight="1" x14ac:dyDescent="0.25">
      <c r="A175" s="674"/>
      <c r="B175" s="796"/>
      <c r="C175" s="757"/>
      <c r="D175" s="699"/>
      <c r="E175" s="103" t="s">
        <v>1103</v>
      </c>
      <c r="F175" s="137" t="s">
        <v>92</v>
      </c>
      <c r="G175" s="137" t="s">
        <v>489</v>
      </c>
      <c r="H175" s="641"/>
      <c r="I175" s="641"/>
      <c r="J175" s="641"/>
      <c r="K175" s="641"/>
      <c r="L175" s="641"/>
      <c r="M175" s="641"/>
      <c r="N175" s="619"/>
      <c r="O175" s="13"/>
      <c r="P175" s="67"/>
      <c r="Q175" s="67"/>
      <c r="R175" s="67"/>
      <c r="S175" s="67"/>
      <c r="T175" s="67"/>
      <c r="U175" s="67"/>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row>
    <row r="176" spans="1:227" s="14" customFormat="1" ht="15" x14ac:dyDescent="0.25">
      <c r="A176" s="674"/>
      <c r="B176" s="796"/>
      <c r="C176" s="757"/>
      <c r="D176" s="699"/>
      <c r="E176" s="666" t="s">
        <v>125</v>
      </c>
      <c r="F176" s="698" t="s">
        <v>132</v>
      </c>
      <c r="G176" s="698" t="s">
        <v>1222</v>
      </c>
      <c r="H176" s="641"/>
      <c r="I176" s="641"/>
      <c r="J176" s="641"/>
      <c r="K176" s="641"/>
      <c r="L176" s="641"/>
      <c r="M176" s="641"/>
      <c r="N176" s="619"/>
      <c r="O176" s="13"/>
      <c r="P176" s="67"/>
      <c r="Q176" s="67"/>
      <c r="R176" s="67"/>
      <c r="S176" s="67"/>
      <c r="T176" s="67"/>
      <c r="U176" s="67"/>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row>
    <row r="177" spans="1:227" s="14" customFormat="1" ht="27" customHeight="1" x14ac:dyDescent="0.25">
      <c r="A177" s="674"/>
      <c r="B177" s="796"/>
      <c r="C177" s="757"/>
      <c r="D177" s="699"/>
      <c r="E177" s="687"/>
      <c r="F177" s="635"/>
      <c r="G177" s="635"/>
      <c r="H177" s="641"/>
      <c r="I177" s="641"/>
      <c r="J177" s="641"/>
      <c r="K177" s="641"/>
      <c r="L177" s="641"/>
      <c r="M177" s="641"/>
      <c r="N177" s="619"/>
      <c r="O177" s="13"/>
      <c r="P177" s="67"/>
      <c r="Q177" s="67"/>
      <c r="R177" s="67"/>
      <c r="S177" s="67"/>
      <c r="T177" s="67"/>
      <c r="U177" s="67"/>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row>
    <row r="178" spans="1:227" s="14" customFormat="1" ht="21" customHeight="1" x14ac:dyDescent="0.25">
      <c r="A178" s="674"/>
      <c r="B178" s="796"/>
      <c r="C178" s="757"/>
      <c r="D178" s="699"/>
      <c r="E178" s="666" t="s">
        <v>126</v>
      </c>
      <c r="F178" s="698" t="s">
        <v>132</v>
      </c>
      <c r="G178" s="698" t="s">
        <v>1221</v>
      </c>
      <c r="H178" s="641"/>
      <c r="I178" s="641"/>
      <c r="J178" s="641"/>
      <c r="K178" s="641"/>
      <c r="L178" s="641"/>
      <c r="M178" s="641"/>
      <c r="N178" s="619"/>
      <c r="O178" s="13"/>
      <c r="P178" s="67"/>
      <c r="Q178" s="67"/>
      <c r="R178" s="67"/>
      <c r="S178" s="67"/>
      <c r="T178" s="67"/>
      <c r="U178" s="67"/>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row>
    <row r="179" spans="1:227" s="14" customFormat="1" ht="32.25" customHeight="1" x14ac:dyDescent="0.25">
      <c r="A179" s="674"/>
      <c r="B179" s="796"/>
      <c r="C179" s="757"/>
      <c r="D179" s="699"/>
      <c r="E179" s="687"/>
      <c r="F179" s="635"/>
      <c r="G179" s="635"/>
      <c r="H179" s="641"/>
      <c r="I179" s="641"/>
      <c r="J179" s="641"/>
      <c r="K179" s="641"/>
      <c r="L179" s="641"/>
      <c r="M179" s="641"/>
      <c r="N179" s="619"/>
      <c r="O179" s="13"/>
      <c r="P179" s="67"/>
      <c r="Q179" s="67"/>
      <c r="R179" s="67"/>
      <c r="S179" s="67"/>
      <c r="T179" s="67"/>
      <c r="U179" s="67"/>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row>
    <row r="180" spans="1:227" s="14" customFormat="1" ht="25.5" customHeight="1" x14ac:dyDescent="0.25">
      <c r="A180" s="674"/>
      <c r="B180" s="796"/>
      <c r="C180" s="707"/>
      <c r="D180" s="752"/>
      <c r="E180" s="289" t="s">
        <v>91</v>
      </c>
      <c r="F180" s="287"/>
      <c r="G180" s="287"/>
      <c r="H180" s="641"/>
      <c r="I180" s="641"/>
      <c r="J180" s="641"/>
      <c r="K180" s="641"/>
      <c r="L180" s="641"/>
      <c r="M180" s="641"/>
      <c r="N180" s="626"/>
      <c r="O180" s="13"/>
      <c r="P180" s="67"/>
      <c r="Q180" s="67"/>
      <c r="R180" s="67"/>
      <c r="S180" s="67"/>
      <c r="T180" s="67"/>
      <c r="U180" s="67"/>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row>
    <row r="181" spans="1:227" s="14" customFormat="1" ht="76.5" customHeight="1" x14ac:dyDescent="0.25">
      <c r="A181" s="674"/>
      <c r="B181" s="796"/>
      <c r="C181" s="79" t="s">
        <v>851</v>
      </c>
      <c r="D181" s="72" t="s">
        <v>84</v>
      </c>
      <c r="E181" s="288" t="s">
        <v>1446</v>
      </c>
      <c r="F181" s="174" t="s">
        <v>92</v>
      </c>
      <c r="G181" s="175" t="s">
        <v>1447</v>
      </c>
      <c r="H181" s="601">
        <v>313.5</v>
      </c>
      <c r="I181" s="601">
        <v>285.10000000000002</v>
      </c>
      <c r="J181" s="601">
        <v>313.5</v>
      </c>
      <c r="K181" s="601">
        <v>633.5</v>
      </c>
      <c r="L181" s="601">
        <v>633.5</v>
      </c>
      <c r="M181" s="601">
        <v>633.5</v>
      </c>
      <c r="N181" s="611" t="s">
        <v>1647</v>
      </c>
      <c r="P181" s="13"/>
      <c r="Q181" s="347"/>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row>
    <row r="182" spans="1:227" s="14" customFormat="1" ht="60" x14ac:dyDescent="0.25">
      <c r="A182" s="674"/>
      <c r="B182" s="796"/>
      <c r="C182" s="745" t="s">
        <v>852</v>
      </c>
      <c r="D182" s="660" t="s">
        <v>659</v>
      </c>
      <c r="E182" s="288" t="s">
        <v>1446</v>
      </c>
      <c r="F182" s="174" t="s">
        <v>92</v>
      </c>
      <c r="G182" s="175" t="s">
        <v>1447</v>
      </c>
      <c r="H182" s="624">
        <v>600728.9</v>
      </c>
      <c r="I182" s="624">
        <v>600706.30000000005</v>
      </c>
      <c r="J182" s="624">
        <v>597532.19999999995</v>
      </c>
      <c r="K182" s="624">
        <v>600188.69999999995</v>
      </c>
      <c r="L182" s="624">
        <v>611376.4</v>
      </c>
      <c r="M182" s="624">
        <v>611505.4</v>
      </c>
      <c r="N182" s="619" t="s">
        <v>1448</v>
      </c>
      <c r="P182" s="67"/>
      <c r="Q182" s="67"/>
      <c r="R182" s="67"/>
      <c r="S182" s="67"/>
      <c r="T182" s="67"/>
      <c r="U182" s="67"/>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row>
    <row r="183" spans="1:227" s="14" customFormat="1" ht="30" x14ac:dyDescent="0.25">
      <c r="A183" s="674"/>
      <c r="B183" s="796"/>
      <c r="C183" s="745"/>
      <c r="D183" s="660"/>
      <c r="E183" s="288" t="s">
        <v>1274</v>
      </c>
      <c r="F183" s="174" t="s">
        <v>92</v>
      </c>
      <c r="G183" s="175" t="s">
        <v>928</v>
      </c>
      <c r="H183" s="624"/>
      <c r="I183" s="624"/>
      <c r="J183" s="624"/>
      <c r="K183" s="624"/>
      <c r="L183" s="624"/>
      <c r="M183" s="624"/>
      <c r="N183" s="619"/>
      <c r="P183" s="67"/>
      <c r="Q183" s="67"/>
      <c r="R183" s="67"/>
      <c r="S183" s="67"/>
      <c r="T183" s="67"/>
      <c r="U183" s="67"/>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row>
    <row r="184" spans="1:227" s="14" customFormat="1" ht="45" x14ac:dyDescent="0.25">
      <c r="A184" s="674"/>
      <c r="B184" s="796"/>
      <c r="C184" s="745"/>
      <c r="D184" s="660"/>
      <c r="E184" s="288" t="s">
        <v>1449</v>
      </c>
      <c r="F184" s="174" t="s">
        <v>92</v>
      </c>
      <c r="G184" s="384" t="s">
        <v>1456</v>
      </c>
      <c r="H184" s="624"/>
      <c r="I184" s="624"/>
      <c r="J184" s="624"/>
      <c r="K184" s="624"/>
      <c r="L184" s="624"/>
      <c r="M184" s="624"/>
      <c r="N184" s="619"/>
      <c r="O184" s="13"/>
      <c r="P184" s="67"/>
      <c r="Q184" s="67"/>
      <c r="R184" s="67"/>
      <c r="S184" s="67"/>
      <c r="T184" s="67"/>
      <c r="U184" s="67"/>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row>
    <row r="185" spans="1:227" s="14" customFormat="1" ht="60" x14ac:dyDescent="0.25">
      <c r="A185" s="674"/>
      <c r="B185" s="796"/>
      <c r="C185" s="745"/>
      <c r="D185" s="660"/>
      <c r="E185" s="288" t="s">
        <v>1664</v>
      </c>
      <c r="F185" s="287" t="s">
        <v>92</v>
      </c>
      <c r="G185" s="130" t="s">
        <v>1453</v>
      </c>
      <c r="H185" s="624"/>
      <c r="I185" s="624"/>
      <c r="J185" s="624"/>
      <c r="K185" s="624"/>
      <c r="L185" s="624"/>
      <c r="M185" s="624"/>
      <c r="N185" s="619"/>
      <c r="O185" s="13"/>
      <c r="P185" s="67"/>
      <c r="Q185" s="67"/>
      <c r="R185" s="67"/>
      <c r="S185" s="67"/>
      <c r="T185" s="67"/>
      <c r="U185" s="67"/>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row>
    <row r="186" spans="1:227" s="14" customFormat="1" ht="45" x14ac:dyDescent="0.25">
      <c r="A186" s="674"/>
      <c r="B186" s="796"/>
      <c r="C186" s="745"/>
      <c r="D186" s="660"/>
      <c r="E186" s="575" t="s">
        <v>1468</v>
      </c>
      <c r="F186" s="574" t="s">
        <v>92</v>
      </c>
      <c r="G186" s="130" t="s">
        <v>1192</v>
      </c>
      <c r="H186" s="624"/>
      <c r="I186" s="624"/>
      <c r="J186" s="624"/>
      <c r="K186" s="624"/>
      <c r="L186" s="624"/>
      <c r="M186" s="624"/>
      <c r="N186" s="619"/>
      <c r="O186" s="13"/>
      <c r="P186" s="67"/>
      <c r="Q186" s="67"/>
      <c r="R186" s="67"/>
      <c r="S186" s="67"/>
      <c r="T186" s="67"/>
      <c r="U186" s="67"/>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row>
    <row r="187" spans="1:227" s="14" customFormat="1" ht="45" x14ac:dyDescent="0.25">
      <c r="A187" s="674"/>
      <c r="B187" s="796"/>
      <c r="C187" s="745"/>
      <c r="D187" s="660"/>
      <c r="E187" s="288" t="s">
        <v>1451</v>
      </c>
      <c r="F187" s="287" t="s">
        <v>92</v>
      </c>
      <c r="G187" s="130" t="s">
        <v>1454</v>
      </c>
      <c r="H187" s="624"/>
      <c r="I187" s="624"/>
      <c r="J187" s="624"/>
      <c r="K187" s="624"/>
      <c r="L187" s="624"/>
      <c r="M187" s="624"/>
      <c r="N187" s="619"/>
      <c r="O187" s="13"/>
      <c r="P187" s="67"/>
      <c r="Q187" s="67"/>
      <c r="R187" s="67"/>
      <c r="S187" s="67"/>
      <c r="T187" s="67"/>
      <c r="U187" s="67"/>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row>
    <row r="188" spans="1:227" s="14" customFormat="1" ht="45" x14ac:dyDescent="0.25">
      <c r="A188" s="674"/>
      <c r="B188" s="796"/>
      <c r="C188" s="745"/>
      <c r="D188" s="660"/>
      <c r="E188" s="288" t="s">
        <v>1452</v>
      </c>
      <c r="F188" s="287" t="s">
        <v>92</v>
      </c>
      <c r="G188" s="312" t="s">
        <v>1162</v>
      </c>
      <c r="H188" s="624"/>
      <c r="I188" s="624"/>
      <c r="J188" s="624"/>
      <c r="K188" s="624"/>
      <c r="L188" s="624"/>
      <c r="M188" s="624"/>
      <c r="N188" s="619"/>
      <c r="O188" s="13"/>
      <c r="P188" s="67"/>
      <c r="Q188" s="67"/>
      <c r="R188" s="67"/>
      <c r="S188" s="67"/>
      <c r="T188" s="67"/>
      <c r="U188" s="67"/>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row>
    <row r="189" spans="1:227" s="14" customFormat="1" ht="45" x14ac:dyDescent="0.25">
      <c r="A189" s="674"/>
      <c r="B189" s="796"/>
      <c r="C189" s="745"/>
      <c r="D189" s="660"/>
      <c r="E189" s="288" t="s">
        <v>1457</v>
      </c>
      <c r="F189" s="287" t="s">
        <v>92</v>
      </c>
      <c r="G189" s="384" t="s">
        <v>1458</v>
      </c>
      <c r="H189" s="624"/>
      <c r="I189" s="624"/>
      <c r="J189" s="624"/>
      <c r="K189" s="624"/>
      <c r="L189" s="624"/>
      <c r="M189" s="624"/>
      <c r="N189" s="619"/>
      <c r="O189" s="13"/>
      <c r="P189" s="67"/>
      <c r="Q189" s="67"/>
      <c r="R189" s="67"/>
      <c r="S189" s="67"/>
      <c r="T189" s="67"/>
      <c r="U189" s="67"/>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row>
    <row r="190" spans="1:227" s="14" customFormat="1" ht="45" x14ac:dyDescent="0.25">
      <c r="A190" s="674"/>
      <c r="B190" s="796"/>
      <c r="C190" s="745"/>
      <c r="D190" s="660"/>
      <c r="E190" s="288" t="s">
        <v>1450</v>
      </c>
      <c r="F190" s="287" t="s">
        <v>92</v>
      </c>
      <c r="G190" s="384" t="s">
        <v>1455</v>
      </c>
      <c r="H190" s="624"/>
      <c r="I190" s="624"/>
      <c r="J190" s="624"/>
      <c r="K190" s="624"/>
      <c r="L190" s="624"/>
      <c r="M190" s="624"/>
      <c r="N190" s="619"/>
      <c r="O190" s="13"/>
      <c r="P190" s="67"/>
      <c r="Q190" s="67"/>
      <c r="R190" s="67"/>
      <c r="S190" s="67"/>
      <c r="T190" s="67"/>
      <c r="U190" s="67"/>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row>
    <row r="191" spans="1:227" s="14" customFormat="1" ht="59.25" customHeight="1" x14ac:dyDescent="0.25">
      <c r="A191" s="674"/>
      <c r="B191" s="796"/>
      <c r="C191" s="745"/>
      <c r="D191" s="660"/>
      <c r="E191" s="288" t="s">
        <v>884</v>
      </c>
      <c r="F191" s="287" t="s">
        <v>92</v>
      </c>
      <c r="G191" s="130" t="s">
        <v>493</v>
      </c>
      <c r="H191" s="624"/>
      <c r="I191" s="624"/>
      <c r="J191" s="624"/>
      <c r="K191" s="624"/>
      <c r="L191" s="624"/>
      <c r="M191" s="624"/>
      <c r="N191" s="619"/>
      <c r="O191" s="13"/>
      <c r="P191" s="67"/>
      <c r="Q191" s="67"/>
      <c r="R191" s="67"/>
      <c r="S191" s="67"/>
      <c r="T191" s="67"/>
      <c r="U191" s="67"/>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row>
    <row r="192" spans="1:227" s="14" customFormat="1" ht="60" x14ac:dyDescent="0.25">
      <c r="A192" s="674"/>
      <c r="B192" s="796"/>
      <c r="C192" s="745" t="s">
        <v>853</v>
      </c>
      <c r="D192" s="660" t="s">
        <v>660</v>
      </c>
      <c r="E192" s="288" t="s">
        <v>1459</v>
      </c>
      <c r="F192" s="174" t="s">
        <v>92</v>
      </c>
      <c r="G192" s="175" t="s">
        <v>1447</v>
      </c>
      <c r="H192" s="624">
        <v>286882</v>
      </c>
      <c r="I192" s="624">
        <v>286880.2</v>
      </c>
      <c r="J192" s="624">
        <v>332144.59999999998</v>
      </c>
      <c r="K192" s="624">
        <v>319270.59999999998</v>
      </c>
      <c r="L192" s="624">
        <v>319270.59999999998</v>
      </c>
      <c r="M192" s="624">
        <v>319270.59999999998</v>
      </c>
      <c r="N192" s="619" t="s">
        <v>1836</v>
      </c>
      <c r="O192" s="13"/>
      <c r="P192" s="13"/>
      <c r="Q192" s="347"/>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row>
    <row r="193" spans="1:227" s="14" customFormat="1" ht="60" x14ac:dyDescent="0.25">
      <c r="A193" s="674"/>
      <c r="B193" s="796"/>
      <c r="C193" s="745"/>
      <c r="D193" s="660"/>
      <c r="E193" s="288" t="s">
        <v>1461</v>
      </c>
      <c r="F193" s="174" t="s">
        <v>92</v>
      </c>
      <c r="G193" s="312" t="s">
        <v>1462</v>
      </c>
      <c r="H193" s="624"/>
      <c r="I193" s="624"/>
      <c r="J193" s="624"/>
      <c r="K193" s="624"/>
      <c r="L193" s="624"/>
      <c r="M193" s="624"/>
      <c r="N193" s="619"/>
      <c r="O193" s="13"/>
      <c r="P193" s="67"/>
      <c r="Q193" s="67"/>
      <c r="R193" s="67"/>
      <c r="S193" s="67"/>
      <c r="T193" s="67"/>
      <c r="U193" s="67"/>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row>
    <row r="194" spans="1:227" s="14" customFormat="1" ht="45" x14ac:dyDescent="0.25">
      <c r="A194" s="674"/>
      <c r="B194" s="796"/>
      <c r="C194" s="745"/>
      <c r="D194" s="660"/>
      <c r="E194" s="288" t="s">
        <v>1463</v>
      </c>
      <c r="F194" s="174" t="s">
        <v>92</v>
      </c>
      <c r="G194" s="312" t="s">
        <v>1464</v>
      </c>
      <c r="H194" s="624"/>
      <c r="I194" s="624"/>
      <c r="J194" s="624"/>
      <c r="K194" s="624"/>
      <c r="L194" s="624"/>
      <c r="M194" s="624"/>
      <c r="N194" s="619"/>
      <c r="O194" s="13"/>
      <c r="P194" s="67"/>
      <c r="Q194" s="67"/>
      <c r="R194" s="67"/>
      <c r="S194" s="67"/>
      <c r="T194" s="67"/>
      <c r="U194" s="67"/>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row>
    <row r="195" spans="1:227" s="14" customFormat="1" ht="78" customHeight="1" x14ac:dyDescent="0.25">
      <c r="A195" s="674"/>
      <c r="B195" s="796"/>
      <c r="C195" s="745"/>
      <c r="D195" s="660"/>
      <c r="E195" s="134" t="s">
        <v>1667</v>
      </c>
      <c r="F195" s="312" t="s">
        <v>92</v>
      </c>
      <c r="G195" s="312" t="s">
        <v>1668</v>
      </c>
      <c r="H195" s="624"/>
      <c r="I195" s="624"/>
      <c r="J195" s="624"/>
      <c r="K195" s="624"/>
      <c r="L195" s="624"/>
      <c r="M195" s="624"/>
      <c r="N195" s="619"/>
      <c r="O195" s="13"/>
      <c r="P195" s="67"/>
      <c r="Q195" s="67"/>
      <c r="R195" s="67"/>
      <c r="S195" s="67"/>
      <c r="T195" s="67"/>
      <c r="U195" s="67"/>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row>
    <row r="196" spans="1:227" s="14" customFormat="1" ht="30" x14ac:dyDescent="0.25">
      <c r="A196" s="674"/>
      <c r="B196" s="796"/>
      <c r="C196" s="745"/>
      <c r="D196" s="660"/>
      <c r="E196" s="288" t="s">
        <v>1274</v>
      </c>
      <c r="F196" s="174" t="s">
        <v>92</v>
      </c>
      <c r="G196" s="312" t="s">
        <v>930</v>
      </c>
      <c r="H196" s="624"/>
      <c r="I196" s="624"/>
      <c r="J196" s="624"/>
      <c r="K196" s="624"/>
      <c r="L196" s="624"/>
      <c r="M196" s="624"/>
      <c r="N196" s="619"/>
      <c r="O196" s="13"/>
      <c r="P196" s="67"/>
      <c r="Q196" s="67"/>
      <c r="R196" s="67"/>
      <c r="S196" s="67"/>
      <c r="T196" s="67"/>
      <c r="U196" s="67"/>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row>
    <row r="197" spans="1:227" s="14" customFormat="1" ht="59.25" customHeight="1" x14ac:dyDescent="0.25">
      <c r="A197" s="674"/>
      <c r="B197" s="796"/>
      <c r="C197" s="745"/>
      <c r="D197" s="660"/>
      <c r="E197" s="288" t="s">
        <v>1460</v>
      </c>
      <c r="F197" s="287" t="s">
        <v>92</v>
      </c>
      <c r="G197" s="130" t="s">
        <v>493</v>
      </c>
      <c r="H197" s="624"/>
      <c r="I197" s="624"/>
      <c r="J197" s="624"/>
      <c r="K197" s="624"/>
      <c r="L197" s="624"/>
      <c r="M197" s="624"/>
      <c r="N197" s="619"/>
      <c r="O197" s="13"/>
      <c r="P197" s="67"/>
      <c r="Q197" s="67"/>
      <c r="R197" s="67"/>
      <c r="S197" s="67"/>
      <c r="T197" s="67"/>
      <c r="U197" s="67"/>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row>
    <row r="198" spans="1:227" s="14" customFormat="1" ht="60" x14ac:dyDescent="0.25">
      <c r="A198" s="674"/>
      <c r="B198" s="796"/>
      <c r="C198" s="694" t="s">
        <v>854</v>
      </c>
      <c r="D198" s="634" t="s">
        <v>661</v>
      </c>
      <c r="E198" s="288" t="s">
        <v>1459</v>
      </c>
      <c r="F198" s="174" t="s">
        <v>92</v>
      </c>
      <c r="G198" s="175" t="s">
        <v>1447</v>
      </c>
      <c r="H198" s="624">
        <v>50175.7</v>
      </c>
      <c r="I198" s="624">
        <v>50175.7</v>
      </c>
      <c r="J198" s="624">
        <v>34595.9</v>
      </c>
      <c r="K198" s="624">
        <v>134962.5</v>
      </c>
      <c r="L198" s="624">
        <v>134962.5</v>
      </c>
      <c r="M198" s="624">
        <v>134962.5</v>
      </c>
      <c r="N198" s="619" t="s">
        <v>1466</v>
      </c>
      <c r="O198" s="13"/>
      <c r="P198" s="13"/>
      <c r="Q198" s="347"/>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row>
    <row r="199" spans="1:227" s="14" customFormat="1" ht="30" x14ac:dyDescent="0.25">
      <c r="A199" s="674"/>
      <c r="B199" s="796"/>
      <c r="C199" s="695"/>
      <c r="D199" s="661"/>
      <c r="E199" s="288" t="s">
        <v>967</v>
      </c>
      <c r="F199" s="174" t="s">
        <v>92</v>
      </c>
      <c r="G199" s="175" t="s">
        <v>1669</v>
      </c>
      <c r="H199" s="624"/>
      <c r="I199" s="624"/>
      <c r="J199" s="624"/>
      <c r="K199" s="624"/>
      <c r="L199" s="624"/>
      <c r="M199" s="624"/>
      <c r="N199" s="619"/>
      <c r="O199" s="13"/>
      <c r="P199" s="13"/>
      <c r="Q199" s="347"/>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row>
    <row r="200" spans="1:227" s="14" customFormat="1" ht="60" customHeight="1" x14ac:dyDescent="0.25">
      <c r="A200" s="674"/>
      <c r="B200" s="796"/>
      <c r="C200" s="695"/>
      <c r="D200" s="661"/>
      <c r="E200" s="288" t="s">
        <v>1467</v>
      </c>
      <c r="F200" s="174" t="s">
        <v>92</v>
      </c>
      <c r="G200" s="175" t="s">
        <v>1453</v>
      </c>
      <c r="H200" s="624"/>
      <c r="I200" s="624"/>
      <c r="J200" s="624"/>
      <c r="K200" s="624"/>
      <c r="L200" s="624"/>
      <c r="M200" s="624"/>
      <c r="N200" s="619"/>
      <c r="O200" s="13"/>
      <c r="P200" s="13"/>
      <c r="Q200" s="347"/>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row>
    <row r="201" spans="1:227" s="14" customFormat="1" ht="60" customHeight="1" x14ac:dyDescent="0.25">
      <c r="A201" s="674"/>
      <c r="B201" s="796"/>
      <c r="C201" s="695"/>
      <c r="D201" s="661"/>
      <c r="E201" s="288" t="s">
        <v>1468</v>
      </c>
      <c r="F201" s="174" t="s">
        <v>92</v>
      </c>
      <c r="G201" s="130" t="s">
        <v>1192</v>
      </c>
      <c r="H201" s="624"/>
      <c r="I201" s="624"/>
      <c r="J201" s="624"/>
      <c r="K201" s="624"/>
      <c r="L201" s="624"/>
      <c r="M201" s="624"/>
      <c r="N201" s="619"/>
      <c r="O201" s="13"/>
      <c r="P201" s="67"/>
      <c r="Q201" s="67"/>
      <c r="R201" s="67"/>
      <c r="S201" s="67"/>
      <c r="T201" s="67"/>
      <c r="U201" s="67"/>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row>
    <row r="202" spans="1:227" s="14" customFormat="1" ht="60" customHeight="1" x14ac:dyDescent="0.25">
      <c r="A202" s="674"/>
      <c r="B202" s="796"/>
      <c r="C202" s="695"/>
      <c r="D202" s="661"/>
      <c r="E202" s="288" t="s">
        <v>1164</v>
      </c>
      <c r="F202" s="174" t="s">
        <v>92</v>
      </c>
      <c r="G202" s="175" t="s">
        <v>1670</v>
      </c>
      <c r="H202" s="624"/>
      <c r="I202" s="624"/>
      <c r="J202" s="624"/>
      <c r="K202" s="624"/>
      <c r="L202" s="624"/>
      <c r="M202" s="624"/>
      <c r="N202" s="619"/>
      <c r="O202" s="13"/>
      <c r="P202" s="67"/>
      <c r="Q202" s="67"/>
      <c r="R202" s="67"/>
      <c r="S202" s="67"/>
      <c r="T202" s="67"/>
      <c r="U202" s="67"/>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row>
    <row r="203" spans="1:227" s="14" customFormat="1" ht="75" x14ac:dyDescent="0.25">
      <c r="A203" s="674"/>
      <c r="B203" s="796"/>
      <c r="C203" s="695"/>
      <c r="D203" s="661"/>
      <c r="E203" s="288" t="s">
        <v>1165</v>
      </c>
      <c r="F203" s="174" t="s">
        <v>92</v>
      </c>
      <c r="G203" s="175" t="s">
        <v>928</v>
      </c>
      <c r="H203" s="624"/>
      <c r="I203" s="624"/>
      <c r="J203" s="624"/>
      <c r="K203" s="624"/>
      <c r="L203" s="624"/>
      <c r="M203" s="624"/>
      <c r="N203" s="619"/>
      <c r="O203" s="13"/>
      <c r="P203" s="67"/>
      <c r="Q203" s="67"/>
      <c r="R203" s="67"/>
      <c r="S203" s="67"/>
      <c r="T203" s="67"/>
      <c r="U203" s="67"/>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row>
    <row r="204" spans="1:227" s="14" customFormat="1" ht="61.5" customHeight="1" x14ac:dyDescent="0.25">
      <c r="A204" s="674"/>
      <c r="B204" s="796"/>
      <c r="C204" s="695"/>
      <c r="D204" s="661"/>
      <c r="E204" s="288" t="s">
        <v>884</v>
      </c>
      <c r="F204" s="287" t="s">
        <v>92</v>
      </c>
      <c r="G204" s="130" t="s">
        <v>493</v>
      </c>
      <c r="H204" s="624"/>
      <c r="I204" s="624"/>
      <c r="J204" s="624"/>
      <c r="K204" s="624"/>
      <c r="L204" s="624"/>
      <c r="M204" s="624"/>
      <c r="N204" s="619"/>
      <c r="O204" s="13"/>
      <c r="P204" s="67"/>
      <c r="Q204" s="67"/>
      <c r="R204" s="67"/>
      <c r="S204" s="67"/>
      <c r="T204" s="67"/>
      <c r="U204" s="67"/>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row>
    <row r="205" spans="1:227" s="14" customFormat="1" ht="48" customHeight="1" x14ac:dyDescent="0.25">
      <c r="A205" s="674"/>
      <c r="B205" s="796"/>
      <c r="C205" s="695"/>
      <c r="D205" s="661"/>
      <c r="E205" s="288" t="s">
        <v>1471</v>
      </c>
      <c r="F205" s="287" t="s">
        <v>38</v>
      </c>
      <c r="G205" s="130" t="s">
        <v>1472</v>
      </c>
      <c r="H205" s="624"/>
      <c r="I205" s="624"/>
      <c r="J205" s="624"/>
      <c r="K205" s="624"/>
      <c r="L205" s="624"/>
      <c r="M205" s="624"/>
      <c r="N205" s="619"/>
      <c r="O205" s="13"/>
      <c r="P205" s="67"/>
      <c r="Q205" s="67"/>
      <c r="R205" s="67"/>
      <c r="S205" s="67"/>
      <c r="T205" s="67"/>
      <c r="U205" s="67"/>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row>
    <row r="206" spans="1:227" s="14" customFormat="1" ht="51.75" customHeight="1" x14ac:dyDescent="0.25">
      <c r="A206" s="674"/>
      <c r="B206" s="796"/>
      <c r="C206" s="695"/>
      <c r="D206" s="661"/>
      <c r="E206" s="288" t="s">
        <v>1469</v>
      </c>
      <c r="F206" s="287" t="s">
        <v>38</v>
      </c>
      <c r="G206" s="130" t="s">
        <v>1470</v>
      </c>
      <c r="H206" s="624"/>
      <c r="I206" s="624"/>
      <c r="J206" s="624"/>
      <c r="K206" s="624"/>
      <c r="L206" s="624"/>
      <c r="M206" s="624"/>
      <c r="N206" s="619"/>
      <c r="O206" s="13"/>
      <c r="P206" s="67"/>
      <c r="Q206" s="67"/>
      <c r="R206" s="67"/>
      <c r="S206" s="67"/>
      <c r="T206" s="67"/>
      <c r="U206" s="67"/>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row>
    <row r="207" spans="1:227" s="14" customFormat="1" ht="45" customHeight="1" x14ac:dyDescent="0.25">
      <c r="A207" s="674"/>
      <c r="B207" s="796"/>
      <c r="C207" s="695"/>
      <c r="D207" s="661"/>
      <c r="E207" s="288" t="s">
        <v>676</v>
      </c>
      <c r="F207" s="287" t="s">
        <v>92</v>
      </c>
      <c r="G207" s="130" t="s">
        <v>596</v>
      </c>
      <c r="H207" s="624"/>
      <c r="I207" s="624"/>
      <c r="J207" s="624"/>
      <c r="K207" s="624"/>
      <c r="L207" s="624"/>
      <c r="M207" s="624"/>
      <c r="N207" s="619"/>
      <c r="O207" s="13"/>
      <c r="P207" s="67"/>
      <c r="Q207" s="67"/>
      <c r="R207" s="67"/>
      <c r="S207" s="67"/>
      <c r="T207" s="67"/>
      <c r="U207" s="67"/>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row>
    <row r="208" spans="1:227" s="14" customFormat="1" ht="64.5" customHeight="1" x14ac:dyDescent="0.25">
      <c r="A208" s="674"/>
      <c r="B208" s="796"/>
      <c r="C208" s="694" t="s">
        <v>855</v>
      </c>
      <c r="D208" s="634" t="s">
        <v>61</v>
      </c>
      <c r="E208" s="580" t="s">
        <v>1473</v>
      </c>
      <c r="F208" s="581" t="s">
        <v>92</v>
      </c>
      <c r="G208" s="130" t="s">
        <v>1672</v>
      </c>
      <c r="H208" s="578"/>
      <c r="I208" s="578"/>
      <c r="J208" s="578"/>
      <c r="K208" s="578"/>
      <c r="L208" s="578"/>
      <c r="M208" s="578"/>
      <c r="N208" s="611"/>
      <c r="O208" s="13"/>
      <c r="P208" s="67"/>
      <c r="Q208" s="67"/>
      <c r="R208" s="67"/>
      <c r="S208" s="67"/>
      <c r="T208" s="67"/>
      <c r="U208" s="67"/>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row>
    <row r="209" spans="1:227" s="14" customFormat="1" ht="98.25" customHeight="1" x14ac:dyDescent="0.25">
      <c r="A209" s="674"/>
      <c r="B209" s="796"/>
      <c r="C209" s="696"/>
      <c r="D209" s="662"/>
      <c r="E209" s="288" t="s">
        <v>810</v>
      </c>
      <c r="F209" s="287" t="s">
        <v>92</v>
      </c>
      <c r="G209" s="130" t="s">
        <v>489</v>
      </c>
      <c r="H209" s="601">
        <v>6304.5</v>
      </c>
      <c r="I209" s="601">
        <v>6304.5</v>
      </c>
      <c r="J209" s="601">
        <v>8114</v>
      </c>
      <c r="K209" s="601">
        <v>6212.1</v>
      </c>
      <c r="L209" s="601">
        <v>6212.1</v>
      </c>
      <c r="M209" s="601">
        <v>6212.1</v>
      </c>
      <c r="N209" s="611" t="s">
        <v>811</v>
      </c>
      <c r="O209" s="13"/>
      <c r="P209" s="13"/>
      <c r="Q209" s="347"/>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row>
    <row r="210" spans="1:227" s="14" customFormat="1" ht="60" x14ac:dyDescent="0.25">
      <c r="A210" s="674"/>
      <c r="B210" s="796"/>
      <c r="C210" s="694" t="s">
        <v>856</v>
      </c>
      <c r="D210" s="634" t="s">
        <v>876</v>
      </c>
      <c r="E210" s="288" t="s">
        <v>1473</v>
      </c>
      <c r="F210" s="287" t="s">
        <v>92</v>
      </c>
      <c r="G210" s="130" t="s">
        <v>1672</v>
      </c>
      <c r="H210" s="624">
        <v>1758</v>
      </c>
      <c r="I210" s="624">
        <v>1758</v>
      </c>
      <c r="J210" s="624">
        <v>1858.2</v>
      </c>
      <c r="K210" s="624">
        <v>1758</v>
      </c>
      <c r="L210" s="624">
        <v>1758</v>
      </c>
      <c r="M210" s="624">
        <v>1758</v>
      </c>
      <c r="N210" s="619" t="s">
        <v>805</v>
      </c>
      <c r="O210" s="13"/>
      <c r="P210" s="13"/>
      <c r="Q210" s="347"/>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row>
    <row r="211" spans="1:227" s="14" customFormat="1" ht="30" x14ac:dyDescent="0.25">
      <c r="A211" s="674"/>
      <c r="B211" s="796"/>
      <c r="C211" s="695"/>
      <c r="D211" s="661"/>
      <c r="E211" s="313" t="s">
        <v>1474</v>
      </c>
      <c r="F211" s="287" t="s">
        <v>92</v>
      </c>
      <c r="G211" s="130" t="s">
        <v>1476</v>
      </c>
      <c r="H211" s="624"/>
      <c r="I211" s="624"/>
      <c r="J211" s="624"/>
      <c r="K211" s="624"/>
      <c r="L211" s="624"/>
      <c r="M211" s="624"/>
      <c r="N211" s="619"/>
      <c r="O211" s="13"/>
      <c r="P211" s="13"/>
      <c r="Q211" s="347"/>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row>
    <row r="212" spans="1:227" s="14" customFormat="1" ht="30" x14ac:dyDescent="0.25">
      <c r="A212" s="674"/>
      <c r="B212" s="796"/>
      <c r="C212" s="696"/>
      <c r="D212" s="662"/>
      <c r="E212" s="313" t="s">
        <v>1475</v>
      </c>
      <c r="F212" s="287" t="s">
        <v>92</v>
      </c>
      <c r="G212" s="130" t="s">
        <v>1477</v>
      </c>
      <c r="H212" s="624"/>
      <c r="I212" s="624"/>
      <c r="J212" s="624"/>
      <c r="K212" s="624"/>
      <c r="L212" s="624"/>
      <c r="M212" s="624"/>
      <c r="N212" s="619"/>
      <c r="O212" s="13"/>
      <c r="P212" s="67"/>
      <c r="Q212" s="67"/>
      <c r="R212" s="67"/>
      <c r="S212" s="67"/>
      <c r="T212" s="67"/>
      <c r="U212" s="67"/>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row>
    <row r="213" spans="1:227" s="14" customFormat="1" ht="60" x14ac:dyDescent="0.25">
      <c r="A213" s="674"/>
      <c r="B213" s="796"/>
      <c r="C213" s="694" t="s">
        <v>857</v>
      </c>
      <c r="D213" s="694" t="s">
        <v>677</v>
      </c>
      <c r="E213" s="288" t="s">
        <v>1446</v>
      </c>
      <c r="F213" s="287" t="s">
        <v>92</v>
      </c>
      <c r="G213" s="130" t="s">
        <v>1672</v>
      </c>
      <c r="H213" s="624">
        <v>85896.7</v>
      </c>
      <c r="I213" s="624">
        <v>84226.7</v>
      </c>
      <c r="J213" s="624">
        <v>101163.7</v>
      </c>
      <c r="K213" s="624">
        <v>0</v>
      </c>
      <c r="L213" s="624">
        <v>0</v>
      </c>
      <c r="M213" s="624">
        <v>0</v>
      </c>
      <c r="N213" s="729" t="s">
        <v>1478</v>
      </c>
      <c r="O213" s="13"/>
      <c r="P213" s="67"/>
      <c r="Q213" s="67"/>
      <c r="R213" s="67"/>
      <c r="S213" s="67"/>
      <c r="T213" s="67"/>
      <c r="U213" s="67"/>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row>
    <row r="214" spans="1:227" s="14" customFormat="1" ht="45" x14ac:dyDescent="0.25">
      <c r="A214" s="674"/>
      <c r="B214" s="796"/>
      <c r="C214" s="695"/>
      <c r="D214" s="695"/>
      <c r="E214" s="288" t="s">
        <v>1674</v>
      </c>
      <c r="F214" s="287" t="s">
        <v>92</v>
      </c>
      <c r="G214" s="130" t="s">
        <v>1669</v>
      </c>
      <c r="H214" s="624"/>
      <c r="I214" s="624"/>
      <c r="J214" s="624"/>
      <c r="K214" s="624"/>
      <c r="L214" s="624"/>
      <c r="M214" s="624"/>
      <c r="N214" s="729"/>
      <c r="O214" s="13"/>
      <c r="P214" s="13"/>
      <c r="Q214" s="347"/>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row>
    <row r="215" spans="1:227" s="14" customFormat="1" ht="60" x14ac:dyDescent="0.25">
      <c r="A215" s="674"/>
      <c r="B215" s="796"/>
      <c r="C215" s="695"/>
      <c r="D215" s="695"/>
      <c r="E215" s="288" t="s">
        <v>968</v>
      </c>
      <c r="F215" s="287" t="s">
        <v>92</v>
      </c>
      <c r="G215" s="130" t="s">
        <v>1669</v>
      </c>
      <c r="H215" s="624"/>
      <c r="I215" s="624"/>
      <c r="J215" s="624"/>
      <c r="K215" s="624"/>
      <c r="L215" s="624"/>
      <c r="M215" s="624"/>
      <c r="N215" s="729"/>
      <c r="O215" s="13"/>
      <c r="P215" s="13"/>
      <c r="Q215" s="347"/>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row>
    <row r="216" spans="1:227" s="14" customFormat="1" ht="60" x14ac:dyDescent="0.25">
      <c r="A216" s="674"/>
      <c r="B216" s="796"/>
      <c r="C216" s="695"/>
      <c r="D216" s="695"/>
      <c r="E216" s="290" t="s">
        <v>1479</v>
      </c>
      <c r="F216" s="287" t="s">
        <v>92</v>
      </c>
      <c r="G216" s="175" t="s">
        <v>1192</v>
      </c>
      <c r="H216" s="624"/>
      <c r="I216" s="624"/>
      <c r="J216" s="624"/>
      <c r="K216" s="624"/>
      <c r="L216" s="624"/>
      <c r="M216" s="624"/>
      <c r="N216" s="729"/>
      <c r="O216" s="13"/>
      <c r="P216" s="67"/>
      <c r="Q216" s="67"/>
      <c r="R216" s="67"/>
      <c r="S216" s="67"/>
      <c r="T216" s="67"/>
      <c r="U216" s="67"/>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row>
    <row r="217" spans="1:227" s="14" customFormat="1" ht="60" x14ac:dyDescent="0.25">
      <c r="A217" s="674"/>
      <c r="B217" s="796"/>
      <c r="C217" s="695"/>
      <c r="D217" s="695"/>
      <c r="E217" s="290" t="s">
        <v>968</v>
      </c>
      <c r="F217" s="287" t="s">
        <v>92</v>
      </c>
      <c r="G217" s="130" t="s">
        <v>1669</v>
      </c>
      <c r="H217" s="624"/>
      <c r="I217" s="624"/>
      <c r="J217" s="624"/>
      <c r="K217" s="624"/>
      <c r="L217" s="624"/>
      <c r="M217" s="624"/>
      <c r="N217" s="729"/>
      <c r="O217" s="13"/>
      <c r="P217" s="67"/>
      <c r="Q217" s="67"/>
      <c r="R217" s="67"/>
      <c r="S217" s="67"/>
      <c r="T217" s="67"/>
      <c r="U217" s="67"/>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row>
    <row r="218" spans="1:227" s="14" customFormat="1" ht="30" x14ac:dyDescent="0.25">
      <c r="A218" s="674"/>
      <c r="B218" s="796"/>
      <c r="C218" s="695"/>
      <c r="D218" s="695"/>
      <c r="E218" s="383" t="s">
        <v>1481</v>
      </c>
      <c r="F218" s="287" t="s">
        <v>92</v>
      </c>
      <c r="G218" s="175" t="s">
        <v>1192</v>
      </c>
      <c r="H218" s="624"/>
      <c r="I218" s="624"/>
      <c r="J218" s="624"/>
      <c r="K218" s="624"/>
      <c r="L218" s="624"/>
      <c r="M218" s="624"/>
      <c r="N218" s="729"/>
      <c r="O218" s="13"/>
      <c r="P218" s="67"/>
      <c r="Q218" s="67"/>
      <c r="R218" s="67"/>
      <c r="S218" s="67"/>
      <c r="T218" s="67"/>
      <c r="U218" s="67"/>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row>
    <row r="219" spans="1:227" s="14" customFormat="1" ht="30" x14ac:dyDescent="0.25">
      <c r="A219" s="674"/>
      <c r="B219" s="796"/>
      <c r="C219" s="695"/>
      <c r="D219" s="695"/>
      <c r="E219" s="288" t="s">
        <v>1480</v>
      </c>
      <c r="F219" s="287" t="s">
        <v>92</v>
      </c>
      <c r="G219" s="130" t="s">
        <v>907</v>
      </c>
      <c r="H219" s="624"/>
      <c r="I219" s="624"/>
      <c r="J219" s="624"/>
      <c r="K219" s="624"/>
      <c r="L219" s="624"/>
      <c r="M219" s="624"/>
      <c r="N219" s="729"/>
      <c r="O219" s="13"/>
      <c r="P219" s="67"/>
      <c r="Q219" s="67"/>
      <c r="R219" s="67"/>
      <c r="S219" s="67"/>
      <c r="T219" s="67"/>
      <c r="U219" s="67"/>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row>
    <row r="220" spans="1:227" s="14" customFormat="1" ht="62.25" customHeight="1" x14ac:dyDescent="0.25">
      <c r="A220" s="674"/>
      <c r="B220" s="796"/>
      <c r="C220" s="694" t="s">
        <v>858</v>
      </c>
      <c r="D220" s="634" t="s">
        <v>658</v>
      </c>
      <c r="E220" s="311" t="s">
        <v>1459</v>
      </c>
      <c r="F220" s="308" t="s">
        <v>92</v>
      </c>
      <c r="G220" s="130" t="s">
        <v>1672</v>
      </c>
      <c r="H220" s="624">
        <v>73805.7</v>
      </c>
      <c r="I220" s="624">
        <v>73776.5</v>
      </c>
      <c r="J220" s="624">
        <v>113793.1</v>
      </c>
      <c r="K220" s="624">
        <v>97594.4</v>
      </c>
      <c r="L220" s="624">
        <v>64531.6</v>
      </c>
      <c r="M220" s="624">
        <v>55623.4</v>
      </c>
      <c r="N220" s="619" t="s">
        <v>1595</v>
      </c>
      <c r="O220" s="13"/>
      <c r="P220" s="13"/>
      <c r="Q220" s="347"/>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row>
    <row r="221" spans="1:227" s="14" customFormat="1" ht="66" customHeight="1" x14ac:dyDescent="0.25">
      <c r="A221" s="674"/>
      <c r="B221" s="796"/>
      <c r="C221" s="695"/>
      <c r="D221" s="661"/>
      <c r="E221" s="315" t="s">
        <v>1161</v>
      </c>
      <c r="F221" s="158" t="s">
        <v>92</v>
      </c>
      <c r="G221" s="158" t="s">
        <v>969</v>
      </c>
      <c r="H221" s="624"/>
      <c r="I221" s="624"/>
      <c r="J221" s="624"/>
      <c r="K221" s="624"/>
      <c r="L221" s="624"/>
      <c r="M221" s="624"/>
      <c r="N221" s="619"/>
      <c r="O221" s="13"/>
      <c r="P221" s="13"/>
      <c r="Q221" s="347"/>
      <c r="R221" s="13"/>
      <c r="S221" s="356"/>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row>
    <row r="222" spans="1:227" s="14" customFormat="1" ht="63.75" customHeight="1" x14ac:dyDescent="0.25">
      <c r="A222" s="674"/>
      <c r="B222" s="796"/>
      <c r="C222" s="695"/>
      <c r="D222" s="661"/>
      <c r="E222" s="311" t="s">
        <v>1503</v>
      </c>
      <c r="F222" s="308" t="s">
        <v>92</v>
      </c>
      <c r="G222" s="130" t="s">
        <v>1504</v>
      </c>
      <c r="H222" s="624"/>
      <c r="I222" s="624"/>
      <c r="J222" s="624"/>
      <c r="K222" s="624"/>
      <c r="L222" s="624"/>
      <c r="M222" s="624"/>
      <c r="N222" s="619"/>
      <c r="O222" s="13"/>
      <c r="P222" s="67"/>
      <c r="Q222" s="67"/>
      <c r="R222" s="67"/>
      <c r="S222" s="67"/>
      <c r="T222" s="67"/>
      <c r="U222" s="67"/>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row>
    <row r="223" spans="1:227" s="14" customFormat="1" ht="62.25" customHeight="1" x14ac:dyDescent="0.25">
      <c r="A223" s="674"/>
      <c r="B223" s="796"/>
      <c r="C223" s="695"/>
      <c r="D223" s="661"/>
      <c r="E223" s="580" t="s">
        <v>1163</v>
      </c>
      <c r="F223" s="581" t="s">
        <v>92</v>
      </c>
      <c r="G223" s="130" t="s">
        <v>1162</v>
      </c>
      <c r="H223" s="624"/>
      <c r="I223" s="624"/>
      <c r="J223" s="624"/>
      <c r="K223" s="624"/>
      <c r="L223" s="624"/>
      <c r="M223" s="624"/>
      <c r="N223" s="619"/>
      <c r="O223" s="13"/>
      <c r="P223" s="67"/>
      <c r="Q223" s="67"/>
      <c r="R223" s="67"/>
      <c r="S223" s="67"/>
      <c r="T223" s="67"/>
      <c r="U223" s="67"/>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row>
    <row r="224" spans="1:227" s="14" customFormat="1" ht="85.5" customHeight="1" x14ac:dyDescent="0.25">
      <c r="A224" s="674"/>
      <c r="B224" s="796"/>
      <c r="C224" s="695"/>
      <c r="D224" s="661"/>
      <c r="E224" s="580" t="s">
        <v>678</v>
      </c>
      <c r="F224" s="581" t="s">
        <v>92</v>
      </c>
      <c r="G224" s="130" t="s">
        <v>1671</v>
      </c>
      <c r="H224" s="624"/>
      <c r="I224" s="624"/>
      <c r="J224" s="624"/>
      <c r="K224" s="624"/>
      <c r="L224" s="624"/>
      <c r="M224" s="624"/>
      <c r="N224" s="619"/>
      <c r="O224" s="13"/>
      <c r="P224" s="67"/>
      <c r="Q224" s="67"/>
      <c r="R224" s="67"/>
      <c r="S224" s="67"/>
      <c r="T224" s="67"/>
      <c r="U224" s="67"/>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row>
    <row r="225" spans="1:227" s="14" customFormat="1" ht="60" x14ac:dyDescent="0.25">
      <c r="A225" s="674"/>
      <c r="B225" s="796"/>
      <c r="C225" s="694" t="s">
        <v>859</v>
      </c>
      <c r="D225" s="694" t="s">
        <v>1593</v>
      </c>
      <c r="E225" s="288" t="s">
        <v>1459</v>
      </c>
      <c r="F225" s="287" t="s">
        <v>92</v>
      </c>
      <c r="G225" s="130" t="s">
        <v>1672</v>
      </c>
      <c r="H225" s="624">
        <v>1018.8</v>
      </c>
      <c r="I225" s="624">
        <v>988.3</v>
      </c>
      <c r="J225" s="624">
        <v>0</v>
      </c>
      <c r="K225" s="624">
        <v>0</v>
      </c>
      <c r="L225" s="624">
        <v>0</v>
      </c>
      <c r="M225" s="624">
        <v>0</v>
      </c>
      <c r="N225" s="619" t="s">
        <v>1482</v>
      </c>
      <c r="O225" s="13"/>
      <c r="P225" s="13"/>
      <c r="Q225" s="32"/>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row>
    <row r="226" spans="1:227" s="14" customFormat="1" ht="30" x14ac:dyDescent="0.25">
      <c r="A226" s="674"/>
      <c r="B226" s="796"/>
      <c r="C226" s="695"/>
      <c r="D226" s="695"/>
      <c r="E226" s="288" t="s">
        <v>970</v>
      </c>
      <c r="F226" s="287" t="s">
        <v>92</v>
      </c>
      <c r="G226" s="130" t="s">
        <v>973</v>
      </c>
      <c r="H226" s="624"/>
      <c r="I226" s="624"/>
      <c r="J226" s="624"/>
      <c r="K226" s="624"/>
      <c r="L226" s="624"/>
      <c r="M226" s="624"/>
      <c r="N226" s="619"/>
      <c r="O226" s="13"/>
      <c r="P226" s="13"/>
      <c r="Q226" s="32"/>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row>
    <row r="227" spans="1:227" s="14" customFormat="1" ht="45" x14ac:dyDescent="0.25">
      <c r="A227" s="674"/>
      <c r="B227" s="796"/>
      <c r="C227" s="696"/>
      <c r="D227" s="696"/>
      <c r="E227" s="288" t="s">
        <v>1673</v>
      </c>
      <c r="F227" s="287" t="s">
        <v>92</v>
      </c>
      <c r="G227" s="130" t="s">
        <v>974</v>
      </c>
      <c r="H227" s="624"/>
      <c r="I227" s="624"/>
      <c r="J227" s="624"/>
      <c r="K227" s="624"/>
      <c r="L227" s="624"/>
      <c r="M227" s="624"/>
      <c r="N227" s="619"/>
      <c r="O227" s="13"/>
      <c r="P227" s="13"/>
      <c r="Q227" s="347"/>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row>
    <row r="228" spans="1:227" s="14" customFormat="1" ht="30" x14ac:dyDescent="0.25">
      <c r="A228" s="674"/>
      <c r="B228" s="796"/>
      <c r="C228" s="694" t="s">
        <v>860</v>
      </c>
      <c r="D228" s="634" t="s">
        <v>40</v>
      </c>
      <c r="E228" s="288" t="s">
        <v>987</v>
      </c>
      <c r="F228" s="287" t="s">
        <v>92</v>
      </c>
      <c r="G228" s="130" t="s">
        <v>988</v>
      </c>
      <c r="H228" s="624">
        <v>0</v>
      </c>
      <c r="I228" s="624">
        <v>0</v>
      </c>
      <c r="J228" s="624">
        <v>30121.1</v>
      </c>
      <c r="K228" s="624">
        <v>0</v>
      </c>
      <c r="L228" s="624">
        <v>0</v>
      </c>
      <c r="M228" s="624">
        <v>0</v>
      </c>
      <c r="N228" s="619" t="s">
        <v>1821</v>
      </c>
      <c r="O228" s="13"/>
      <c r="P228" s="32"/>
      <c r="Q228" s="32"/>
      <c r="R228" s="67"/>
      <c r="S228" s="67"/>
      <c r="T228" s="67"/>
      <c r="U228" s="67"/>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row>
    <row r="229" spans="1:227" s="14" customFormat="1" ht="60" x14ac:dyDescent="0.25">
      <c r="A229" s="674"/>
      <c r="B229" s="796"/>
      <c r="C229" s="695"/>
      <c r="D229" s="661"/>
      <c r="E229" s="156" t="s">
        <v>1252</v>
      </c>
      <c r="F229" s="158" t="s">
        <v>92</v>
      </c>
      <c r="G229" s="581" t="s">
        <v>1253</v>
      </c>
      <c r="H229" s="624"/>
      <c r="I229" s="624"/>
      <c r="J229" s="624"/>
      <c r="K229" s="624"/>
      <c r="L229" s="624"/>
      <c r="M229" s="624"/>
      <c r="N229" s="619"/>
      <c r="O229" s="13"/>
      <c r="P229" s="32"/>
      <c r="Q229" s="32"/>
      <c r="R229" s="67"/>
      <c r="S229" s="67"/>
      <c r="T229" s="67"/>
      <c r="U229" s="67"/>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row>
    <row r="230" spans="1:227" s="14" customFormat="1" ht="45" x14ac:dyDescent="0.25">
      <c r="A230" s="674"/>
      <c r="B230" s="796"/>
      <c r="C230" s="695"/>
      <c r="D230" s="661"/>
      <c r="E230" s="288" t="s">
        <v>812</v>
      </c>
      <c r="F230" s="287" t="s">
        <v>92</v>
      </c>
      <c r="G230" s="130" t="s">
        <v>679</v>
      </c>
      <c r="H230" s="624"/>
      <c r="I230" s="624"/>
      <c r="J230" s="624"/>
      <c r="K230" s="624"/>
      <c r="L230" s="624"/>
      <c r="M230" s="624"/>
      <c r="N230" s="619"/>
      <c r="P230" s="67"/>
      <c r="Q230" s="67"/>
      <c r="R230" s="67"/>
      <c r="S230" s="67"/>
      <c r="T230" s="67"/>
      <c r="U230" s="67"/>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row>
    <row r="231" spans="1:227" s="14" customFormat="1" ht="60" customHeight="1" x14ac:dyDescent="0.25">
      <c r="A231" s="674"/>
      <c r="B231" s="796"/>
      <c r="C231" s="696"/>
      <c r="D231" s="662"/>
      <c r="E231" s="288" t="s">
        <v>1675</v>
      </c>
      <c r="F231" s="287" t="s">
        <v>92</v>
      </c>
      <c r="G231" s="130" t="s">
        <v>1676</v>
      </c>
      <c r="H231" s="624"/>
      <c r="I231" s="624"/>
      <c r="J231" s="624"/>
      <c r="K231" s="624"/>
      <c r="L231" s="624"/>
      <c r="M231" s="624"/>
      <c r="N231" s="619"/>
      <c r="O231" s="13"/>
      <c r="P231" s="13"/>
      <c r="Q231" s="347"/>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row>
    <row r="232" spans="1:227" s="14" customFormat="1" ht="30" x14ac:dyDescent="0.25">
      <c r="A232" s="674"/>
      <c r="B232" s="796"/>
      <c r="C232" s="694" t="s">
        <v>861</v>
      </c>
      <c r="D232" s="634" t="s">
        <v>677</v>
      </c>
      <c r="E232" s="103" t="s">
        <v>682</v>
      </c>
      <c r="F232" s="137" t="s">
        <v>142</v>
      </c>
      <c r="G232" s="130" t="s">
        <v>683</v>
      </c>
      <c r="H232" s="624">
        <v>134102.1</v>
      </c>
      <c r="I232" s="624">
        <v>132420.6</v>
      </c>
      <c r="J232" s="624">
        <v>136211.5</v>
      </c>
      <c r="K232" s="624">
        <v>137460.1</v>
      </c>
      <c r="L232" s="624">
        <v>133428.4</v>
      </c>
      <c r="M232" s="624">
        <v>133428.4</v>
      </c>
      <c r="N232" s="619" t="s">
        <v>1483</v>
      </c>
      <c r="O232" s="13"/>
      <c r="P232" s="67"/>
      <c r="Q232" s="67"/>
      <c r="R232" s="67"/>
      <c r="S232" s="67"/>
      <c r="T232" s="67"/>
      <c r="U232" s="67"/>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row>
    <row r="233" spans="1:227" s="14" customFormat="1" ht="60" x14ac:dyDescent="0.25">
      <c r="A233" s="674"/>
      <c r="B233" s="796"/>
      <c r="C233" s="695"/>
      <c r="D233" s="661"/>
      <c r="E233" s="103" t="s">
        <v>1250</v>
      </c>
      <c r="F233" s="137" t="s">
        <v>92</v>
      </c>
      <c r="G233" s="130" t="s">
        <v>1224</v>
      </c>
      <c r="H233" s="624"/>
      <c r="I233" s="624"/>
      <c r="J233" s="624"/>
      <c r="K233" s="624"/>
      <c r="L233" s="624"/>
      <c r="M233" s="624"/>
      <c r="N233" s="619"/>
      <c r="O233" s="13"/>
      <c r="P233" s="67"/>
      <c r="Q233" s="67"/>
      <c r="R233" s="67"/>
      <c r="S233" s="67"/>
      <c r="T233" s="67"/>
      <c r="U233" s="67"/>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row>
    <row r="234" spans="1:227" s="14" customFormat="1" ht="45" x14ac:dyDescent="0.25">
      <c r="A234" s="674"/>
      <c r="B234" s="796"/>
      <c r="C234" s="695"/>
      <c r="D234" s="661"/>
      <c r="E234" s="144" t="s">
        <v>1228</v>
      </c>
      <c r="F234" s="141" t="s">
        <v>92</v>
      </c>
      <c r="G234" s="130" t="s">
        <v>1229</v>
      </c>
      <c r="H234" s="624"/>
      <c r="I234" s="624"/>
      <c r="J234" s="624"/>
      <c r="K234" s="624"/>
      <c r="L234" s="624"/>
      <c r="M234" s="624"/>
      <c r="N234" s="619"/>
      <c r="O234" s="13"/>
      <c r="P234" s="67"/>
      <c r="Q234" s="67"/>
      <c r="R234" s="67"/>
      <c r="S234" s="67"/>
      <c r="T234" s="67"/>
      <c r="U234" s="67"/>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row>
    <row r="235" spans="1:227" s="14" customFormat="1" ht="48.75" customHeight="1" x14ac:dyDescent="0.25">
      <c r="A235" s="674"/>
      <c r="B235" s="796"/>
      <c r="C235" s="695"/>
      <c r="D235" s="661"/>
      <c r="E235" s="580" t="s">
        <v>1682</v>
      </c>
      <c r="F235" s="581" t="s">
        <v>92</v>
      </c>
      <c r="G235" s="130" t="s">
        <v>1221</v>
      </c>
      <c r="H235" s="624"/>
      <c r="I235" s="624"/>
      <c r="J235" s="624"/>
      <c r="K235" s="624"/>
      <c r="L235" s="624"/>
      <c r="M235" s="624"/>
      <c r="N235" s="619"/>
      <c r="O235" s="13"/>
      <c r="P235" s="67"/>
      <c r="Q235" s="67"/>
      <c r="R235" s="67"/>
      <c r="S235" s="67"/>
      <c r="T235" s="67"/>
      <c r="U235" s="67"/>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row>
    <row r="236" spans="1:227" s="14" customFormat="1" ht="129" customHeight="1" x14ac:dyDescent="0.25">
      <c r="A236" s="674"/>
      <c r="B236" s="796"/>
      <c r="C236" s="695"/>
      <c r="D236" s="661"/>
      <c r="E236" s="580" t="s">
        <v>1678</v>
      </c>
      <c r="F236" s="581" t="s">
        <v>92</v>
      </c>
      <c r="G236" s="130" t="s">
        <v>1679</v>
      </c>
      <c r="H236" s="624"/>
      <c r="I236" s="624"/>
      <c r="J236" s="624"/>
      <c r="K236" s="624"/>
      <c r="L236" s="624"/>
      <c r="M236" s="624"/>
      <c r="N236" s="619"/>
      <c r="O236" s="13"/>
      <c r="P236" s="67"/>
      <c r="Q236" s="67"/>
      <c r="R236" s="67"/>
      <c r="S236" s="67"/>
      <c r="T236" s="67"/>
      <c r="U236" s="67"/>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row>
    <row r="237" spans="1:227" s="14" customFormat="1" ht="60" x14ac:dyDescent="0.25">
      <c r="A237" s="674"/>
      <c r="B237" s="796"/>
      <c r="C237" s="695"/>
      <c r="D237" s="661"/>
      <c r="E237" s="144" t="s">
        <v>1230</v>
      </c>
      <c r="F237" s="141" t="s">
        <v>92</v>
      </c>
      <c r="G237" s="130" t="s">
        <v>940</v>
      </c>
      <c r="H237" s="624"/>
      <c r="I237" s="624"/>
      <c r="J237" s="624"/>
      <c r="K237" s="624"/>
      <c r="L237" s="624"/>
      <c r="M237" s="624"/>
      <c r="N237" s="619"/>
      <c r="O237" s="13"/>
      <c r="P237" s="67"/>
      <c r="Q237" s="67"/>
      <c r="R237" s="67"/>
      <c r="S237" s="67"/>
      <c r="T237" s="67"/>
      <c r="U237" s="67"/>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row>
    <row r="238" spans="1:227" s="14" customFormat="1" ht="30" x14ac:dyDescent="0.25">
      <c r="A238" s="674"/>
      <c r="B238" s="796"/>
      <c r="C238" s="695"/>
      <c r="D238" s="661"/>
      <c r="E238" s="580" t="s">
        <v>1683</v>
      </c>
      <c r="F238" s="581" t="s">
        <v>92</v>
      </c>
      <c r="G238" s="130" t="s">
        <v>1684</v>
      </c>
      <c r="H238" s="624"/>
      <c r="I238" s="624"/>
      <c r="J238" s="624"/>
      <c r="K238" s="624"/>
      <c r="L238" s="624"/>
      <c r="M238" s="624"/>
      <c r="N238" s="619"/>
      <c r="O238" s="13"/>
      <c r="P238" s="67"/>
      <c r="Q238" s="67"/>
      <c r="R238" s="67"/>
      <c r="S238" s="67"/>
      <c r="T238" s="67"/>
      <c r="U238" s="67"/>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row>
    <row r="239" spans="1:227" s="14" customFormat="1" ht="30" x14ac:dyDescent="0.25">
      <c r="A239" s="674"/>
      <c r="B239" s="796"/>
      <c r="C239" s="695"/>
      <c r="D239" s="661"/>
      <c r="E239" s="580" t="s">
        <v>1685</v>
      </c>
      <c r="F239" s="581" t="s">
        <v>92</v>
      </c>
      <c r="G239" s="130" t="s">
        <v>1686</v>
      </c>
      <c r="H239" s="624"/>
      <c r="I239" s="624"/>
      <c r="J239" s="624"/>
      <c r="K239" s="624"/>
      <c r="L239" s="624"/>
      <c r="M239" s="624"/>
      <c r="N239" s="619"/>
      <c r="O239" s="13"/>
      <c r="P239" s="67"/>
      <c r="Q239" s="67"/>
      <c r="R239" s="67"/>
      <c r="S239" s="67"/>
      <c r="T239" s="67"/>
      <c r="U239" s="67"/>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row>
    <row r="240" spans="1:227" s="14" customFormat="1" ht="45" x14ac:dyDescent="0.25">
      <c r="A240" s="674"/>
      <c r="B240" s="796"/>
      <c r="C240" s="695"/>
      <c r="D240" s="661"/>
      <c r="E240" s="144" t="s">
        <v>1232</v>
      </c>
      <c r="F240" s="141" t="s">
        <v>38</v>
      </c>
      <c r="G240" s="130" t="s">
        <v>1233</v>
      </c>
      <c r="H240" s="624"/>
      <c r="I240" s="624"/>
      <c r="J240" s="624"/>
      <c r="K240" s="624"/>
      <c r="L240" s="624"/>
      <c r="M240" s="624"/>
      <c r="N240" s="619"/>
      <c r="O240" s="13"/>
      <c r="P240" s="13"/>
      <c r="Q240" s="32"/>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row>
    <row r="241" spans="1:227" s="14" customFormat="1" ht="45" x14ac:dyDescent="0.25">
      <c r="A241" s="674"/>
      <c r="B241" s="796"/>
      <c r="C241" s="695"/>
      <c r="D241" s="661"/>
      <c r="E241" s="144" t="s">
        <v>1231</v>
      </c>
      <c r="F241" s="141" t="s">
        <v>92</v>
      </c>
      <c r="G241" s="130" t="s">
        <v>1227</v>
      </c>
      <c r="H241" s="624"/>
      <c r="I241" s="624"/>
      <c r="J241" s="624"/>
      <c r="K241" s="624"/>
      <c r="L241" s="624"/>
      <c r="M241" s="624"/>
      <c r="N241" s="619"/>
      <c r="O241" s="13"/>
      <c r="P241" s="13"/>
      <c r="Q241" s="32"/>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row>
    <row r="242" spans="1:227" s="14" customFormat="1" ht="30" x14ac:dyDescent="0.25">
      <c r="A242" s="674"/>
      <c r="B242" s="796"/>
      <c r="C242" s="695"/>
      <c r="D242" s="661"/>
      <c r="E242" s="103" t="s">
        <v>971</v>
      </c>
      <c r="F242" s="137" t="s">
        <v>92</v>
      </c>
      <c r="G242" s="130" t="s">
        <v>1677</v>
      </c>
      <c r="H242" s="624"/>
      <c r="I242" s="624"/>
      <c r="J242" s="624"/>
      <c r="K242" s="624"/>
      <c r="L242" s="624"/>
      <c r="M242" s="624"/>
      <c r="N242" s="619"/>
      <c r="P242" s="67"/>
      <c r="Q242" s="67"/>
      <c r="R242" s="67"/>
      <c r="S242" s="67"/>
      <c r="T242" s="67"/>
      <c r="U242" s="67"/>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row>
    <row r="243" spans="1:227" s="14" customFormat="1" ht="45" x14ac:dyDescent="0.25">
      <c r="A243" s="674"/>
      <c r="B243" s="796"/>
      <c r="C243" s="695"/>
      <c r="D243" s="661"/>
      <c r="E243" s="103" t="s">
        <v>1225</v>
      </c>
      <c r="F243" s="137" t="s">
        <v>92</v>
      </c>
      <c r="G243" s="130" t="s">
        <v>976</v>
      </c>
      <c r="H243" s="624"/>
      <c r="I243" s="624"/>
      <c r="J243" s="624"/>
      <c r="K243" s="624"/>
      <c r="L243" s="624"/>
      <c r="M243" s="624"/>
      <c r="N243" s="619"/>
      <c r="P243" s="67"/>
      <c r="Q243" s="67"/>
      <c r="R243" s="67"/>
      <c r="S243" s="67"/>
      <c r="T243" s="67"/>
      <c r="U243" s="67"/>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row>
    <row r="244" spans="1:227" s="14" customFormat="1" ht="45" x14ac:dyDescent="0.25">
      <c r="A244" s="674"/>
      <c r="B244" s="796"/>
      <c r="C244" s="695"/>
      <c r="D244" s="661"/>
      <c r="E244" s="103" t="s">
        <v>965</v>
      </c>
      <c r="F244" s="137" t="s">
        <v>92</v>
      </c>
      <c r="G244" s="130" t="s">
        <v>975</v>
      </c>
      <c r="H244" s="624"/>
      <c r="I244" s="624"/>
      <c r="J244" s="624"/>
      <c r="K244" s="624"/>
      <c r="L244" s="624"/>
      <c r="M244" s="624"/>
      <c r="N244" s="619"/>
      <c r="P244" s="67"/>
      <c r="Q244" s="67"/>
      <c r="R244" s="67"/>
      <c r="S244" s="67"/>
      <c r="T244" s="67"/>
      <c r="U244" s="67"/>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row>
    <row r="245" spans="1:227" s="14" customFormat="1" ht="45" x14ac:dyDescent="0.25">
      <c r="A245" s="674"/>
      <c r="B245" s="796"/>
      <c r="C245" s="695"/>
      <c r="D245" s="661"/>
      <c r="E245" s="580" t="s">
        <v>1226</v>
      </c>
      <c r="F245" s="581" t="s">
        <v>92</v>
      </c>
      <c r="G245" s="130" t="s">
        <v>1227</v>
      </c>
      <c r="H245" s="624"/>
      <c r="I245" s="624"/>
      <c r="J245" s="624"/>
      <c r="K245" s="624"/>
      <c r="L245" s="624"/>
      <c r="M245" s="624"/>
      <c r="N245" s="619"/>
      <c r="P245" s="67"/>
      <c r="Q245" s="67"/>
      <c r="R245" s="67"/>
      <c r="S245" s="67"/>
      <c r="T245" s="67"/>
      <c r="U245" s="67"/>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row>
    <row r="246" spans="1:227" s="14" customFormat="1" ht="78" customHeight="1" x14ac:dyDescent="0.25">
      <c r="A246" s="674"/>
      <c r="B246" s="796"/>
      <c r="C246" s="696"/>
      <c r="D246" s="662"/>
      <c r="E246" s="144" t="s">
        <v>1680</v>
      </c>
      <c r="F246" s="141" t="s">
        <v>92</v>
      </c>
      <c r="G246" s="130" t="s">
        <v>1681</v>
      </c>
      <c r="H246" s="624"/>
      <c r="I246" s="624"/>
      <c r="J246" s="624"/>
      <c r="K246" s="624"/>
      <c r="L246" s="624"/>
      <c r="M246" s="624"/>
      <c r="N246" s="619"/>
      <c r="O246" s="13"/>
      <c r="P246" s="67"/>
      <c r="Q246" s="67"/>
      <c r="R246" s="67"/>
      <c r="S246" s="67"/>
      <c r="T246" s="67"/>
      <c r="U246" s="67"/>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row>
    <row r="247" spans="1:227" s="14" customFormat="1" ht="48.75" customHeight="1" x14ac:dyDescent="0.25">
      <c r="A247" s="674"/>
      <c r="B247" s="796"/>
      <c r="C247" s="694" t="s">
        <v>862</v>
      </c>
      <c r="D247" s="634" t="s">
        <v>61</v>
      </c>
      <c r="E247" s="112" t="s">
        <v>1693</v>
      </c>
      <c r="F247" s="287" t="s">
        <v>92</v>
      </c>
      <c r="G247" s="291" t="s">
        <v>1484</v>
      </c>
      <c r="H247" s="624">
        <v>2280.6</v>
      </c>
      <c r="I247" s="624">
        <v>2280.6</v>
      </c>
      <c r="J247" s="624">
        <v>2282.4</v>
      </c>
      <c r="K247" s="624">
        <v>1055.0999999999999</v>
      </c>
      <c r="L247" s="624">
        <v>1172.3</v>
      </c>
      <c r="M247" s="624">
        <v>0</v>
      </c>
      <c r="N247" s="703" t="s">
        <v>882</v>
      </c>
      <c r="O247" s="13"/>
      <c r="P247" s="67"/>
      <c r="Q247" s="67"/>
      <c r="R247" s="67"/>
      <c r="S247" s="67"/>
      <c r="T247" s="67"/>
      <c r="U247" s="67"/>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row>
    <row r="248" spans="1:227" s="14" customFormat="1" ht="50.25" customHeight="1" x14ac:dyDescent="0.25">
      <c r="A248" s="674"/>
      <c r="B248" s="796"/>
      <c r="C248" s="695"/>
      <c r="D248" s="661"/>
      <c r="E248" s="112" t="s">
        <v>1695</v>
      </c>
      <c r="F248" s="581" t="s">
        <v>92</v>
      </c>
      <c r="G248" s="585" t="s">
        <v>1694</v>
      </c>
      <c r="H248" s="624"/>
      <c r="I248" s="624"/>
      <c r="J248" s="624"/>
      <c r="K248" s="624"/>
      <c r="L248" s="624"/>
      <c r="M248" s="624"/>
      <c r="N248" s="703"/>
      <c r="O248" s="13"/>
      <c r="P248" s="67"/>
      <c r="Q248" s="67"/>
      <c r="R248" s="67"/>
      <c r="S248" s="67"/>
      <c r="T248" s="67"/>
      <c r="U248" s="67"/>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row>
    <row r="249" spans="1:227" s="14" customFormat="1" ht="58.9" customHeight="1" x14ac:dyDescent="0.25">
      <c r="A249" s="674"/>
      <c r="B249" s="796"/>
      <c r="C249" s="695"/>
      <c r="D249" s="661"/>
      <c r="E249" s="292" t="s">
        <v>445</v>
      </c>
      <c r="F249" s="287" t="s">
        <v>92</v>
      </c>
      <c r="G249" s="142" t="s">
        <v>1485</v>
      </c>
      <c r="H249" s="624"/>
      <c r="I249" s="624"/>
      <c r="J249" s="624"/>
      <c r="K249" s="624"/>
      <c r="L249" s="624"/>
      <c r="M249" s="624"/>
      <c r="N249" s="703"/>
      <c r="O249" s="13"/>
      <c r="P249" s="13"/>
      <c r="Q249" s="347"/>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row>
    <row r="250" spans="1:227" s="14" customFormat="1" ht="49.5" customHeight="1" x14ac:dyDescent="0.25">
      <c r="A250" s="674"/>
      <c r="B250" s="796"/>
      <c r="C250" s="695"/>
      <c r="D250" s="661"/>
      <c r="E250" s="292" t="s">
        <v>1487</v>
      </c>
      <c r="F250" s="287" t="s">
        <v>92</v>
      </c>
      <c r="G250" s="314" t="s">
        <v>1295</v>
      </c>
      <c r="H250" s="624"/>
      <c r="I250" s="624"/>
      <c r="J250" s="624"/>
      <c r="K250" s="624"/>
      <c r="L250" s="624"/>
      <c r="M250" s="624"/>
      <c r="N250" s="703"/>
      <c r="O250" s="13"/>
      <c r="P250" s="67"/>
      <c r="Q250" s="67"/>
      <c r="R250" s="67"/>
      <c r="S250" s="67"/>
      <c r="T250" s="67"/>
      <c r="U250" s="67"/>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row>
    <row r="251" spans="1:227" s="14" customFormat="1" ht="57" customHeight="1" x14ac:dyDescent="0.25">
      <c r="A251" s="674"/>
      <c r="B251" s="796"/>
      <c r="C251" s="695"/>
      <c r="D251" s="661"/>
      <c r="E251" s="579" t="s">
        <v>1486</v>
      </c>
      <c r="F251" s="581" t="s">
        <v>92</v>
      </c>
      <c r="G251" s="142" t="s">
        <v>978</v>
      </c>
      <c r="H251" s="624"/>
      <c r="I251" s="624"/>
      <c r="J251" s="624"/>
      <c r="K251" s="624"/>
      <c r="L251" s="624"/>
      <c r="M251" s="624"/>
      <c r="N251" s="703"/>
      <c r="O251" s="13"/>
      <c r="P251" s="67"/>
      <c r="Q251" s="67"/>
      <c r="R251" s="67"/>
      <c r="S251" s="67"/>
      <c r="T251" s="67"/>
      <c r="U251" s="67"/>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row>
    <row r="252" spans="1:227" s="14" customFormat="1" ht="136.5" customHeight="1" x14ac:dyDescent="0.25">
      <c r="A252" s="674"/>
      <c r="B252" s="796"/>
      <c r="C252" s="695"/>
      <c r="D252" s="661"/>
      <c r="E252" s="579" t="s">
        <v>1688</v>
      </c>
      <c r="F252" s="581" t="s">
        <v>92</v>
      </c>
      <c r="G252" s="314" t="s">
        <v>1689</v>
      </c>
      <c r="H252" s="624"/>
      <c r="I252" s="624"/>
      <c r="J252" s="624"/>
      <c r="K252" s="624"/>
      <c r="L252" s="624"/>
      <c r="M252" s="624"/>
      <c r="N252" s="703"/>
      <c r="O252" s="13"/>
      <c r="P252" s="67"/>
      <c r="Q252" s="67"/>
      <c r="R252" s="67"/>
      <c r="S252" s="67"/>
      <c r="T252" s="67"/>
      <c r="U252" s="67"/>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row>
    <row r="253" spans="1:227" s="14" customFormat="1" ht="61.5" customHeight="1" x14ac:dyDescent="0.25">
      <c r="A253" s="674"/>
      <c r="B253" s="796"/>
      <c r="C253" s="695"/>
      <c r="D253" s="661"/>
      <c r="E253" s="292" t="s">
        <v>1687</v>
      </c>
      <c r="F253" s="287" t="s">
        <v>92</v>
      </c>
      <c r="G253" s="142" t="s">
        <v>980</v>
      </c>
      <c r="H253" s="624"/>
      <c r="I253" s="624"/>
      <c r="J253" s="624"/>
      <c r="K253" s="624"/>
      <c r="L253" s="624"/>
      <c r="M253" s="624"/>
      <c r="N253" s="703"/>
      <c r="O253" s="13"/>
      <c r="P253" s="67"/>
      <c r="Q253" s="67"/>
      <c r="R253" s="67"/>
      <c r="S253" s="67"/>
      <c r="T253" s="67"/>
      <c r="U253" s="67"/>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row>
    <row r="254" spans="1:227" s="14" customFormat="1" ht="53.25" customHeight="1" x14ac:dyDescent="0.25">
      <c r="A254" s="674"/>
      <c r="B254" s="796"/>
      <c r="C254" s="694" t="s">
        <v>863</v>
      </c>
      <c r="D254" s="634" t="s">
        <v>1510</v>
      </c>
      <c r="E254" s="579" t="s">
        <v>1696</v>
      </c>
      <c r="F254" s="581" t="s">
        <v>92</v>
      </c>
      <c r="G254" s="142" t="s">
        <v>1443</v>
      </c>
      <c r="H254" s="624">
        <v>9030.5</v>
      </c>
      <c r="I254" s="624">
        <v>9030.5</v>
      </c>
      <c r="J254" s="624">
        <v>141663.5</v>
      </c>
      <c r="K254" s="624">
        <v>7083.6</v>
      </c>
      <c r="L254" s="624">
        <v>16548.3</v>
      </c>
      <c r="M254" s="624">
        <v>0</v>
      </c>
      <c r="N254" s="697" t="s">
        <v>1822</v>
      </c>
      <c r="P254" s="67"/>
      <c r="Q254" s="67"/>
      <c r="R254" s="67"/>
      <c r="S254" s="67"/>
      <c r="T254" s="67"/>
      <c r="U254" s="67"/>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row>
    <row r="255" spans="1:227" s="14" customFormat="1" ht="45" x14ac:dyDescent="0.25">
      <c r="A255" s="674"/>
      <c r="B255" s="796"/>
      <c r="C255" s="695"/>
      <c r="D255" s="661"/>
      <c r="E255" s="306" t="s">
        <v>977</v>
      </c>
      <c r="F255" s="308" t="s">
        <v>92</v>
      </c>
      <c r="G255" s="142" t="s">
        <v>978</v>
      </c>
      <c r="H255" s="624"/>
      <c r="I255" s="624"/>
      <c r="J255" s="624"/>
      <c r="K255" s="624"/>
      <c r="L255" s="624"/>
      <c r="M255" s="624"/>
      <c r="N255" s="697"/>
      <c r="P255" s="67"/>
      <c r="Q255" s="67"/>
      <c r="R255" s="67"/>
      <c r="S255" s="67"/>
      <c r="T255" s="67"/>
      <c r="U255" s="67"/>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row>
    <row r="256" spans="1:227" s="14" customFormat="1" ht="64.5" customHeight="1" x14ac:dyDescent="0.25">
      <c r="A256" s="674"/>
      <c r="B256" s="796"/>
      <c r="C256" s="695"/>
      <c r="D256" s="661"/>
      <c r="E256" s="306" t="s">
        <v>1505</v>
      </c>
      <c r="F256" s="308" t="s">
        <v>92</v>
      </c>
      <c r="G256" s="142" t="s">
        <v>1506</v>
      </c>
      <c r="H256" s="624"/>
      <c r="I256" s="624"/>
      <c r="J256" s="624"/>
      <c r="K256" s="624"/>
      <c r="L256" s="624"/>
      <c r="M256" s="624"/>
      <c r="N256" s="697"/>
      <c r="P256" s="67"/>
      <c r="Q256" s="67"/>
      <c r="R256" s="67"/>
      <c r="S256" s="67"/>
      <c r="T256" s="67"/>
      <c r="U256" s="67"/>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row>
    <row r="257" spans="1:227" s="14" customFormat="1" ht="45" x14ac:dyDescent="0.25">
      <c r="A257" s="674"/>
      <c r="B257" s="796"/>
      <c r="C257" s="695"/>
      <c r="D257" s="661"/>
      <c r="E257" s="339" t="s">
        <v>1589</v>
      </c>
      <c r="F257" s="340" t="s">
        <v>92</v>
      </c>
      <c r="G257" s="142" t="s">
        <v>1590</v>
      </c>
      <c r="H257" s="624"/>
      <c r="I257" s="624"/>
      <c r="J257" s="624"/>
      <c r="K257" s="624"/>
      <c r="L257" s="624"/>
      <c r="M257" s="624"/>
      <c r="N257" s="697"/>
      <c r="P257" s="67"/>
      <c r="Q257" s="67"/>
      <c r="R257" s="67"/>
      <c r="S257" s="67"/>
      <c r="T257" s="67"/>
      <c r="U257" s="67"/>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row>
    <row r="258" spans="1:227" s="14" customFormat="1" ht="47.25" customHeight="1" x14ac:dyDescent="0.25">
      <c r="A258" s="674"/>
      <c r="B258" s="796"/>
      <c r="C258" s="695"/>
      <c r="D258" s="661"/>
      <c r="E258" s="306" t="s">
        <v>1508</v>
      </c>
      <c r="F258" s="308" t="s">
        <v>92</v>
      </c>
      <c r="G258" s="142" t="s">
        <v>1509</v>
      </c>
      <c r="H258" s="624"/>
      <c r="I258" s="624"/>
      <c r="J258" s="624"/>
      <c r="K258" s="624"/>
      <c r="L258" s="624"/>
      <c r="M258" s="624"/>
      <c r="N258" s="697"/>
      <c r="P258" s="13"/>
      <c r="Q258" s="347"/>
      <c r="R258" s="356"/>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row>
    <row r="259" spans="1:227" s="14" customFormat="1" ht="60" x14ac:dyDescent="0.25">
      <c r="A259" s="674"/>
      <c r="B259" s="796"/>
      <c r="C259" s="695"/>
      <c r="D259" s="661"/>
      <c r="E259" s="339" t="s">
        <v>983</v>
      </c>
      <c r="F259" s="340" t="s">
        <v>92</v>
      </c>
      <c r="G259" s="342" t="s">
        <v>984</v>
      </c>
      <c r="H259" s="624"/>
      <c r="I259" s="624"/>
      <c r="J259" s="624"/>
      <c r="K259" s="624"/>
      <c r="L259" s="624"/>
      <c r="M259" s="624"/>
      <c r="N259" s="697"/>
      <c r="P259" s="13"/>
      <c r="Q259" s="347"/>
      <c r="R259" s="356"/>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row>
    <row r="260" spans="1:227" s="14" customFormat="1" ht="60" x14ac:dyDescent="0.25">
      <c r="A260" s="674"/>
      <c r="B260" s="796"/>
      <c r="C260" s="695"/>
      <c r="D260" s="661"/>
      <c r="E260" s="339" t="s">
        <v>1591</v>
      </c>
      <c r="F260" s="340" t="s">
        <v>92</v>
      </c>
      <c r="G260" s="342" t="s">
        <v>1414</v>
      </c>
      <c r="H260" s="624"/>
      <c r="I260" s="624"/>
      <c r="J260" s="624"/>
      <c r="K260" s="624"/>
      <c r="L260" s="624"/>
      <c r="M260" s="624"/>
      <c r="N260" s="697"/>
      <c r="O260" s="13"/>
      <c r="Q260" s="355"/>
      <c r="R260" s="357"/>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row>
    <row r="261" spans="1:227" s="14" customFormat="1" ht="30" x14ac:dyDescent="0.25">
      <c r="A261" s="674"/>
      <c r="B261" s="796"/>
      <c r="C261" s="695"/>
      <c r="D261" s="661"/>
      <c r="E261" s="579" t="s">
        <v>1691</v>
      </c>
      <c r="F261" s="581" t="s">
        <v>92</v>
      </c>
      <c r="G261" s="597" t="s">
        <v>1697</v>
      </c>
      <c r="H261" s="624"/>
      <c r="I261" s="624"/>
      <c r="J261" s="624"/>
      <c r="K261" s="624"/>
      <c r="L261" s="624"/>
      <c r="M261" s="624"/>
      <c r="N261" s="697"/>
      <c r="P261" s="13"/>
      <c r="Q261" s="347"/>
      <c r="R261" s="356"/>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row>
    <row r="262" spans="1:227" s="14" customFormat="1" ht="60" x14ac:dyDescent="0.25">
      <c r="A262" s="674"/>
      <c r="B262" s="796"/>
      <c r="C262" s="695"/>
      <c r="D262" s="661"/>
      <c r="E262" s="337" t="s">
        <v>618</v>
      </c>
      <c r="F262" s="305" t="s">
        <v>92</v>
      </c>
      <c r="G262" s="265" t="s">
        <v>619</v>
      </c>
      <c r="H262" s="624"/>
      <c r="I262" s="624"/>
      <c r="J262" s="624"/>
      <c r="K262" s="624"/>
      <c r="L262" s="624"/>
      <c r="M262" s="624"/>
      <c r="N262" s="697"/>
      <c r="R262" s="357"/>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row>
    <row r="263" spans="1:227" s="14" customFormat="1" ht="60" x14ac:dyDescent="0.25">
      <c r="A263" s="674"/>
      <c r="B263" s="796"/>
      <c r="C263" s="695"/>
      <c r="D263" s="661"/>
      <c r="E263" s="337" t="s">
        <v>1459</v>
      </c>
      <c r="F263" s="174" t="s">
        <v>92</v>
      </c>
      <c r="G263" s="175" t="s">
        <v>1507</v>
      </c>
      <c r="H263" s="624"/>
      <c r="I263" s="624"/>
      <c r="J263" s="624"/>
      <c r="K263" s="624"/>
      <c r="L263" s="624"/>
      <c r="M263" s="624"/>
      <c r="N263" s="697"/>
      <c r="O263" s="13"/>
      <c r="Q263" s="355"/>
      <c r="R263" s="357"/>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row>
    <row r="264" spans="1:227" s="14" customFormat="1" ht="93.75" customHeight="1" x14ac:dyDescent="0.25">
      <c r="A264" s="674"/>
      <c r="B264" s="796"/>
      <c r="C264" s="695"/>
      <c r="D264" s="661"/>
      <c r="E264" s="338" t="s">
        <v>985</v>
      </c>
      <c r="F264" s="174" t="s">
        <v>92</v>
      </c>
      <c r="G264" s="175" t="s">
        <v>986</v>
      </c>
      <c r="H264" s="624"/>
      <c r="I264" s="624"/>
      <c r="J264" s="624"/>
      <c r="K264" s="624"/>
      <c r="L264" s="624"/>
      <c r="M264" s="624"/>
      <c r="N264" s="697"/>
      <c r="R264" s="357"/>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row>
    <row r="265" spans="1:227" s="14" customFormat="1" ht="60" x14ac:dyDescent="0.25">
      <c r="A265" s="674"/>
      <c r="B265" s="796"/>
      <c r="C265" s="695"/>
      <c r="D265" s="661"/>
      <c r="E265" s="338" t="s">
        <v>982</v>
      </c>
      <c r="F265" s="174" t="s">
        <v>92</v>
      </c>
      <c r="G265" s="175" t="s">
        <v>979</v>
      </c>
      <c r="H265" s="624"/>
      <c r="I265" s="624"/>
      <c r="J265" s="624"/>
      <c r="K265" s="624"/>
      <c r="L265" s="624"/>
      <c r="M265" s="624"/>
      <c r="N265" s="697"/>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row>
    <row r="266" spans="1:227" s="14" customFormat="1" ht="60" x14ac:dyDescent="0.25">
      <c r="A266" s="674"/>
      <c r="B266" s="796"/>
      <c r="C266" s="695"/>
      <c r="D266" s="661"/>
      <c r="E266" s="338" t="s">
        <v>981</v>
      </c>
      <c r="F266" s="174" t="s">
        <v>92</v>
      </c>
      <c r="G266" s="175" t="s">
        <v>980</v>
      </c>
      <c r="H266" s="624"/>
      <c r="I266" s="624"/>
      <c r="J266" s="624"/>
      <c r="K266" s="624"/>
      <c r="L266" s="624"/>
      <c r="M266" s="624"/>
      <c r="N266" s="697"/>
      <c r="O266" s="13"/>
      <c r="P266" s="67"/>
      <c r="Q266" s="67"/>
      <c r="R266" s="67"/>
      <c r="S266" s="67"/>
      <c r="T266" s="67"/>
      <c r="U266" s="67"/>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row>
    <row r="267" spans="1:227" s="14" customFormat="1" ht="135" x14ac:dyDescent="0.25">
      <c r="A267" s="674"/>
      <c r="B267" s="796"/>
      <c r="C267" s="695"/>
      <c r="D267" s="661"/>
      <c r="E267" s="338" t="s">
        <v>1701</v>
      </c>
      <c r="F267" s="174" t="s">
        <v>92</v>
      </c>
      <c r="G267" s="175" t="s">
        <v>1702</v>
      </c>
      <c r="H267" s="624"/>
      <c r="I267" s="624"/>
      <c r="J267" s="624"/>
      <c r="K267" s="624"/>
      <c r="L267" s="624"/>
      <c r="M267" s="624"/>
      <c r="N267" s="697"/>
      <c r="O267" s="13"/>
      <c r="P267" s="67"/>
      <c r="Q267" s="67"/>
      <c r="R267" s="67"/>
      <c r="S267" s="67"/>
      <c r="T267" s="67"/>
      <c r="U267" s="67"/>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row>
    <row r="268" spans="1:227" s="14" customFormat="1" ht="97.5" customHeight="1" x14ac:dyDescent="0.25">
      <c r="A268" s="674"/>
      <c r="B268" s="796"/>
      <c r="C268" s="695"/>
      <c r="D268" s="661"/>
      <c r="E268" s="338" t="s">
        <v>1704</v>
      </c>
      <c r="F268" s="174" t="s">
        <v>92</v>
      </c>
      <c r="G268" s="175" t="s">
        <v>1705</v>
      </c>
      <c r="H268" s="624"/>
      <c r="I268" s="624"/>
      <c r="J268" s="624"/>
      <c r="K268" s="624"/>
      <c r="L268" s="624"/>
      <c r="M268" s="624"/>
      <c r="N268" s="697"/>
      <c r="O268" s="13"/>
      <c r="P268" s="67"/>
      <c r="Q268" s="67"/>
      <c r="R268" s="67"/>
      <c r="S268" s="67"/>
      <c r="T268" s="67"/>
      <c r="U268" s="67"/>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row>
    <row r="269" spans="1:227" s="14" customFormat="1" ht="33.75" customHeight="1" x14ac:dyDescent="0.25">
      <c r="A269" s="674"/>
      <c r="B269" s="796"/>
      <c r="C269" s="695"/>
      <c r="D269" s="661"/>
      <c r="E269" s="338" t="s">
        <v>1690</v>
      </c>
      <c r="F269" s="174" t="s">
        <v>92</v>
      </c>
      <c r="G269" s="175" t="s">
        <v>1703</v>
      </c>
      <c r="H269" s="624"/>
      <c r="I269" s="624"/>
      <c r="J269" s="624"/>
      <c r="K269" s="624"/>
      <c r="L269" s="624"/>
      <c r="M269" s="624"/>
      <c r="N269" s="697"/>
      <c r="O269" s="13"/>
      <c r="P269" s="67"/>
      <c r="Q269" s="67"/>
      <c r="R269" s="67"/>
      <c r="S269" s="67"/>
      <c r="T269" s="67"/>
      <c r="U269" s="67"/>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row>
    <row r="270" spans="1:227" s="14" customFormat="1" ht="75" x14ac:dyDescent="0.25">
      <c r="A270" s="674"/>
      <c r="B270" s="796"/>
      <c r="C270" s="695"/>
      <c r="D270" s="661"/>
      <c r="E270" s="338" t="s">
        <v>1698</v>
      </c>
      <c r="F270" s="174" t="s">
        <v>92</v>
      </c>
      <c r="G270" s="175" t="s">
        <v>1692</v>
      </c>
      <c r="H270" s="624"/>
      <c r="I270" s="624"/>
      <c r="J270" s="624"/>
      <c r="K270" s="624"/>
      <c r="L270" s="624"/>
      <c r="M270" s="624"/>
      <c r="N270" s="697"/>
      <c r="O270" s="13"/>
      <c r="P270" s="67"/>
      <c r="Q270" s="67"/>
      <c r="R270" s="67"/>
      <c r="S270" s="67"/>
      <c r="T270" s="67"/>
      <c r="U270" s="67"/>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row>
    <row r="271" spans="1:227" s="14" customFormat="1" ht="75" x14ac:dyDescent="0.25">
      <c r="A271" s="674"/>
      <c r="B271" s="796"/>
      <c r="C271" s="696"/>
      <c r="D271" s="661"/>
      <c r="E271" s="596" t="s">
        <v>1699</v>
      </c>
      <c r="F271" s="585" t="s">
        <v>92</v>
      </c>
      <c r="G271" s="175" t="s">
        <v>1700</v>
      </c>
      <c r="H271" s="624"/>
      <c r="I271" s="624"/>
      <c r="J271" s="624"/>
      <c r="K271" s="624"/>
      <c r="L271" s="624"/>
      <c r="M271" s="624"/>
      <c r="N271" s="697"/>
      <c r="O271" s="13"/>
      <c r="P271" s="67"/>
      <c r="Q271" s="67"/>
      <c r="R271" s="67"/>
      <c r="S271" s="67"/>
      <c r="T271" s="67"/>
      <c r="U271" s="67"/>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row>
    <row r="272" spans="1:227" s="14" customFormat="1" ht="75" x14ac:dyDescent="0.25">
      <c r="A272" s="674"/>
      <c r="B272" s="796"/>
      <c r="C272" s="694" t="s">
        <v>864</v>
      </c>
      <c r="D272" s="634" t="s">
        <v>1536</v>
      </c>
      <c r="E272" s="321" t="s">
        <v>1537</v>
      </c>
      <c r="F272" s="325" t="s">
        <v>92</v>
      </c>
      <c r="G272" s="130" t="s">
        <v>1538</v>
      </c>
      <c r="H272" s="624">
        <v>1288011.8</v>
      </c>
      <c r="I272" s="624">
        <v>1217984.8</v>
      </c>
      <c r="J272" s="624">
        <v>351911.7</v>
      </c>
      <c r="K272" s="624">
        <v>841478.2</v>
      </c>
      <c r="L272" s="624">
        <v>1445.6</v>
      </c>
      <c r="M272" s="624">
        <v>1445.6</v>
      </c>
      <c r="N272" s="743" t="s">
        <v>1823</v>
      </c>
      <c r="P272" s="67"/>
      <c r="Q272" s="67"/>
      <c r="R272" s="67"/>
      <c r="S272" s="67"/>
      <c r="T272" s="67"/>
      <c r="U272" s="67"/>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row>
    <row r="273" spans="1:227" s="14" customFormat="1" ht="60" x14ac:dyDescent="0.25">
      <c r="A273" s="674"/>
      <c r="B273" s="796"/>
      <c r="C273" s="695"/>
      <c r="D273" s="661"/>
      <c r="E273" s="580" t="s">
        <v>1719</v>
      </c>
      <c r="F273" s="581" t="s">
        <v>92</v>
      </c>
      <c r="G273" s="130" t="s">
        <v>1438</v>
      </c>
      <c r="H273" s="624"/>
      <c r="I273" s="624"/>
      <c r="J273" s="624"/>
      <c r="K273" s="624"/>
      <c r="L273" s="624"/>
      <c r="M273" s="624"/>
      <c r="N273" s="743"/>
      <c r="P273" s="67"/>
      <c r="Q273" s="67"/>
      <c r="R273" s="67"/>
      <c r="S273" s="67"/>
      <c r="T273" s="67"/>
      <c r="U273" s="67"/>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row>
    <row r="274" spans="1:227" s="14" customFormat="1" ht="60" x14ac:dyDescent="0.25">
      <c r="A274" s="674"/>
      <c r="B274" s="796"/>
      <c r="C274" s="695"/>
      <c r="D274" s="661"/>
      <c r="E274" s="580" t="s">
        <v>1710</v>
      </c>
      <c r="F274" s="581" t="s">
        <v>92</v>
      </c>
      <c r="G274" s="142" t="s">
        <v>1711</v>
      </c>
      <c r="H274" s="624"/>
      <c r="I274" s="624"/>
      <c r="J274" s="624"/>
      <c r="K274" s="624"/>
      <c r="L274" s="624"/>
      <c r="M274" s="624"/>
      <c r="N274" s="743"/>
      <c r="P274" s="67"/>
      <c r="Q274" s="67"/>
      <c r="R274" s="67"/>
      <c r="S274" s="67"/>
      <c r="T274" s="67"/>
      <c r="U274" s="67"/>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row>
    <row r="275" spans="1:227" s="14" customFormat="1" ht="45" x14ac:dyDescent="0.25">
      <c r="A275" s="674"/>
      <c r="B275" s="796"/>
      <c r="C275" s="695"/>
      <c r="D275" s="661"/>
      <c r="E275" s="580" t="s">
        <v>1712</v>
      </c>
      <c r="F275" s="581" t="s">
        <v>92</v>
      </c>
      <c r="G275" s="142" t="s">
        <v>1713</v>
      </c>
      <c r="H275" s="624"/>
      <c r="I275" s="624"/>
      <c r="J275" s="624"/>
      <c r="K275" s="624"/>
      <c r="L275" s="624"/>
      <c r="M275" s="624"/>
      <c r="N275" s="743"/>
      <c r="P275" s="67"/>
      <c r="Q275" s="67"/>
      <c r="R275" s="67"/>
      <c r="S275" s="67"/>
      <c r="T275" s="67"/>
      <c r="U275" s="67"/>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row>
    <row r="276" spans="1:227" s="14" customFormat="1" ht="75" x14ac:dyDescent="0.25">
      <c r="A276" s="674"/>
      <c r="B276" s="796"/>
      <c r="C276" s="695"/>
      <c r="D276" s="661"/>
      <c r="E276" s="321" t="s">
        <v>1542</v>
      </c>
      <c r="F276" s="325" t="s">
        <v>92</v>
      </c>
      <c r="G276" s="130" t="s">
        <v>1397</v>
      </c>
      <c r="H276" s="624"/>
      <c r="I276" s="624"/>
      <c r="J276" s="624"/>
      <c r="K276" s="624"/>
      <c r="L276" s="624"/>
      <c r="M276" s="624"/>
      <c r="N276" s="743"/>
      <c r="P276" s="67"/>
      <c r="Q276" s="67"/>
      <c r="R276" s="67"/>
      <c r="S276" s="67"/>
      <c r="T276" s="67"/>
      <c r="U276" s="67"/>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row>
    <row r="277" spans="1:227" s="14" customFormat="1" ht="60" x14ac:dyDescent="0.25">
      <c r="A277" s="674"/>
      <c r="B277" s="796"/>
      <c r="C277" s="695"/>
      <c r="D277" s="661"/>
      <c r="E277" s="319" t="s">
        <v>1004</v>
      </c>
      <c r="F277" s="326" t="s">
        <v>38</v>
      </c>
      <c r="G277" s="142" t="s">
        <v>1532</v>
      </c>
      <c r="H277" s="624"/>
      <c r="I277" s="624"/>
      <c r="J277" s="624"/>
      <c r="K277" s="624"/>
      <c r="L277" s="624"/>
      <c r="M277" s="624"/>
      <c r="N277" s="743"/>
      <c r="P277" s="67"/>
      <c r="Q277" s="67"/>
      <c r="R277" s="67"/>
      <c r="S277" s="67"/>
      <c r="T277" s="67"/>
      <c r="U277" s="67"/>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row>
    <row r="278" spans="1:227" s="14" customFormat="1" ht="33.75" customHeight="1" x14ac:dyDescent="0.25">
      <c r="A278" s="674"/>
      <c r="B278" s="796"/>
      <c r="C278" s="695"/>
      <c r="D278" s="661"/>
      <c r="E278" s="319" t="s">
        <v>1005</v>
      </c>
      <c r="F278" s="326" t="s">
        <v>38</v>
      </c>
      <c r="G278" s="142" t="s">
        <v>1532</v>
      </c>
      <c r="H278" s="624"/>
      <c r="I278" s="624"/>
      <c r="J278" s="624"/>
      <c r="K278" s="624"/>
      <c r="L278" s="624"/>
      <c r="M278" s="624"/>
      <c r="N278" s="743"/>
      <c r="P278" s="67"/>
      <c r="Q278" s="67"/>
      <c r="R278" s="67"/>
      <c r="S278" s="67"/>
      <c r="T278" s="67"/>
      <c r="U278" s="67"/>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row>
    <row r="279" spans="1:227" s="14" customFormat="1" ht="33.75" customHeight="1" x14ac:dyDescent="0.25">
      <c r="A279" s="674"/>
      <c r="B279" s="796"/>
      <c r="C279" s="695"/>
      <c r="D279" s="661"/>
      <c r="E279" s="319" t="s">
        <v>1541</v>
      </c>
      <c r="F279" s="326" t="s">
        <v>38</v>
      </c>
      <c r="G279" s="325" t="s">
        <v>1213</v>
      </c>
      <c r="H279" s="624"/>
      <c r="I279" s="624"/>
      <c r="J279" s="624"/>
      <c r="K279" s="624"/>
      <c r="L279" s="624"/>
      <c r="M279" s="624"/>
      <c r="N279" s="743"/>
      <c r="P279" s="67"/>
      <c r="Q279" s="67"/>
      <c r="R279" s="67"/>
      <c r="S279" s="67"/>
      <c r="T279" s="67"/>
      <c r="U279" s="67"/>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row>
    <row r="280" spans="1:227" s="14" customFormat="1" ht="60" x14ac:dyDescent="0.25">
      <c r="A280" s="674"/>
      <c r="B280" s="796"/>
      <c r="C280" s="695"/>
      <c r="D280" s="661"/>
      <c r="E280" s="321" t="s">
        <v>1539</v>
      </c>
      <c r="F280" s="584" t="s">
        <v>38</v>
      </c>
      <c r="G280" s="130" t="s">
        <v>1540</v>
      </c>
      <c r="H280" s="624"/>
      <c r="I280" s="624"/>
      <c r="J280" s="624"/>
      <c r="K280" s="624"/>
      <c r="L280" s="624"/>
      <c r="M280" s="624"/>
      <c r="N280" s="743"/>
      <c r="P280" s="67"/>
      <c r="Q280" s="67"/>
      <c r="R280" s="67"/>
      <c r="S280" s="67"/>
      <c r="T280" s="67"/>
      <c r="U280" s="67"/>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row>
    <row r="281" spans="1:227" s="14" customFormat="1" ht="45" x14ac:dyDescent="0.25">
      <c r="A281" s="674"/>
      <c r="B281" s="796"/>
      <c r="C281" s="695"/>
      <c r="D281" s="661"/>
      <c r="E281" s="321" t="s">
        <v>1543</v>
      </c>
      <c r="F281" s="325" t="s">
        <v>92</v>
      </c>
      <c r="G281" s="130" t="s">
        <v>1549</v>
      </c>
      <c r="H281" s="624"/>
      <c r="I281" s="624"/>
      <c r="J281" s="624"/>
      <c r="K281" s="624"/>
      <c r="L281" s="624"/>
      <c r="M281" s="624"/>
      <c r="N281" s="743"/>
      <c r="P281" s="67"/>
      <c r="Q281" s="67"/>
      <c r="R281" s="67"/>
      <c r="S281" s="67"/>
      <c r="T281" s="67"/>
      <c r="U281" s="67"/>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row>
    <row r="282" spans="1:227" s="14" customFormat="1" ht="60" x14ac:dyDescent="0.25">
      <c r="A282" s="674"/>
      <c r="B282" s="796"/>
      <c r="C282" s="695"/>
      <c r="D282" s="661"/>
      <c r="E282" s="580" t="s">
        <v>1714</v>
      </c>
      <c r="F282" s="581" t="s">
        <v>92</v>
      </c>
      <c r="G282" s="130" t="s">
        <v>1715</v>
      </c>
      <c r="H282" s="624"/>
      <c r="I282" s="624"/>
      <c r="J282" s="624"/>
      <c r="K282" s="624"/>
      <c r="L282" s="624"/>
      <c r="M282" s="624"/>
      <c r="N282" s="743"/>
      <c r="P282" s="67"/>
      <c r="Q282" s="67"/>
      <c r="R282" s="67"/>
      <c r="S282" s="67"/>
      <c r="T282" s="67"/>
      <c r="U282" s="67"/>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row>
    <row r="283" spans="1:227" s="14" customFormat="1" ht="60" x14ac:dyDescent="0.25">
      <c r="A283" s="674"/>
      <c r="B283" s="796"/>
      <c r="C283" s="695"/>
      <c r="D283" s="661"/>
      <c r="E283" s="321" t="s">
        <v>1546</v>
      </c>
      <c r="F283" s="325" t="s">
        <v>92</v>
      </c>
      <c r="G283" s="130" t="s">
        <v>1547</v>
      </c>
      <c r="H283" s="624"/>
      <c r="I283" s="624"/>
      <c r="J283" s="624"/>
      <c r="K283" s="624"/>
      <c r="L283" s="624"/>
      <c r="M283" s="624"/>
      <c r="N283" s="743"/>
      <c r="P283" s="356"/>
      <c r="Q283" s="356"/>
      <c r="R283" s="356"/>
      <c r="S283" s="356"/>
      <c r="T283" s="356"/>
      <c r="U283" s="356"/>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row>
    <row r="284" spans="1:227" s="14" customFormat="1" ht="60" x14ac:dyDescent="0.25">
      <c r="A284" s="674"/>
      <c r="B284" s="796"/>
      <c r="C284" s="695"/>
      <c r="D284" s="661"/>
      <c r="E284" s="321" t="s">
        <v>1548</v>
      </c>
      <c r="F284" s="325" t="s">
        <v>92</v>
      </c>
      <c r="G284" s="130" t="s">
        <v>1549</v>
      </c>
      <c r="H284" s="624"/>
      <c r="I284" s="624"/>
      <c r="J284" s="624"/>
      <c r="K284" s="624"/>
      <c r="L284" s="624"/>
      <c r="M284" s="624"/>
      <c r="N284" s="743"/>
      <c r="P284" s="356"/>
      <c r="Q284" s="356"/>
      <c r="R284" s="356"/>
      <c r="S284" s="356"/>
      <c r="T284" s="356"/>
      <c r="U284" s="356"/>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row>
    <row r="285" spans="1:227" s="14" customFormat="1" ht="60" x14ac:dyDescent="0.25">
      <c r="A285" s="674"/>
      <c r="B285" s="796"/>
      <c r="C285" s="695"/>
      <c r="D285" s="661"/>
      <c r="E285" s="321" t="s">
        <v>1550</v>
      </c>
      <c r="F285" s="325" t="s">
        <v>92</v>
      </c>
      <c r="G285" s="130" t="s">
        <v>1551</v>
      </c>
      <c r="H285" s="624"/>
      <c r="I285" s="624"/>
      <c r="J285" s="624"/>
      <c r="K285" s="624"/>
      <c r="L285" s="624"/>
      <c r="M285" s="624"/>
      <c r="N285" s="743"/>
      <c r="P285" s="357"/>
      <c r="Q285" s="357"/>
      <c r="R285" s="357"/>
      <c r="S285" s="357"/>
      <c r="T285" s="357"/>
      <c r="U285" s="357"/>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row>
    <row r="286" spans="1:227" s="14" customFormat="1" ht="89.25" customHeight="1" x14ac:dyDescent="0.25">
      <c r="A286" s="674"/>
      <c r="B286" s="796"/>
      <c r="C286" s="695"/>
      <c r="D286" s="661"/>
      <c r="E286" s="321" t="s">
        <v>1718</v>
      </c>
      <c r="F286" s="325" t="s">
        <v>92</v>
      </c>
      <c r="G286" s="130" t="s">
        <v>1553</v>
      </c>
      <c r="H286" s="624"/>
      <c r="I286" s="624"/>
      <c r="J286" s="624"/>
      <c r="K286" s="624"/>
      <c r="L286" s="624"/>
      <c r="M286" s="624"/>
      <c r="N286" s="743"/>
      <c r="O286" s="13"/>
      <c r="P286" s="356"/>
      <c r="Q286" s="356"/>
      <c r="R286" s="356"/>
      <c r="S286" s="356"/>
      <c r="T286" s="356"/>
      <c r="U286" s="356"/>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row>
    <row r="287" spans="1:227" s="14" customFormat="1" ht="136.5" customHeight="1" x14ac:dyDescent="0.25">
      <c r="A287" s="674"/>
      <c r="B287" s="796"/>
      <c r="C287" s="695"/>
      <c r="D287" s="661"/>
      <c r="E287" s="321" t="s">
        <v>1706</v>
      </c>
      <c r="F287" s="325" t="s">
        <v>92</v>
      </c>
      <c r="G287" s="130" t="s">
        <v>1552</v>
      </c>
      <c r="H287" s="624"/>
      <c r="I287" s="624"/>
      <c r="J287" s="624"/>
      <c r="K287" s="624"/>
      <c r="L287" s="624"/>
      <c r="M287" s="624"/>
      <c r="N287" s="743"/>
      <c r="P287" s="32"/>
      <c r="Q287" s="32"/>
      <c r="R287" s="32"/>
      <c r="S287" s="32"/>
      <c r="T287" s="32"/>
      <c r="U287" s="32"/>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row>
    <row r="288" spans="1:227" s="14" customFormat="1" ht="60" x14ac:dyDescent="0.25">
      <c r="A288" s="674"/>
      <c r="B288" s="796"/>
      <c r="C288" s="695"/>
      <c r="D288" s="661"/>
      <c r="E288" s="321" t="s">
        <v>1545</v>
      </c>
      <c r="F288" s="325" t="s">
        <v>92</v>
      </c>
      <c r="G288" s="325" t="s">
        <v>1213</v>
      </c>
      <c r="H288" s="624"/>
      <c r="I288" s="624"/>
      <c r="J288" s="624"/>
      <c r="K288" s="624"/>
      <c r="L288" s="624"/>
      <c r="M288" s="624"/>
      <c r="N288" s="74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row>
    <row r="289" spans="1:227" s="14" customFormat="1" ht="75" x14ac:dyDescent="0.25">
      <c r="A289" s="674"/>
      <c r="B289" s="796"/>
      <c r="C289" s="695"/>
      <c r="D289" s="661"/>
      <c r="E289" s="321" t="s">
        <v>325</v>
      </c>
      <c r="F289" s="325" t="s">
        <v>92</v>
      </c>
      <c r="G289" s="188" t="s">
        <v>446</v>
      </c>
      <c r="H289" s="624"/>
      <c r="I289" s="624"/>
      <c r="J289" s="624"/>
      <c r="K289" s="624"/>
      <c r="L289" s="624"/>
      <c r="M289" s="624"/>
      <c r="N289" s="74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row>
    <row r="290" spans="1:227" s="14" customFormat="1" ht="60.6" customHeight="1" x14ac:dyDescent="0.25">
      <c r="A290" s="674"/>
      <c r="B290" s="796"/>
      <c r="C290" s="695"/>
      <c r="D290" s="661"/>
      <c r="E290" s="321" t="s">
        <v>954</v>
      </c>
      <c r="F290" s="325" t="s">
        <v>92</v>
      </c>
      <c r="G290" s="345" t="s">
        <v>839</v>
      </c>
      <c r="H290" s="624"/>
      <c r="I290" s="624"/>
      <c r="J290" s="624"/>
      <c r="K290" s="624"/>
      <c r="L290" s="624"/>
      <c r="M290" s="624"/>
      <c r="N290" s="74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row>
    <row r="291" spans="1:227" s="14" customFormat="1" ht="33" customHeight="1" x14ac:dyDescent="0.25">
      <c r="A291" s="674"/>
      <c r="B291" s="796"/>
      <c r="C291" s="695"/>
      <c r="D291" s="661"/>
      <c r="E291" s="580" t="s">
        <v>1716</v>
      </c>
      <c r="F291" s="581" t="s">
        <v>92</v>
      </c>
      <c r="G291" s="345" t="s">
        <v>1717</v>
      </c>
      <c r="H291" s="624"/>
      <c r="I291" s="624"/>
      <c r="J291" s="624"/>
      <c r="K291" s="624"/>
      <c r="L291" s="624"/>
      <c r="M291" s="624"/>
      <c r="N291" s="74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row>
    <row r="292" spans="1:227" s="14" customFormat="1" ht="120" customHeight="1" x14ac:dyDescent="0.25">
      <c r="A292" s="674"/>
      <c r="B292" s="796"/>
      <c r="C292" s="695"/>
      <c r="D292" s="661"/>
      <c r="E292" s="580" t="s">
        <v>1708</v>
      </c>
      <c r="F292" s="581" t="s">
        <v>92</v>
      </c>
      <c r="G292" s="345" t="s">
        <v>1709</v>
      </c>
      <c r="H292" s="624"/>
      <c r="I292" s="624"/>
      <c r="J292" s="624"/>
      <c r="K292" s="624"/>
      <c r="L292" s="624"/>
      <c r="M292" s="624"/>
      <c r="N292" s="74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row>
    <row r="293" spans="1:227" s="14" customFormat="1" ht="136.5" customHeight="1" x14ac:dyDescent="0.25">
      <c r="A293" s="674"/>
      <c r="B293" s="796"/>
      <c r="C293" s="695"/>
      <c r="D293" s="661"/>
      <c r="E293" s="321" t="s">
        <v>1707</v>
      </c>
      <c r="F293" s="325" t="s">
        <v>92</v>
      </c>
      <c r="G293" s="345" t="s">
        <v>1544</v>
      </c>
      <c r="H293" s="624"/>
      <c r="I293" s="624"/>
      <c r="J293" s="624"/>
      <c r="K293" s="624"/>
      <c r="L293" s="624"/>
      <c r="M293" s="624"/>
      <c r="N293" s="743"/>
      <c r="O293" s="13"/>
      <c r="P293" s="67"/>
      <c r="Q293" s="67"/>
      <c r="R293" s="67"/>
      <c r="S293" s="67"/>
      <c r="T293" s="67"/>
      <c r="U293" s="67"/>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row>
    <row r="294" spans="1:227" s="17" customFormat="1" ht="39.75" customHeight="1" x14ac:dyDescent="0.25">
      <c r="A294" s="680" t="s">
        <v>166</v>
      </c>
      <c r="B294" s="683" t="s">
        <v>70</v>
      </c>
      <c r="C294" s="655" t="s">
        <v>866</v>
      </c>
      <c r="D294" s="660" t="s">
        <v>72</v>
      </c>
      <c r="E294" s="180" t="s">
        <v>185</v>
      </c>
      <c r="F294" s="178" t="s">
        <v>463</v>
      </c>
      <c r="G294" s="178" t="s">
        <v>437</v>
      </c>
      <c r="H294" s="624">
        <v>135</v>
      </c>
      <c r="I294" s="624">
        <v>135</v>
      </c>
      <c r="J294" s="624">
        <v>135</v>
      </c>
      <c r="K294" s="624">
        <v>122</v>
      </c>
      <c r="L294" s="624">
        <v>122</v>
      </c>
      <c r="M294" s="624">
        <v>122</v>
      </c>
      <c r="N294" s="619" t="s">
        <v>712</v>
      </c>
      <c r="O294" s="13"/>
      <c r="P294" s="67"/>
      <c r="Q294" s="32"/>
      <c r="R294" s="67"/>
      <c r="S294" s="67"/>
      <c r="T294" s="67"/>
      <c r="U294" s="67"/>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row>
    <row r="295" spans="1:227" s="13" customFormat="1" ht="58.5" customHeight="1" x14ac:dyDescent="0.25">
      <c r="A295" s="680"/>
      <c r="B295" s="683"/>
      <c r="C295" s="655"/>
      <c r="D295" s="660"/>
      <c r="E295" s="580" t="s">
        <v>1720</v>
      </c>
      <c r="F295" s="581" t="s">
        <v>92</v>
      </c>
      <c r="G295" s="581" t="s">
        <v>1721</v>
      </c>
      <c r="H295" s="624"/>
      <c r="I295" s="624"/>
      <c r="J295" s="624"/>
      <c r="K295" s="624"/>
      <c r="L295" s="624"/>
      <c r="M295" s="624"/>
      <c r="N295" s="619"/>
      <c r="P295" s="67"/>
      <c r="Q295" s="32"/>
      <c r="R295" s="67"/>
      <c r="S295" s="67"/>
      <c r="T295" s="67"/>
      <c r="U295" s="67"/>
    </row>
    <row r="296" spans="1:227" s="13" customFormat="1" ht="55.5" customHeight="1" x14ac:dyDescent="0.25">
      <c r="A296" s="680"/>
      <c r="B296" s="683"/>
      <c r="C296" s="655"/>
      <c r="D296" s="660"/>
      <c r="E296" s="180" t="s">
        <v>989</v>
      </c>
      <c r="F296" s="178" t="s">
        <v>92</v>
      </c>
      <c r="G296" s="178" t="s">
        <v>1722</v>
      </c>
      <c r="H296" s="624"/>
      <c r="I296" s="624"/>
      <c r="J296" s="624"/>
      <c r="K296" s="624"/>
      <c r="L296" s="624"/>
      <c r="M296" s="624"/>
      <c r="N296" s="619"/>
      <c r="P296" s="67"/>
      <c r="Q296" s="67"/>
      <c r="R296" s="67"/>
      <c r="S296" s="67"/>
      <c r="T296" s="67"/>
      <c r="U296" s="67"/>
    </row>
    <row r="297" spans="1:227" s="16" customFormat="1" ht="30" x14ac:dyDescent="0.25">
      <c r="A297" s="680" t="s">
        <v>7</v>
      </c>
      <c r="B297" s="683" t="s">
        <v>14</v>
      </c>
      <c r="C297" s="655" t="s">
        <v>865</v>
      </c>
      <c r="D297" s="660" t="s">
        <v>65</v>
      </c>
      <c r="E297" s="144" t="s">
        <v>186</v>
      </c>
      <c r="F297" s="141" t="s">
        <v>464</v>
      </c>
      <c r="G297" s="141" t="s">
        <v>437</v>
      </c>
      <c r="H297" s="624">
        <v>81232.2</v>
      </c>
      <c r="I297" s="624">
        <v>81219.8</v>
      </c>
      <c r="J297" s="624">
        <v>92659.1</v>
      </c>
      <c r="K297" s="624">
        <v>83100.3</v>
      </c>
      <c r="L297" s="624">
        <v>83100.3</v>
      </c>
      <c r="M297" s="624">
        <v>83100.3</v>
      </c>
      <c r="N297" s="619" t="s">
        <v>1725</v>
      </c>
      <c r="O297" s="13"/>
      <c r="P297" s="67"/>
      <c r="Q297" s="67"/>
      <c r="R297" s="67"/>
      <c r="S297" s="67"/>
      <c r="T297" s="67"/>
      <c r="U297" s="67"/>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row>
    <row r="298" spans="1:227" s="13" customFormat="1" ht="30" x14ac:dyDescent="0.25">
      <c r="A298" s="680"/>
      <c r="B298" s="683"/>
      <c r="C298" s="655"/>
      <c r="D298" s="660"/>
      <c r="E298" s="144" t="s">
        <v>813</v>
      </c>
      <c r="F298" s="141" t="s">
        <v>696</v>
      </c>
      <c r="G298" s="141" t="s">
        <v>1723</v>
      </c>
      <c r="H298" s="624"/>
      <c r="I298" s="624"/>
      <c r="J298" s="624"/>
      <c r="K298" s="624"/>
      <c r="L298" s="624"/>
      <c r="M298" s="624"/>
      <c r="N298" s="619"/>
      <c r="P298" s="67"/>
      <c r="Q298" s="67"/>
      <c r="R298" s="67"/>
      <c r="S298" s="67"/>
      <c r="T298" s="67"/>
      <c r="U298" s="67"/>
    </row>
    <row r="299" spans="1:227" s="14" customFormat="1" ht="30" x14ac:dyDescent="0.25">
      <c r="A299" s="680"/>
      <c r="B299" s="683"/>
      <c r="C299" s="655"/>
      <c r="D299" s="660"/>
      <c r="E299" s="144" t="s">
        <v>1726</v>
      </c>
      <c r="F299" s="141" t="s">
        <v>92</v>
      </c>
      <c r="G299" s="141" t="s">
        <v>1724</v>
      </c>
      <c r="H299" s="624"/>
      <c r="I299" s="624"/>
      <c r="J299" s="624"/>
      <c r="K299" s="624"/>
      <c r="L299" s="624"/>
      <c r="M299" s="624"/>
      <c r="N299" s="619"/>
      <c r="O299" s="13"/>
      <c r="P299" s="67"/>
      <c r="Q299" s="67"/>
      <c r="R299" s="67"/>
      <c r="S299" s="67"/>
      <c r="T299" s="67"/>
      <c r="U299" s="67"/>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row>
    <row r="300" spans="1:227" s="14" customFormat="1" ht="45" x14ac:dyDescent="0.25">
      <c r="A300" s="680"/>
      <c r="B300" s="683"/>
      <c r="C300" s="655"/>
      <c r="D300" s="660"/>
      <c r="E300" s="147" t="s">
        <v>1236</v>
      </c>
      <c r="F300" s="145" t="s">
        <v>92</v>
      </c>
      <c r="G300" s="145" t="s">
        <v>1237</v>
      </c>
      <c r="H300" s="624"/>
      <c r="I300" s="624"/>
      <c r="J300" s="624"/>
      <c r="K300" s="624"/>
      <c r="L300" s="624"/>
      <c r="M300" s="624"/>
      <c r="N300" s="619"/>
      <c r="O300" s="13"/>
      <c r="P300" s="67"/>
      <c r="Q300" s="67"/>
      <c r="R300" s="67"/>
      <c r="S300" s="67"/>
      <c r="T300" s="67"/>
      <c r="U300" s="67"/>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row>
    <row r="301" spans="1:227" s="14" customFormat="1" ht="45" x14ac:dyDescent="0.25">
      <c r="A301" s="680"/>
      <c r="B301" s="683"/>
      <c r="C301" s="655"/>
      <c r="D301" s="660"/>
      <c r="E301" s="144" t="s">
        <v>127</v>
      </c>
      <c r="F301" s="141" t="s">
        <v>92</v>
      </c>
      <c r="G301" s="141" t="s">
        <v>990</v>
      </c>
      <c r="H301" s="624"/>
      <c r="I301" s="624"/>
      <c r="J301" s="624"/>
      <c r="K301" s="624"/>
      <c r="L301" s="624"/>
      <c r="M301" s="624"/>
      <c r="N301" s="619"/>
      <c r="O301" s="13"/>
      <c r="P301" s="67"/>
      <c r="Q301" s="67"/>
      <c r="R301" s="67"/>
      <c r="S301" s="67"/>
      <c r="T301" s="67"/>
      <c r="U301" s="67"/>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row>
    <row r="302" spans="1:227" s="14" customFormat="1" ht="36.75" customHeight="1" x14ac:dyDescent="0.25">
      <c r="A302" s="680"/>
      <c r="B302" s="683"/>
      <c r="C302" s="655"/>
      <c r="D302" s="660"/>
      <c r="E302" s="580" t="s">
        <v>1731</v>
      </c>
      <c r="F302" s="581" t="s">
        <v>92</v>
      </c>
      <c r="G302" s="130" t="s">
        <v>1732</v>
      </c>
      <c r="H302" s="624"/>
      <c r="I302" s="624"/>
      <c r="J302" s="624"/>
      <c r="K302" s="624"/>
      <c r="L302" s="624"/>
      <c r="M302" s="624"/>
      <c r="N302" s="619"/>
      <c r="O302" s="13"/>
      <c r="P302" s="67"/>
      <c r="Q302" s="67"/>
      <c r="R302" s="67"/>
      <c r="S302" s="67"/>
      <c r="T302" s="67"/>
      <c r="U302" s="67"/>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row>
    <row r="303" spans="1:227" s="14" customFormat="1" ht="60" x14ac:dyDescent="0.25">
      <c r="A303" s="680"/>
      <c r="B303" s="683"/>
      <c r="C303" s="655"/>
      <c r="D303" s="660"/>
      <c r="E303" s="144" t="s">
        <v>1250</v>
      </c>
      <c r="F303" s="141" t="s">
        <v>92</v>
      </c>
      <c r="G303" s="141" t="s">
        <v>1224</v>
      </c>
      <c r="H303" s="624"/>
      <c r="I303" s="624"/>
      <c r="J303" s="624"/>
      <c r="K303" s="624"/>
      <c r="L303" s="624"/>
      <c r="M303" s="624"/>
      <c r="N303" s="619"/>
      <c r="O303" s="13"/>
      <c r="P303" s="67"/>
      <c r="Q303" s="67"/>
      <c r="R303" s="67"/>
      <c r="S303" s="67"/>
      <c r="T303" s="67"/>
      <c r="U303" s="67"/>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row>
    <row r="304" spans="1:227" s="14" customFormat="1" ht="60" x14ac:dyDescent="0.25">
      <c r="A304" s="680"/>
      <c r="B304" s="683"/>
      <c r="C304" s="655"/>
      <c r="D304" s="660"/>
      <c r="E304" s="147" t="s">
        <v>597</v>
      </c>
      <c r="F304" s="145" t="s">
        <v>92</v>
      </c>
      <c r="G304" s="145" t="s">
        <v>1733</v>
      </c>
      <c r="H304" s="624"/>
      <c r="I304" s="624"/>
      <c r="J304" s="624"/>
      <c r="K304" s="624"/>
      <c r="L304" s="624"/>
      <c r="M304" s="624"/>
      <c r="N304" s="619"/>
      <c r="O304" s="13"/>
      <c r="P304" s="67"/>
      <c r="Q304" s="67"/>
      <c r="R304" s="67"/>
      <c r="S304" s="67"/>
      <c r="T304" s="67"/>
      <c r="U304" s="67"/>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row>
    <row r="305" spans="1:227" s="14" customFormat="1" ht="82.5" customHeight="1" x14ac:dyDescent="0.25">
      <c r="A305" s="680"/>
      <c r="B305" s="683"/>
      <c r="C305" s="655"/>
      <c r="D305" s="660"/>
      <c r="E305" s="147" t="s">
        <v>992</v>
      </c>
      <c r="F305" s="145" t="s">
        <v>92</v>
      </c>
      <c r="G305" s="145" t="s">
        <v>980</v>
      </c>
      <c r="H305" s="624"/>
      <c r="I305" s="624"/>
      <c r="J305" s="624"/>
      <c r="K305" s="624"/>
      <c r="L305" s="624"/>
      <c r="M305" s="624"/>
      <c r="N305" s="619"/>
      <c r="O305" s="13"/>
      <c r="P305" s="13"/>
      <c r="Q305" s="32"/>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row>
    <row r="306" spans="1:227" s="14" customFormat="1" ht="38.25" customHeight="1" x14ac:dyDescent="0.25">
      <c r="A306" s="680"/>
      <c r="B306" s="683"/>
      <c r="C306" s="655"/>
      <c r="D306" s="660"/>
      <c r="E306" s="147" t="s">
        <v>971</v>
      </c>
      <c r="F306" s="145" t="s">
        <v>92</v>
      </c>
      <c r="G306" s="145" t="s">
        <v>1677</v>
      </c>
      <c r="H306" s="624"/>
      <c r="I306" s="624"/>
      <c r="J306" s="624"/>
      <c r="K306" s="624"/>
      <c r="L306" s="624"/>
      <c r="M306" s="624"/>
      <c r="N306" s="619"/>
      <c r="O306" s="13"/>
      <c r="P306" s="67"/>
      <c r="Q306" s="67"/>
      <c r="R306" s="67"/>
      <c r="S306" s="67"/>
      <c r="T306" s="67"/>
      <c r="U306" s="67"/>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row>
    <row r="307" spans="1:227" s="14" customFormat="1" ht="38.25" customHeight="1" x14ac:dyDescent="0.25">
      <c r="A307" s="680"/>
      <c r="B307" s="683"/>
      <c r="C307" s="655"/>
      <c r="D307" s="660"/>
      <c r="E307" s="580" t="s">
        <v>1729</v>
      </c>
      <c r="F307" s="581" t="s">
        <v>92</v>
      </c>
      <c r="G307" s="581" t="s">
        <v>1730</v>
      </c>
      <c r="H307" s="624"/>
      <c r="I307" s="624"/>
      <c r="J307" s="624"/>
      <c r="K307" s="624"/>
      <c r="L307" s="624"/>
      <c r="M307" s="624"/>
      <c r="N307" s="619"/>
      <c r="O307" s="13"/>
      <c r="P307" s="67"/>
      <c r="Q307" s="67"/>
      <c r="R307" s="67"/>
      <c r="S307" s="67"/>
      <c r="T307" s="67"/>
      <c r="U307" s="67"/>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row>
    <row r="308" spans="1:227" s="14" customFormat="1" ht="39" customHeight="1" x14ac:dyDescent="0.25">
      <c r="A308" s="680"/>
      <c r="B308" s="683"/>
      <c r="C308" s="655"/>
      <c r="D308" s="660"/>
      <c r="E308" s="147" t="s">
        <v>993</v>
      </c>
      <c r="F308" s="145" t="s">
        <v>92</v>
      </c>
      <c r="G308" s="145" t="s">
        <v>1728</v>
      </c>
      <c r="H308" s="624"/>
      <c r="I308" s="624"/>
      <c r="J308" s="624"/>
      <c r="K308" s="624"/>
      <c r="L308" s="624"/>
      <c r="M308" s="624"/>
      <c r="N308" s="619"/>
      <c r="O308" s="13"/>
      <c r="P308" s="67"/>
      <c r="Q308" s="67"/>
      <c r="R308" s="67"/>
      <c r="S308" s="67"/>
      <c r="T308" s="67"/>
      <c r="U308" s="67"/>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row>
    <row r="309" spans="1:227" s="14" customFormat="1" ht="38.25" customHeight="1" x14ac:dyDescent="0.25">
      <c r="A309" s="680"/>
      <c r="B309" s="683"/>
      <c r="C309" s="655"/>
      <c r="D309" s="660"/>
      <c r="E309" s="417" t="s">
        <v>1238</v>
      </c>
      <c r="F309" s="415" t="s">
        <v>92</v>
      </c>
      <c r="G309" s="415" t="s">
        <v>1239</v>
      </c>
      <c r="H309" s="624"/>
      <c r="I309" s="624"/>
      <c r="J309" s="624"/>
      <c r="K309" s="624"/>
      <c r="L309" s="624"/>
      <c r="M309" s="624"/>
      <c r="N309" s="619"/>
      <c r="O309" s="13"/>
      <c r="P309" s="67"/>
      <c r="Q309" s="67"/>
      <c r="R309" s="67"/>
      <c r="S309" s="67"/>
      <c r="T309" s="67"/>
      <c r="U309" s="67"/>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row>
    <row r="310" spans="1:227" s="14" customFormat="1" ht="37.5" customHeight="1" x14ac:dyDescent="0.25">
      <c r="A310" s="680"/>
      <c r="B310" s="683"/>
      <c r="C310" s="655"/>
      <c r="D310" s="660"/>
      <c r="E310" s="147" t="s">
        <v>1000</v>
      </c>
      <c r="F310" s="145" t="s">
        <v>92</v>
      </c>
      <c r="G310" s="145" t="s">
        <v>940</v>
      </c>
      <c r="H310" s="624"/>
      <c r="I310" s="624"/>
      <c r="J310" s="624"/>
      <c r="K310" s="624"/>
      <c r="L310" s="624"/>
      <c r="M310" s="624"/>
      <c r="N310" s="619"/>
      <c r="O310" s="13"/>
      <c r="P310" s="67"/>
      <c r="Q310" s="67"/>
      <c r="R310" s="67"/>
      <c r="S310" s="67"/>
      <c r="T310" s="67"/>
      <c r="U310" s="67"/>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row>
    <row r="311" spans="1:227" s="14" customFormat="1" ht="40.5" customHeight="1" x14ac:dyDescent="0.25">
      <c r="A311" s="680"/>
      <c r="B311" s="683"/>
      <c r="C311" s="655"/>
      <c r="D311" s="660"/>
      <c r="E311" s="147" t="s">
        <v>103</v>
      </c>
      <c r="F311" s="145" t="s">
        <v>92</v>
      </c>
      <c r="G311" s="145" t="s">
        <v>990</v>
      </c>
      <c r="H311" s="624"/>
      <c r="I311" s="624"/>
      <c r="J311" s="624"/>
      <c r="K311" s="624"/>
      <c r="L311" s="624"/>
      <c r="M311" s="624"/>
      <c r="N311" s="619"/>
      <c r="O311" s="13"/>
      <c r="P311" s="67"/>
      <c r="Q311" s="67"/>
      <c r="R311" s="67"/>
      <c r="S311" s="67"/>
      <c r="T311" s="67"/>
      <c r="U311" s="67"/>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row>
    <row r="312" spans="1:227" s="14" customFormat="1" ht="51.75" customHeight="1" x14ac:dyDescent="0.25">
      <c r="A312" s="680"/>
      <c r="B312" s="683"/>
      <c r="C312" s="655"/>
      <c r="D312" s="660"/>
      <c r="E312" s="147" t="s">
        <v>1234</v>
      </c>
      <c r="F312" s="145" t="s">
        <v>92</v>
      </c>
      <c r="G312" s="145" t="s">
        <v>1227</v>
      </c>
      <c r="H312" s="624"/>
      <c r="I312" s="624"/>
      <c r="J312" s="624"/>
      <c r="K312" s="624"/>
      <c r="L312" s="624"/>
      <c r="M312" s="624"/>
      <c r="N312" s="619"/>
      <c r="O312" s="13"/>
      <c r="P312" s="67"/>
      <c r="Q312" s="67"/>
      <c r="R312" s="67"/>
      <c r="S312" s="67"/>
      <c r="T312" s="67"/>
      <c r="U312" s="67"/>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row>
    <row r="313" spans="1:227" s="14" customFormat="1" ht="51.75" customHeight="1" x14ac:dyDescent="0.25">
      <c r="A313" s="680"/>
      <c r="B313" s="683"/>
      <c r="C313" s="655"/>
      <c r="D313" s="660"/>
      <c r="E313" s="147" t="s">
        <v>999</v>
      </c>
      <c r="F313" s="145" t="s">
        <v>92</v>
      </c>
      <c r="G313" s="145" t="s">
        <v>975</v>
      </c>
      <c r="H313" s="624"/>
      <c r="I313" s="624"/>
      <c r="J313" s="624"/>
      <c r="K313" s="624"/>
      <c r="L313" s="624"/>
      <c r="M313" s="624"/>
      <c r="N313" s="619"/>
      <c r="O313" s="13"/>
      <c r="P313" s="67"/>
      <c r="Q313" s="67"/>
      <c r="R313" s="67"/>
      <c r="S313" s="67"/>
      <c r="T313" s="67"/>
      <c r="U313" s="67"/>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row>
    <row r="314" spans="1:227" s="14" customFormat="1" ht="51.75" customHeight="1" x14ac:dyDescent="0.25">
      <c r="A314" s="680"/>
      <c r="B314" s="683"/>
      <c r="C314" s="655"/>
      <c r="D314" s="660"/>
      <c r="E314" s="147" t="s">
        <v>998</v>
      </c>
      <c r="F314" s="145" t="s">
        <v>92</v>
      </c>
      <c r="G314" s="145" t="s">
        <v>976</v>
      </c>
      <c r="H314" s="624"/>
      <c r="I314" s="624"/>
      <c r="J314" s="624"/>
      <c r="K314" s="624"/>
      <c r="L314" s="624"/>
      <c r="M314" s="624"/>
      <c r="N314" s="619"/>
      <c r="O314" s="13"/>
      <c r="P314" s="67"/>
      <c r="Q314" s="67"/>
      <c r="R314" s="67"/>
      <c r="S314" s="67"/>
      <c r="T314" s="67"/>
      <c r="U314" s="67"/>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row>
    <row r="315" spans="1:227" s="14" customFormat="1" ht="45" x14ac:dyDescent="0.25">
      <c r="A315" s="680"/>
      <c r="B315" s="683"/>
      <c r="C315" s="655"/>
      <c r="D315" s="660"/>
      <c r="E315" s="147" t="s">
        <v>1235</v>
      </c>
      <c r="F315" s="145" t="s">
        <v>92</v>
      </c>
      <c r="G315" s="145" t="s">
        <v>1227</v>
      </c>
      <c r="H315" s="624"/>
      <c r="I315" s="624"/>
      <c r="J315" s="624"/>
      <c r="K315" s="624"/>
      <c r="L315" s="624"/>
      <c r="M315" s="624"/>
      <c r="N315" s="619"/>
      <c r="O315" s="13"/>
      <c r="P315" s="67"/>
      <c r="Q315" s="67"/>
      <c r="R315" s="67"/>
      <c r="S315" s="67"/>
      <c r="T315" s="67"/>
      <c r="U315" s="67"/>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row>
    <row r="316" spans="1:227" s="14" customFormat="1" ht="30" x14ac:dyDescent="0.25">
      <c r="A316" s="680" t="s">
        <v>8</v>
      </c>
      <c r="B316" s="683" t="s">
        <v>51</v>
      </c>
      <c r="C316" s="655" t="s">
        <v>867</v>
      </c>
      <c r="D316" s="660" t="s">
        <v>1246</v>
      </c>
      <c r="E316" s="147" t="s">
        <v>187</v>
      </c>
      <c r="F316" s="145" t="s">
        <v>465</v>
      </c>
      <c r="G316" s="145" t="s">
        <v>437</v>
      </c>
      <c r="H316" s="624">
        <v>207240</v>
      </c>
      <c r="I316" s="624">
        <v>197537.3</v>
      </c>
      <c r="J316" s="624">
        <v>196225.8</v>
      </c>
      <c r="K316" s="624">
        <v>215177.3</v>
      </c>
      <c r="L316" s="624">
        <v>212542.6</v>
      </c>
      <c r="M316" s="624">
        <v>212542.6</v>
      </c>
      <c r="N316" s="619" t="s">
        <v>1554</v>
      </c>
      <c r="O316" s="13"/>
      <c r="P316" s="67"/>
      <c r="Q316" s="67"/>
      <c r="R316" s="67"/>
      <c r="S316" s="67"/>
      <c r="T316" s="67"/>
      <c r="U316" s="67"/>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row>
    <row r="317" spans="1:227" s="14" customFormat="1" ht="75" x14ac:dyDescent="0.25">
      <c r="A317" s="680"/>
      <c r="B317" s="683"/>
      <c r="C317" s="655"/>
      <c r="D317" s="660"/>
      <c r="E317" s="321" t="s">
        <v>1727</v>
      </c>
      <c r="F317" s="325" t="s">
        <v>92</v>
      </c>
      <c r="G317" s="325" t="s">
        <v>1555</v>
      </c>
      <c r="H317" s="624"/>
      <c r="I317" s="624"/>
      <c r="J317" s="624"/>
      <c r="K317" s="624"/>
      <c r="L317" s="624"/>
      <c r="M317" s="624"/>
      <c r="N317" s="619"/>
      <c r="O317" s="13"/>
      <c r="P317" s="67"/>
      <c r="Q317" s="67"/>
      <c r="R317" s="67"/>
      <c r="S317" s="67"/>
      <c r="T317" s="67"/>
      <c r="U317" s="67"/>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row>
    <row r="318" spans="1:227" s="14" customFormat="1" ht="30" x14ac:dyDescent="0.25">
      <c r="A318" s="680"/>
      <c r="B318" s="683"/>
      <c r="C318" s="655"/>
      <c r="D318" s="660"/>
      <c r="E318" s="147" t="s">
        <v>1734</v>
      </c>
      <c r="F318" s="145" t="s">
        <v>142</v>
      </c>
      <c r="G318" s="145" t="s">
        <v>697</v>
      </c>
      <c r="H318" s="624"/>
      <c r="I318" s="624"/>
      <c r="J318" s="624"/>
      <c r="K318" s="624"/>
      <c r="L318" s="624"/>
      <c r="M318" s="624"/>
      <c r="N318" s="619"/>
      <c r="O318" s="13"/>
      <c r="P318" s="13"/>
      <c r="Q318" s="32"/>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row>
    <row r="319" spans="1:227" s="14" customFormat="1" ht="45" x14ac:dyDescent="0.25">
      <c r="A319" s="680"/>
      <c r="B319" s="683"/>
      <c r="C319" s="655"/>
      <c r="D319" s="660"/>
      <c r="E319" s="147" t="s">
        <v>127</v>
      </c>
      <c r="F319" s="145" t="s">
        <v>142</v>
      </c>
      <c r="G319" s="145" t="s">
        <v>990</v>
      </c>
      <c r="H319" s="624"/>
      <c r="I319" s="624"/>
      <c r="J319" s="624"/>
      <c r="K319" s="624"/>
      <c r="L319" s="624"/>
      <c r="M319" s="624"/>
      <c r="N319" s="619"/>
      <c r="O319" s="13"/>
      <c r="P319" s="13"/>
      <c r="Q319" s="32"/>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row>
    <row r="320" spans="1:227" s="14" customFormat="1" ht="57.6" customHeight="1" x14ac:dyDescent="0.25">
      <c r="A320" s="680"/>
      <c r="B320" s="683"/>
      <c r="C320" s="655"/>
      <c r="D320" s="660"/>
      <c r="E320" s="580" t="s">
        <v>1437</v>
      </c>
      <c r="F320" s="581" t="s">
        <v>92</v>
      </c>
      <c r="G320" s="130" t="s">
        <v>1438</v>
      </c>
      <c r="H320" s="624"/>
      <c r="I320" s="624"/>
      <c r="J320" s="624"/>
      <c r="K320" s="624"/>
      <c r="L320" s="624"/>
      <c r="M320" s="624"/>
      <c r="N320" s="619"/>
      <c r="O320" s="13"/>
      <c r="P320" s="13"/>
      <c r="Q320" s="32"/>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row>
    <row r="321" spans="1:227" s="14" customFormat="1" ht="60" x14ac:dyDescent="0.25">
      <c r="A321" s="680"/>
      <c r="B321" s="683"/>
      <c r="C321" s="655"/>
      <c r="D321" s="660"/>
      <c r="E321" s="147" t="s">
        <v>1223</v>
      </c>
      <c r="F321" s="145" t="s">
        <v>92</v>
      </c>
      <c r="G321" s="145" t="s">
        <v>1224</v>
      </c>
      <c r="H321" s="624"/>
      <c r="I321" s="624"/>
      <c r="J321" s="624"/>
      <c r="K321" s="624"/>
      <c r="L321" s="624"/>
      <c r="M321" s="624"/>
      <c r="N321" s="619"/>
      <c r="O321" s="13"/>
      <c r="P321" s="67"/>
      <c r="Q321" s="67"/>
      <c r="R321" s="67"/>
      <c r="S321" s="67"/>
      <c r="T321" s="67"/>
      <c r="U321" s="67"/>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row>
    <row r="322" spans="1:227" s="14" customFormat="1" ht="75" x14ac:dyDescent="0.25">
      <c r="A322" s="680"/>
      <c r="B322" s="683"/>
      <c r="C322" s="655"/>
      <c r="D322" s="660"/>
      <c r="E322" s="321" t="s">
        <v>325</v>
      </c>
      <c r="F322" s="325" t="s">
        <v>92</v>
      </c>
      <c r="G322" s="188" t="s">
        <v>446</v>
      </c>
      <c r="H322" s="624"/>
      <c r="I322" s="624"/>
      <c r="J322" s="624"/>
      <c r="K322" s="624"/>
      <c r="L322" s="624"/>
      <c r="M322" s="624"/>
      <c r="N322" s="619"/>
      <c r="O322" s="13"/>
      <c r="P322" s="67"/>
      <c r="Q322" s="67"/>
      <c r="R322" s="67"/>
      <c r="S322" s="67"/>
      <c r="T322" s="67"/>
      <c r="U322" s="67"/>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row>
    <row r="323" spans="1:227" s="14" customFormat="1" ht="60" x14ac:dyDescent="0.25">
      <c r="A323" s="680"/>
      <c r="B323" s="683"/>
      <c r="C323" s="655"/>
      <c r="D323" s="660"/>
      <c r="E323" s="319" t="s">
        <v>1004</v>
      </c>
      <c r="F323" s="326" t="s">
        <v>38</v>
      </c>
      <c r="G323" s="142" t="s">
        <v>1532</v>
      </c>
      <c r="H323" s="624"/>
      <c r="I323" s="624"/>
      <c r="J323" s="624"/>
      <c r="K323" s="624"/>
      <c r="L323" s="624"/>
      <c r="M323" s="624"/>
      <c r="N323" s="619"/>
      <c r="O323" s="13"/>
      <c r="P323" s="67"/>
      <c r="Q323" s="67"/>
      <c r="R323" s="67"/>
      <c r="S323" s="67"/>
      <c r="T323" s="67"/>
      <c r="U323" s="67"/>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row>
    <row r="324" spans="1:227" s="14" customFormat="1" ht="30" x14ac:dyDescent="0.25">
      <c r="A324" s="680"/>
      <c r="B324" s="683"/>
      <c r="C324" s="655"/>
      <c r="D324" s="660"/>
      <c r="E324" s="319" t="s">
        <v>1541</v>
      </c>
      <c r="F324" s="326" t="s">
        <v>38</v>
      </c>
      <c r="G324" s="325" t="s">
        <v>1213</v>
      </c>
      <c r="H324" s="624"/>
      <c r="I324" s="624"/>
      <c r="J324" s="624"/>
      <c r="K324" s="624"/>
      <c r="L324" s="624"/>
      <c r="M324" s="624"/>
      <c r="N324" s="619"/>
      <c r="O324" s="13"/>
      <c r="P324" s="67"/>
      <c r="Q324" s="67"/>
      <c r="R324" s="67"/>
      <c r="S324" s="67"/>
      <c r="T324" s="67"/>
      <c r="U324" s="67"/>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row>
    <row r="325" spans="1:227" s="14" customFormat="1" ht="30" x14ac:dyDescent="0.25">
      <c r="A325" s="680"/>
      <c r="B325" s="683"/>
      <c r="C325" s="655"/>
      <c r="D325" s="660"/>
      <c r="E325" s="147" t="s">
        <v>1002</v>
      </c>
      <c r="F325" s="145" t="s">
        <v>92</v>
      </c>
      <c r="G325" s="145" t="s">
        <v>972</v>
      </c>
      <c r="H325" s="624"/>
      <c r="I325" s="624"/>
      <c r="J325" s="624"/>
      <c r="K325" s="624"/>
      <c r="L325" s="624"/>
      <c r="M325" s="624"/>
      <c r="N325" s="619"/>
      <c r="O325" s="13"/>
      <c r="P325" s="67"/>
      <c r="Q325" s="67"/>
      <c r="R325" s="67"/>
      <c r="S325" s="67"/>
      <c r="T325" s="67"/>
      <c r="U325" s="67"/>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row>
    <row r="326" spans="1:227" s="14" customFormat="1" ht="30" x14ac:dyDescent="0.25">
      <c r="A326" s="680"/>
      <c r="B326" s="683"/>
      <c r="C326" s="655"/>
      <c r="D326" s="660"/>
      <c r="E326" s="147" t="s">
        <v>1001</v>
      </c>
      <c r="F326" s="145" t="s">
        <v>92</v>
      </c>
      <c r="G326" s="145" t="s">
        <v>997</v>
      </c>
      <c r="H326" s="624"/>
      <c r="I326" s="624"/>
      <c r="J326" s="624"/>
      <c r="K326" s="624"/>
      <c r="L326" s="624"/>
      <c r="M326" s="624"/>
      <c r="N326" s="619"/>
      <c r="O326" s="13"/>
      <c r="P326" s="67"/>
      <c r="Q326" s="67"/>
      <c r="R326" s="67"/>
      <c r="S326" s="67"/>
      <c r="T326" s="67"/>
      <c r="U326" s="67"/>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row>
    <row r="327" spans="1:227" s="14" customFormat="1" ht="45" x14ac:dyDescent="0.25">
      <c r="A327" s="680"/>
      <c r="B327" s="683"/>
      <c r="C327" s="655"/>
      <c r="D327" s="660"/>
      <c r="E327" s="147" t="s">
        <v>998</v>
      </c>
      <c r="F327" s="145" t="s">
        <v>92</v>
      </c>
      <c r="G327" s="145" t="s">
        <v>994</v>
      </c>
      <c r="H327" s="624"/>
      <c r="I327" s="624"/>
      <c r="J327" s="624"/>
      <c r="K327" s="624"/>
      <c r="L327" s="624"/>
      <c r="M327" s="624"/>
      <c r="N327" s="619"/>
      <c r="O327" s="13"/>
      <c r="P327" s="67"/>
      <c r="Q327" s="67"/>
      <c r="R327" s="67"/>
      <c r="S327" s="67"/>
      <c r="T327" s="67"/>
      <c r="U327" s="67"/>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row>
    <row r="328" spans="1:227" s="14" customFormat="1" ht="45" x14ac:dyDescent="0.25">
      <c r="A328" s="680"/>
      <c r="B328" s="683"/>
      <c r="C328" s="655"/>
      <c r="D328" s="660"/>
      <c r="E328" s="147" t="s">
        <v>1241</v>
      </c>
      <c r="F328" s="145" t="s">
        <v>92</v>
      </c>
      <c r="G328" s="130" t="s">
        <v>975</v>
      </c>
      <c r="H328" s="624"/>
      <c r="I328" s="624"/>
      <c r="J328" s="624"/>
      <c r="K328" s="624"/>
      <c r="L328" s="624"/>
      <c r="M328" s="624"/>
      <c r="N328" s="619"/>
      <c r="O328" s="13"/>
      <c r="P328" s="67"/>
      <c r="Q328" s="67"/>
      <c r="R328" s="67"/>
      <c r="S328" s="67"/>
      <c r="T328" s="67"/>
      <c r="U328" s="67"/>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row>
    <row r="329" spans="1:227" s="14" customFormat="1" ht="45" x14ac:dyDescent="0.25">
      <c r="A329" s="680"/>
      <c r="B329" s="683"/>
      <c r="C329" s="655"/>
      <c r="D329" s="660"/>
      <c r="E329" s="147" t="s">
        <v>1242</v>
      </c>
      <c r="F329" s="145" t="s">
        <v>92</v>
      </c>
      <c r="G329" s="145" t="s">
        <v>1227</v>
      </c>
      <c r="H329" s="624"/>
      <c r="I329" s="624"/>
      <c r="J329" s="624"/>
      <c r="K329" s="624"/>
      <c r="L329" s="624"/>
      <c r="M329" s="624"/>
      <c r="N329" s="619"/>
      <c r="O329" s="13"/>
      <c r="P329" s="67"/>
      <c r="Q329" s="67"/>
      <c r="R329" s="67"/>
      <c r="S329" s="67"/>
      <c r="T329" s="67"/>
      <c r="U329" s="67"/>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row>
    <row r="330" spans="1:227" s="14" customFormat="1" ht="60" x14ac:dyDescent="0.25">
      <c r="A330" s="680"/>
      <c r="B330" s="683"/>
      <c r="C330" s="655"/>
      <c r="D330" s="660"/>
      <c r="E330" s="147" t="s">
        <v>1243</v>
      </c>
      <c r="F330" s="145" t="s">
        <v>92</v>
      </c>
      <c r="G330" s="145" t="s">
        <v>984</v>
      </c>
      <c r="H330" s="624"/>
      <c r="I330" s="624"/>
      <c r="J330" s="624"/>
      <c r="K330" s="624"/>
      <c r="L330" s="624"/>
      <c r="M330" s="624"/>
      <c r="N330" s="619"/>
      <c r="O330" s="13"/>
      <c r="P330" s="67"/>
      <c r="Q330" s="67"/>
      <c r="R330" s="67"/>
      <c r="S330" s="67"/>
      <c r="T330" s="67"/>
      <c r="U330" s="67"/>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row>
    <row r="331" spans="1:227" s="14" customFormat="1" ht="64.5" customHeight="1" x14ac:dyDescent="0.25">
      <c r="A331" s="680"/>
      <c r="B331" s="683"/>
      <c r="C331" s="655"/>
      <c r="D331" s="660"/>
      <c r="E331" s="147" t="s">
        <v>1244</v>
      </c>
      <c r="F331" s="145" t="s">
        <v>92</v>
      </c>
      <c r="G331" s="145" t="s">
        <v>1245</v>
      </c>
      <c r="H331" s="624"/>
      <c r="I331" s="624"/>
      <c r="J331" s="624"/>
      <c r="K331" s="624"/>
      <c r="L331" s="624"/>
      <c r="M331" s="624"/>
      <c r="N331" s="619"/>
      <c r="O331" s="13"/>
      <c r="P331" s="67"/>
      <c r="Q331" s="67"/>
      <c r="R331" s="67"/>
      <c r="S331" s="67"/>
      <c r="T331" s="67"/>
      <c r="U331" s="67"/>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row>
    <row r="332" spans="1:227" s="14" customFormat="1" ht="56.25" customHeight="1" x14ac:dyDescent="0.25">
      <c r="A332" s="680"/>
      <c r="B332" s="683"/>
      <c r="C332" s="655"/>
      <c r="D332" s="660"/>
      <c r="E332" s="147" t="s">
        <v>1735</v>
      </c>
      <c r="F332" s="145" t="s">
        <v>92</v>
      </c>
      <c r="G332" s="130" t="s">
        <v>1003</v>
      </c>
      <c r="H332" s="624"/>
      <c r="I332" s="624"/>
      <c r="J332" s="624"/>
      <c r="K332" s="624"/>
      <c r="L332" s="624"/>
      <c r="M332" s="624"/>
      <c r="N332" s="619"/>
      <c r="O332" s="13"/>
      <c r="P332" s="67"/>
      <c r="Q332" s="67"/>
      <c r="R332" s="67"/>
      <c r="S332" s="67"/>
      <c r="T332" s="67"/>
      <c r="U332" s="67"/>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row>
    <row r="333" spans="1:227" s="14" customFormat="1" ht="41.25" customHeight="1" x14ac:dyDescent="0.25">
      <c r="A333" s="680"/>
      <c r="B333" s="683"/>
      <c r="C333" s="655"/>
      <c r="D333" s="660"/>
      <c r="E333" s="147" t="s">
        <v>991</v>
      </c>
      <c r="F333" s="145" t="s">
        <v>92</v>
      </c>
      <c r="G333" s="145" t="s">
        <v>940</v>
      </c>
      <c r="H333" s="624"/>
      <c r="I333" s="624"/>
      <c r="J333" s="624"/>
      <c r="K333" s="624"/>
      <c r="L333" s="624"/>
      <c r="M333" s="624"/>
      <c r="N333" s="619"/>
      <c r="O333" s="13"/>
      <c r="P333" s="67"/>
      <c r="Q333" s="67"/>
      <c r="R333" s="67"/>
      <c r="S333" s="67"/>
      <c r="T333" s="67"/>
      <c r="U333" s="67"/>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row>
    <row r="334" spans="1:227" s="14" customFormat="1" ht="37.5" customHeight="1" x14ac:dyDescent="0.25">
      <c r="A334" s="680"/>
      <c r="B334" s="683"/>
      <c r="C334" s="655"/>
      <c r="D334" s="660"/>
      <c r="E334" s="147" t="s">
        <v>103</v>
      </c>
      <c r="F334" s="145" t="s">
        <v>92</v>
      </c>
      <c r="G334" s="145" t="s">
        <v>990</v>
      </c>
      <c r="H334" s="624"/>
      <c r="I334" s="624"/>
      <c r="J334" s="624"/>
      <c r="K334" s="624"/>
      <c r="L334" s="624"/>
      <c r="M334" s="624"/>
      <c r="N334" s="619"/>
      <c r="O334" s="13"/>
      <c r="P334" s="67"/>
      <c r="Q334" s="67"/>
      <c r="R334" s="67"/>
      <c r="S334" s="67"/>
      <c r="T334" s="67"/>
      <c r="U334" s="67"/>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row>
    <row r="335" spans="1:227" s="16" customFormat="1" ht="44.25" customHeight="1" x14ac:dyDescent="0.25">
      <c r="A335" s="680" t="s">
        <v>698</v>
      </c>
      <c r="B335" s="683" t="s">
        <v>16</v>
      </c>
      <c r="C335" s="655" t="s">
        <v>868</v>
      </c>
      <c r="D335" s="660" t="s">
        <v>65</v>
      </c>
      <c r="E335" s="147" t="s">
        <v>188</v>
      </c>
      <c r="F335" s="145" t="s">
        <v>466</v>
      </c>
      <c r="G335" s="145" t="s">
        <v>437</v>
      </c>
      <c r="H335" s="624">
        <v>133615.79999999999</v>
      </c>
      <c r="I335" s="624">
        <v>112014.9</v>
      </c>
      <c r="J335" s="624">
        <v>95334.5</v>
      </c>
      <c r="K335" s="624">
        <v>57345</v>
      </c>
      <c r="L335" s="624">
        <v>52450</v>
      </c>
      <c r="M335" s="624">
        <v>52450</v>
      </c>
      <c r="N335" s="619" t="s">
        <v>1736</v>
      </c>
      <c r="O335" s="13"/>
      <c r="P335" s="67"/>
      <c r="Q335" s="67"/>
      <c r="R335" s="67"/>
      <c r="S335" s="67"/>
      <c r="T335" s="67"/>
      <c r="U335" s="67"/>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row>
    <row r="336" spans="1:227" s="13" customFormat="1" ht="44.25" customHeight="1" x14ac:dyDescent="0.25">
      <c r="A336" s="680"/>
      <c r="B336" s="683"/>
      <c r="C336" s="655"/>
      <c r="D336" s="660"/>
      <c r="E336" s="147" t="s">
        <v>1734</v>
      </c>
      <c r="F336" s="145" t="s">
        <v>142</v>
      </c>
      <c r="G336" s="145" t="s">
        <v>697</v>
      </c>
      <c r="H336" s="624"/>
      <c r="I336" s="624"/>
      <c r="J336" s="624"/>
      <c r="K336" s="624"/>
      <c r="L336" s="624"/>
      <c r="M336" s="624"/>
      <c r="N336" s="619"/>
      <c r="P336" s="67"/>
      <c r="Q336" s="67"/>
      <c r="R336" s="67"/>
      <c r="S336" s="67"/>
      <c r="T336" s="67"/>
      <c r="U336" s="67"/>
    </row>
    <row r="337" spans="1:227" s="14" customFormat="1" ht="46.5" customHeight="1" x14ac:dyDescent="0.25">
      <c r="A337" s="680"/>
      <c r="B337" s="683"/>
      <c r="C337" s="655"/>
      <c r="D337" s="660"/>
      <c r="E337" s="147" t="s">
        <v>127</v>
      </c>
      <c r="F337" s="145" t="s">
        <v>142</v>
      </c>
      <c r="G337" s="145" t="s">
        <v>990</v>
      </c>
      <c r="H337" s="624"/>
      <c r="I337" s="624"/>
      <c r="J337" s="624"/>
      <c r="K337" s="624"/>
      <c r="L337" s="624"/>
      <c r="M337" s="624"/>
      <c r="N337" s="619"/>
      <c r="O337" s="13"/>
      <c r="P337" s="67"/>
      <c r="Q337" s="67"/>
      <c r="R337" s="67"/>
      <c r="S337" s="67"/>
      <c r="T337" s="67"/>
      <c r="U337" s="67"/>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row>
    <row r="338" spans="1:227" s="14" customFormat="1" ht="60" customHeight="1" x14ac:dyDescent="0.25">
      <c r="A338" s="680"/>
      <c r="B338" s="683"/>
      <c r="C338" s="655"/>
      <c r="D338" s="660"/>
      <c r="E338" s="147" t="s">
        <v>1250</v>
      </c>
      <c r="F338" s="145" t="s">
        <v>92</v>
      </c>
      <c r="G338" s="145" t="s">
        <v>1224</v>
      </c>
      <c r="H338" s="624"/>
      <c r="I338" s="624"/>
      <c r="J338" s="624"/>
      <c r="K338" s="624"/>
      <c r="L338" s="624"/>
      <c r="M338" s="624"/>
      <c r="N338" s="619"/>
      <c r="O338" s="13"/>
      <c r="P338" s="67"/>
      <c r="Q338" s="67"/>
      <c r="R338" s="67"/>
      <c r="S338" s="67"/>
      <c r="T338" s="67"/>
      <c r="U338" s="67"/>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row>
    <row r="339" spans="1:227" s="14" customFormat="1" ht="46.5" customHeight="1" x14ac:dyDescent="0.25">
      <c r="A339" s="680"/>
      <c r="B339" s="683"/>
      <c r="C339" s="655"/>
      <c r="D339" s="660"/>
      <c r="E339" s="147" t="s">
        <v>1249</v>
      </c>
      <c r="F339" s="145" t="s">
        <v>92</v>
      </c>
      <c r="G339" s="145" t="s">
        <v>1200</v>
      </c>
      <c r="H339" s="624"/>
      <c r="I339" s="624"/>
      <c r="J339" s="624"/>
      <c r="K339" s="624"/>
      <c r="L339" s="624"/>
      <c r="M339" s="624"/>
      <c r="N339" s="619"/>
      <c r="O339" s="13"/>
      <c r="P339" s="67"/>
      <c r="Q339" s="67"/>
      <c r="R339" s="67"/>
      <c r="S339" s="67"/>
      <c r="T339" s="67"/>
      <c r="U339" s="67"/>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row>
    <row r="340" spans="1:227" s="14" customFormat="1" ht="46.5" customHeight="1" x14ac:dyDescent="0.25">
      <c r="A340" s="680"/>
      <c r="B340" s="683"/>
      <c r="C340" s="655"/>
      <c r="D340" s="660"/>
      <c r="E340" s="147" t="s">
        <v>1247</v>
      </c>
      <c r="F340" s="145" t="s">
        <v>92</v>
      </c>
      <c r="G340" s="145" t="s">
        <v>976</v>
      </c>
      <c r="H340" s="624"/>
      <c r="I340" s="624"/>
      <c r="J340" s="624"/>
      <c r="K340" s="624"/>
      <c r="L340" s="624"/>
      <c r="M340" s="624"/>
      <c r="N340" s="619"/>
      <c r="O340" s="13"/>
      <c r="P340" s="13"/>
      <c r="Q340" s="32"/>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row>
    <row r="341" spans="1:227" s="14" customFormat="1" ht="46.5" customHeight="1" x14ac:dyDescent="0.25">
      <c r="A341" s="680"/>
      <c r="B341" s="683"/>
      <c r="C341" s="655"/>
      <c r="D341" s="660"/>
      <c r="E341" s="580" t="s">
        <v>1737</v>
      </c>
      <c r="F341" s="581" t="s">
        <v>92</v>
      </c>
      <c r="G341" s="581" t="s">
        <v>1738</v>
      </c>
      <c r="H341" s="624"/>
      <c r="I341" s="624"/>
      <c r="J341" s="624"/>
      <c r="K341" s="624"/>
      <c r="L341" s="624"/>
      <c r="M341" s="624"/>
      <c r="N341" s="619"/>
      <c r="O341" s="13"/>
      <c r="P341" s="13"/>
      <c r="Q341" s="32"/>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row>
    <row r="342" spans="1:227" s="14" customFormat="1" ht="46.5" customHeight="1" x14ac:dyDescent="0.25">
      <c r="A342" s="680"/>
      <c r="B342" s="683"/>
      <c r="C342" s="655"/>
      <c r="D342" s="660"/>
      <c r="E342" s="580" t="s">
        <v>1740</v>
      </c>
      <c r="F342" s="581" t="s">
        <v>92</v>
      </c>
      <c r="G342" s="581" t="s">
        <v>1227</v>
      </c>
      <c r="H342" s="624"/>
      <c r="I342" s="624"/>
      <c r="J342" s="624"/>
      <c r="K342" s="624"/>
      <c r="L342" s="624"/>
      <c r="M342" s="624"/>
      <c r="N342" s="619"/>
      <c r="O342" s="13"/>
      <c r="P342" s="13"/>
      <c r="Q342" s="32"/>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row>
    <row r="343" spans="1:227" s="14" customFormat="1" ht="31.5" customHeight="1" x14ac:dyDescent="0.25">
      <c r="A343" s="680"/>
      <c r="B343" s="683"/>
      <c r="C343" s="655"/>
      <c r="D343" s="660"/>
      <c r="E343" s="580" t="s">
        <v>1739</v>
      </c>
      <c r="F343" s="581" t="s">
        <v>92</v>
      </c>
      <c r="G343" s="581" t="s">
        <v>997</v>
      </c>
      <c r="H343" s="624"/>
      <c r="I343" s="624"/>
      <c r="J343" s="624"/>
      <c r="K343" s="624"/>
      <c r="L343" s="624"/>
      <c r="M343" s="624"/>
      <c r="N343" s="619"/>
      <c r="O343" s="13"/>
      <c r="P343" s="13"/>
      <c r="Q343" s="32"/>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row>
    <row r="344" spans="1:227" s="14" customFormat="1" ht="46.5" customHeight="1" x14ac:dyDescent="0.25">
      <c r="A344" s="680"/>
      <c r="B344" s="683"/>
      <c r="C344" s="655"/>
      <c r="D344" s="660"/>
      <c r="E344" s="147" t="s">
        <v>996</v>
      </c>
      <c r="F344" s="145" t="s">
        <v>92</v>
      </c>
      <c r="G344" s="145" t="s">
        <v>975</v>
      </c>
      <c r="H344" s="624"/>
      <c r="I344" s="624"/>
      <c r="J344" s="624"/>
      <c r="K344" s="624"/>
      <c r="L344" s="624"/>
      <c r="M344" s="624"/>
      <c r="N344" s="619"/>
      <c r="O344" s="13"/>
      <c r="P344" s="13"/>
      <c r="Q344" s="32"/>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row>
    <row r="345" spans="1:227" s="14" customFormat="1" ht="39" customHeight="1" x14ac:dyDescent="0.25">
      <c r="A345" s="680"/>
      <c r="B345" s="683"/>
      <c r="C345" s="655"/>
      <c r="D345" s="660"/>
      <c r="E345" s="147" t="s">
        <v>991</v>
      </c>
      <c r="F345" s="145" t="s">
        <v>92</v>
      </c>
      <c r="G345" s="145" t="s">
        <v>940</v>
      </c>
      <c r="H345" s="624"/>
      <c r="I345" s="624"/>
      <c r="J345" s="624"/>
      <c r="K345" s="624"/>
      <c r="L345" s="624"/>
      <c r="M345" s="624"/>
      <c r="N345" s="619"/>
      <c r="O345" s="13"/>
      <c r="P345" s="13"/>
      <c r="Q345" s="347"/>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row>
    <row r="346" spans="1:227" s="14" customFormat="1" ht="46.5" customHeight="1" x14ac:dyDescent="0.25">
      <c r="A346" s="680"/>
      <c r="B346" s="683"/>
      <c r="C346" s="655"/>
      <c r="D346" s="660"/>
      <c r="E346" s="147" t="s">
        <v>103</v>
      </c>
      <c r="F346" s="145" t="s">
        <v>92</v>
      </c>
      <c r="G346" s="145" t="s">
        <v>990</v>
      </c>
      <c r="H346" s="624"/>
      <c r="I346" s="624"/>
      <c r="J346" s="624"/>
      <c r="K346" s="624"/>
      <c r="L346" s="624"/>
      <c r="M346" s="624"/>
      <c r="N346" s="619"/>
      <c r="O346" s="13"/>
      <c r="P346" s="67"/>
      <c r="Q346" s="67"/>
      <c r="R346" s="67"/>
      <c r="S346" s="67"/>
      <c r="T346" s="67"/>
      <c r="U346" s="67"/>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row>
    <row r="347" spans="1:227" s="14" customFormat="1" ht="63" customHeight="1" x14ac:dyDescent="0.25">
      <c r="A347" s="680"/>
      <c r="B347" s="683"/>
      <c r="C347" s="655"/>
      <c r="D347" s="660"/>
      <c r="E347" s="321" t="s">
        <v>1741</v>
      </c>
      <c r="F347" s="325" t="s">
        <v>92</v>
      </c>
      <c r="G347" s="325" t="s">
        <v>1555</v>
      </c>
      <c r="H347" s="624"/>
      <c r="I347" s="624"/>
      <c r="J347" s="624"/>
      <c r="K347" s="624"/>
      <c r="L347" s="624"/>
      <c r="M347" s="624"/>
      <c r="N347" s="619"/>
      <c r="O347" s="13"/>
      <c r="P347" s="67"/>
      <c r="Q347" s="67"/>
      <c r="R347" s="67"/>
      <c r="S347" s="67"/>
      <c r="T347" s="67"/>
      <c r="U347" s="67"/>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row>
    <row r="348" spans="1:227" s="14" customFormat="1" ht="75" x14ac:dyDescent="0.25">
      <c r="A348" s="680"/>
      <c r="B348" s="683"/>
      <c r="C348" s="655"/>
      <c r="D348" s="660"/>
      <c r="E348" s="580" t="s">
        <v>325</v>
      </c>
      <c r="F348" s="581" t="s">
        <v>92</v>
      </c>
      <c r="G348" s="188" t="s">
        <v>446</v>
      </c>
      <c r="H348" s="624"/>
      <c r="I348" s="624"/>
      <c r="J348" s="624"/>
      <c r="K348" s="624"/>
      <c r="L348" s="624"/>
      <c r="M348" s="624"/>
      <c r="N348" s="619"/>
      <c r="O348" s="13"/>
      <c r="P348" s="67"/>
      <c r="Q348" s="67"/>
      <c r="R348" s="67"/>
      <c r="S348" s="67"/>
      <c r="T348" s="67"/>
      <c r="U348" s="67"/>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row>
    <row r="349" spans="1:227" s="14" customFormat="1" ht="60" x14ac:dyDescent="0.25">
      <c r="A349" s="680"/>
      <c r="B349" s="683"/>
      <c r="C349" s="655"/>
      <c r="D349" s="660"/>
      <c r="E349" s="321" t="s">
        <v>1545</v>
      </c>
      <c r="F349" s="325" t="s">
        <v>92</v>
      </c>
      <c r="G349" s="325" t="s">
        <v>1213</v>
      </c>
      <c r="H349" s="624"/>
      <c r="I349" s="624"/>
      <c r="J349" s="624"/>
      <c r="K349" s="624"/>
      <c r="L349" s="624"/>
      <c r="M349" s="624"/>
      <c r="N349" s="619"/>
      <c r="O349" s="13"/>
      <c r="P349" s="67"/>
      <c r="Q349" s="67"/>
      <c r="R349" s="67"/>
      <c r="S349" s="67"/>
      <c r="T349" s="67"/>
      <c r="U349" s="67"/>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row>
    <row r="350" spans="1:227" s="14" customFormat="1" ht="30" x14ac:dyDescent="0.25">
      <c r="A350" s="680"/>
      <c r="B350" s="683"/>
      <c r="C350" s="655"/>
      <c r="D350" s="660"/>
      <c r="E350" s="319" t="s">
        <v>1541</v>
      </c>
      <c r="F350" s="326" t="s">
        <v>38</v>
      </c>
      <c r="G350" s="325" t="s">
        <v>1213</v>
      </c>
      <c r="H350" s="624"/>
      <c r="I350" s="624"/>
      <c r="J350" s="624"/>
      <c r="K350" s="624"/>
      <c r="L350" s="624"/>
      <c r="M350" s="624"/>
      <c r="N350" s="619"/>
      <c r="O350" s="13"/>
      <c r="P350" s="67"/>
      <c r="Q350" s="67"/>
      <c r="R350" s="67"/>
      <c r="S350" s="67"/>
      <c r="T350" s="67"/>
      <c r="U350" s="67"/>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row>
    <row r="351" spans="1:227" s="14" customFormat="1" ht="60" x14ac:dyDescent="0.25">
      <c r="A351" s="680"/>
      <c r="B351" s="683"/>
      <c r="C351" s="655"/>
      <c r="D351" s="660"/>
      <c r="E351" s="319" t="s">
        <v>1004</v>
      </c>
      <c r="F351" s="326" t="s">
        <v>38</v>
      </c>
      <c r="G351" s="142" t="s">
        <v>1557</v>
      </c>
      <c r="H351" s="624"/>
      <c r="I351" s="624"/>
      <c r="J351" s="624"/>
      <c r="K351" s="624"/>
      <c r="L351" s="624"/>
      <c r="M351" s="624"/>
      <c r="N351" s="619"/>
      <c r="O351" s="13"/>
      <c r="P351" s="67"/>
      <c r="Q351" s="67"/>
      <c r="R351" s="67"/>
      <c r="S351" s="67"/>
      <c r="T351" s="67"/>
      <c r="U351" s="67"/>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row>
    <row r="352" spans="1:227" s="14" customFormat="1" ht="30" x14ac:dyDescent="0.25">
      <c r="A352" s="680"/>
      <c r="B352" s="683"/>
      <c r="C352" s="655"/>
      <c r="D352" s="660"/>
      <c r="E352" s="319" t="s">
        <v>1005</v>
      </c>
      <c r="F352" s="326" t="s">
        <v>38</v>
      </c>
      <c r="G352" s="142" t="s">
        <v>1557</v>
      </c>
      <c r="H352" s="624"/>
      <c r="I352" s="624"/>
      <c r="J352" s="624"/>
      <c r="K352" s="624"/>
      <c r="L352" s="624"/>
      <c r="M352" s="624"/>
      <c r="N352" s="619"/>
      <c r="O352" s="13"/>
      <c r="P352" s="67"/>
      <c r="Q352" s="67"/>
      <c r="R352" s="67"/>
      <c r="S352" s="67"/>
      <c r="T352" s="67"/>
      <c r="U352" s="67"/>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row>
    <row r="353" spans="1:227" s="14" customFormat="1" ht="30" customHeight="1" x14ac:dyDescent="0.25">
      <c r="A353" s="673" t="s">
        <v>9</v>
      </c>
      <c r="B353" s="704" t="s">
        <v>378</v>
      </c>
      <c r="C353" s="655" t="s">
        <v>870</v>
      </c>
      <c r="D353" s="737" t="s">
        <v>1614</v>
      </c>
      <c r="E353" s="149" t="s">
        <v>189</v>
      </c>
      <c r="F353" s="151" t="s">
        <v>467</v>
      </c>
      <c r="G353" s="151" t="s">
        <v>437</v>
      </c>
      <c r="H353" s="641">
        <f t="shared" ref="H353:M353" si="7">H358+H379</f>
        <v>414199.7</v>
      </c>
      <c r="I353" s="641">
        <f t="shared" si="7"/>
        <v>372607.3</v>
      </c>
      <c r="J353" s="641">
        <f t="shared" si="7"/>
        <v>609846.30000000005</v>
      </c>
      <c r="K353" s="641">
        <f t="shared" si="7"/>
        <v>425706.1</v>
      </c>
      <c r="L353" s="641">
        <f t="shared" si="7"/>
        <v>355557.7</v>
      </c>
      <c r="M353" s="641">
        <f t="shared" si="7"/>
        <v>355557.7</v>
      </c>
      <c r="N353" s="619"/>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row>
    <row r="354" spans="1:227" s="14" customFormat="1" ht="30" x14ac:dyDescent="0.25">
      <c r="A354" s="674"/>
      <c r="B354" s="705"/>
      <c r="C354" s="655"/>
      <c r="D354" s="738"/>
      <c r="E354" s="149" t="s">
        <v>1104</v>
      </c>
      <c r="F354" s="151" t="s">
        <v>92</v>
      </c>
      <c r="G354" s="151" t="s">
        <v>792</v>
      </c>
      <c r="H354" s="641"/>
      <c r="I354" s="641"/>
      <c r="J354" s="641"/>
      <c r="K354" s="641"/>
      <c r="L354" s="641"/>
      <c r="M354" s="641"/>
      <c r="N354" s="619"/>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row>
    <row r="355" spans="1:227" s="14" customFormat="1" ht="71.25" customHeight="1" x14ac:dyDescent="0.25">
      <c r="A355" s="674"/>
      <c r="B355" s="705"/>
      <c r="C355" s="655"/>
      <c r="D355" s="738"/>
      <c r="E355" s="171" t="s">
        <v>1268</v>
      </c>
      <c r="F355" s="169" t="s">
        <v>786</v>
      </c>
      <c r="G355" s="172" t="s">
        <v>1261</v>
      </c>
      <c r="H355" s="641"/>
      <c r="I355" s="641"/>
      <c r="J355" s="641"/>
      <c r="K355" s="641"/>
      <c r="L355" s="641"/>
      <c r="M355" s="641"/>
      <c r="N355" s="619"/>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row>
    <row r="356" spans="1:227" s="14" customFormat="1" ht="74.25" customHeight="1" x14ac:dyDescent="0.25">
      <c r="A356" s="674"/>
      <c r="B356" s="705"/>
      <c r="C356" s="655"/>
      <c r="D356" s="738"/>
      <c r="E356" s="580" t="s">
        <v>1021</v>
      </c>
      <c r="F356" s="581" t="s">
        <v>132</v>
      </c>
      <c r="G356" s="581" t="s">
        <v>602</v>
      </c>
      <c r="H356" s="641"/>
      <c r="I356" s="641"/>
      <c r="J356" s="641"/>
      <c r="K356" s="641"/>
      <c r="L356" s="641"/>
      <c r="M356" s="641"/>
      <c r="N356" s="619"/>
      <c r="P356" s="67"/>
      <c r="Q356" s="67"/>
      <c r="R356" s="67"/>
      <c r="S356" s="67"/>
      <c r="T356" s="67"/>
      <c r="U356" s="67"/>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row>
    <row r="357" spans="1:227" s="14" customFormat="1" ht="15" x14ac:dyDescent="0.25">
      <c r="A357" s="674"/>
      <c r="B357" s="705"/>
      <c r="C357" s="655"/>
      <c r="D357" s="739"/>
      <c r="E357" s="341" t="s">
        <v>91</v>
      </c>
      <c r="F357" s="340"/>
      <c r="G357" s="340"/>
      <c r="H357" s="641"/>
      <c r="I357" s="641"/>
      <c r="J357" s="641"/>
      <c r="K357" s="641"/>
      <c r="L357" s="641"/>
      <c r="M357" s="641"/>
      <c r="N357" s="619"/>
      <c r="O357" s="13"/>
      <c r="P357" s="67"/>
      <c r="Q357" s="67"/>
      <c r="R357" s="67"/>
      <c r="S357" s="67"/>
      <c r="T357" s="67"/>
      <c r="U357" s="67"/>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row>
    <row r="358" spans="1:227" s="14" customFormat="1" ht="36.75" customHeight="1" x14ac:dyDescent="0.25">
      <c r="A358" s="674"/>
      <c r="B358" s="705"/>
      <c r="C358" s="698" t="s">
        <v>1006</v>
      </c>
      <c r="D358" s="634" t="s">
        <v>1613</v>
      </c>
      <c r="E358" s="579" t="s">
        <v>1007</v>
      </c>
      <c r="F358" s="582" t="s">
        <v>38</v>
      </c>
      <c r="G358" s="582" t="s">
        <v>1008</v>
      </c>
      <c r="H358" s="624">
        <v>364567.4</v>
      </c>
      <c r="I358" s="624">
        <v>364268.3</v>
      </c>
      <c r="J358" s="624">
        <v>441115.4</v>
      </c>
      <c r="K358" s="624">
        <v>407724.5</v>
      </c>
      <c r="L358" s="624">
        <v>355557.7</v>
      </c>
      <c r="M358" s="624">
        <v>355557.7</v>
      </c>
      <c r="N358" s="619" t="s">
        <v>1596</v>
      </c>
      <c r="O358" s="13"/>
      <c r="P358" s="67"/>
      <c r="Q358" s="67"/>
      <c r="R358" s="67"/>
      <c r="S358" s="67"/>
      <c r="T358" s="67"/>
      <c r="U358" s="67"/>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row>
    <row r="359" spans="1:227" s="14" customFormat="1" ht="60" x14ac:dyDescent="0.25">
      <c r="A359" s="674"/>
      <c r="B359" s="705"/>
      <c r="C359" s="699"/>
      <c r="D359" s="785"/>
      <c r="E359" s="161" t="s">
        <v>1257</v>
      </c>
      <c r="F359" s="162" t="s">
        <v>38</v>
      </c>
      <c r="G359" s="162" t="s">
        <v>1258</v>
      </c>
      <c r="H359" s="624"/>
      <c r="I359" s="624"/>
      <c r="J359" s="624"/>
      <c r="K359" s="624"/>
      <c r="L359" s="624"/>
      <c r="M359" s="624"/>
      <c r="N359" s="743"/>
      <c r="O359" s="13"/>
      <c r="P359" s="67"/>
      <c r="Q359" s="67"/>
      <c r="R359" s="67"/>
      <c r="S359" s="67"/>
      <c r="T359" s="67"/>
      <c r="U359" s="67"/>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row>
    <row r="360" spans="1:227" s="14" customFormat="1" ht="45" x14ac:dyDescent="0.25">
      <c r="A360" s="674"/>
      <c r="B360" s="705"/>
      <c r="C360" s="699"/>
      <c r="D360" s="785"/>
      <c r="E360" s="579" t="s">
        <v>1009</v>
      </c>
      <c r="F360" s="582" t="s">
        <v>38</v>
      </c>
      <c r="G360" s="582" t="s">
        <v>1010</v>
      </c>
      <c r="H360" s="624"/>
      <c r="I360" s="624"/>
      <c r="J360" s="624"/>
      <c r="K360" s="624"/>
      <c r="L360" s="624"/>
      <c r="M360" s="624"/>
      <c r="N360" s="743"/>
      <c r="O360" s="13"/>
      <c r="P360" s="67"/>
      <c r="Q360" s="67"/>
      <c r="R360" s="67"/>
      <c r="S360" s="67"/>
      <c r="T360" s="67"/>
      <c r="U360" s="67"/>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row>
    <row r="361" spans="1:227" s="14" customFormat="1" ht="63.75" customHeight="1" x14ac:dyDescent="0.25">
      <c r="A361" s="674"/>
      <c r="B361" s="705"/>
      <c r="C361" s="699"/>
      <c r="D361" s="785"/>
      <c r="E361" s="161" t="s">
        <v>1265</v>
      </c>
      <c r="F361" s="162" t="s">
        <v>38</v>
      </c>
      <c r="G361" s="162" t="s">
        <v>1266</v>
      </c>
      <c r="H361" s="624"/>
      <c r="I361" s="624"/>
      <c r="J361" s="624"/>
      <c r="K361" s="624"/>
      <c r="L361" s="624"/>
      <c r="M361" s="624"/>
      <c r="N361" s="743"/>
      <c r="O361" s="13"/>
      <c r="P361" s="67"/>
      <c r="Q361" s="67"/>
      <c r="R361" s="67"/>
      <c r="S361" s="67"/>
      <c r="T361" s="67"/>
      <c r="U361" s="67"/>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row>
    <row r="362" spans="1:227" s="14" customFormat="1" ht="63.75" customHeight="1" x14ac:dyDescent="0.25">
      <c r="A362" s="674"/>
      <c r="B362" s="705"/>
      <c r="C362" s="699"/>
      <c r="D362" s="785"/>
      <c r="E362" s="161" t="s">
        <v>1263</v>
      </c>
      <c r="F362" s="162" t="s">
        <v>38</v>
      </c>
      <c r="G362" s="162" t="s">
        <v>1264</v>
      </c>
      <c r="H362" s="624"/>
      <c r="I362" s="624"/>
      <c r="J362" s="624"/>
      <c r="K362" s="624"/>
      <c r="L362" s="624"/>
      <c r="M362" s="624"/>
      <c r="N362" s="743"/>
      <c r="O362" s="13"/>
      <c r="P362" s="67"/>
      <c r="Q362" s="67"/>
      <c r="R362" s="67"/>
      <c r="S362" s="67"/>
      <c r="T362" s="67"/>
      <c r="U362" s="67"/>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row>
    <row r="363" spans="1:227" s="14" customFormat="1" ht="35.25" customHeight="1" x14ac:dyDescent="0.25">
      <c r="A363" s="674"/>
      <c r="B363" s="705"/>
      <c r="C363" s="699"/>
      <c r="D363" s="785"/>
      <c r="E363" s="161" t="s">
        <v>1018</v>
      </c>
      <c r="F363" s="169" t="s">
        <v>92</v>
      </c>
      <c r="G363" s="169" t="s">
        <v>997</v>
      </c>
      <c r="H363" s="624"/>
      <c r="I363" s="624"/>
      <c r="J363" s="624"/>
      <c r="K363" s="624"/>
      <c r="L363" s="624"/>
      <c r="M363" s="624"/>
      <c r="N363" s="743"/>
      <c r="O363" s="13"/>
      <c r="P363" s="67"/>
      <c r="Q363" s="67"/>
      <c r="R363" s="67"/>
      <c r="S363" s="67"/>
      <c r="T363" s="67"/>
      <c r="U363" s="67"/>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row>
    <row r="364" spans="1:227" s="14" customFormat="1" ht="33" customHeight="1" x14ac:dyDescent="0.25">
      <c r="A364" s="674"/>
      <c r="B364" s="705"/>
      <c r="C364" s="699"/>
      <c r="D364" s="785"/>
      <c r="E364" s="161" t="s">
        <v>1262</v>
      </c>
      <c r="F364" s="169" t="s">
        <v>92</v>
      </c>
      <c r="G364" s="169" t="s">
        <v>1744</v>
      </c>
      <c r="H364" s="624"/>
      <c r="I364" s="624"/>
      <c r="J364" s="624"/>
      <c r="K364" s="624"/>
      <c r="L364" s="624"/>
      <c r="M364" s="624"/>
      <c r="N364" s="743"/>
      <c r="O364" s="13"/>
      <c r="P364" s="67"/>
      <c r="Q364" s="67"/>
      <c r="R364" s="67"/>
      <c r="S364" s="67"/>
      <c r="T364" s="67"/>
      <c r="U364" s="67"/>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row>
    <row r="365" spans="1:227" s="14" customFormat="1" ht="111.75" customHeight="1" x14ac:dyDescent="0.25">
      <c r="A365" s="674"/>
      <c r="B365" s="705"/>
      <c r="C365" s="699"/>
      <c r="D365" s="785"/>
      <c r="E365" s="176" t="s">
        <v>1275</v>
      </c>
      <c r="F365" s="169" t="s">
        <v>92</v>
      </c>
      <c r="G365" s="169" t="s">
        <v>1743</v>
      </c>
      <c r="H365" s="624"/>
      <c r="I365" s="624"/>
      <c r="J365" s="624"/>
      <c r="K365" s="624"/>
      <c r="L365" s="624"/>
      <c r="M365" s="624"/>
      <c r="N365" s="743"/>
      <c r="O365" s="13"/>
      <c r="P365" s="13"/>
      <c r="Q365" s="347"/>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row>
    <row r="366" spans="1:227" s="14" customFormat="1" ht="117.75" customHeight="1" x14ac:dyDescent="0.25">
      <c r="A366" s="674"/>
      <c r="B366" s="705"/>
      <c r="C366" s="699"/>
      <c r="D366" s="785"/>
      <c r="E366" s="176" t="s">
        <v>1276</v>
      </c>
      <c r="F366" s="169" t="s">
        <v>92</v>
      </c>
      <c r="G366" s="169" t="s">
        <v>1742</v>
      </c>
      <c r="H366" s="624"/>
      <c r="I366" s="624"/>
      <c r="J366" s="624"/>
      <c r="K366" s="624"/>
      <c r="L366" s="624"/>
      <c r="M366" s="624"/>
      <c r="N366" s="743"/>
      <c r="O366" s="13"/>
      <c r="P366" s="13"/>
      <c r="Q366" s="347"/>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row>
    <row r="367" spans="1:227" s="14" customFormat="1" ht="33" customHeight="1" x14ac:dyDescent="0.25">
      <c r="A367" s="674"/>
      <c r="B367" s="705"/>
      <c r="C367" s="699"/>
      <c r="D367" s="785"/>
      <c r="E367" s="176" t="s">
        <v>1278</v>
      </c>
      <c r="F367" s="169" t="s">
        <v>92</v>
      </c>
      <c r="G367" s="169" t="s">
        <v>1677</v>
      </c>
      <c r="H367" s="624"/>
      <c r="I367" s="624"/>
      <c r="J367" s="624"/>
      <c r="K367" s="624"/>
      <c r="L367" s="624"/>
      <c r="M367" s="624"/>
      <c r="N367" s="743"/>
      <c r="O367" s="13"/>
      <c r="P367" s="13"/>
      <c r="Q367" s="347"/>
      <c r="R367" s="347"/>
      <c r="S367" s="347"/>
      <c r="T367" s="347"/>
      <c r="U367" s="347"/>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row>
    <row r="368" spans="1:227" s="14" customFormat="1" ht="32.25" customHeight="1" x14ac:dyDescent="0.25">
      <c r="A368" s="674"/>
      <c r="B368" s="705"/>
      <c r="C368" s="699"/>
      <c r="D368" s="785"/>
      <c r="E368" s="176" t="s">
        <v>1277</v>
      </c>
      <c r="F368" s="169" t="s">
        <v>92</v>
      </c>
      <c r="G368" s="169" t="s">
        <v>1745</v>
      </c>
      <c r="H368" s="624"/>
      <c r="I368" s="624"/>
      <c r="J368" s="624"/>
      <c r="K368" s="624"/>
      <c r="L368" s="624"/>
      <c r="M368" s="624"/>
      <c r="N368" s="743"/>
      <c r="O368" s="13"/>
      <c r="P368" s="67"/>
      <c r="Q368" s="67"/>
      <c r="R368" s="67"/>
      <c r="S368" s="67"/>
      <c r="T368" s="67"/>
      <c r="U368" s="67"/>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row>
    <row r="369" spans="1:227" s="14" customFormat="1" ht="45" x14ac:dyDescent="0.25">
      <c r="A369" s="674"/>
      <c r="B369" s="705"/>
      <c r="C369" s="699"/>
      <c r="D369" s="785"/>
      <c r="E369" s="580" t="s">
        <v>1011</v>
      </c>
      <c r="F369" s="584" t="s">
        <v>92</v>
      </c>
      <c r="G369" s="581" t="s">
        <v>1012</v>
      </c>
      <c r="H369" s="624"/>
      <c r="I369" s="624"/>
      <c r="J369" s="624"/>
      <c r="K369" s="624"/>
      <c r="L369" s="624"/>
      <c r="M369" s="624"/>
      <c r="N369" s="743"/>
      <c r="O369" s="13"/>
      <c r="P369" s="67"/>
      <c r="Q369" s="67"/>
      <c r="R369" s="67"/>
      <c r="S369" s="67"/>
      <c r="T369" s="67"/>
      <c r="U369" s="67"/>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row>
    <row r="370" spans="1:227" s="14" customFormat="1" ht="30" x14ac:dyDescent="0.25">
      <c r="A370" s="674"/>
      <c r="B370" s="705"/>
      <c r="C370" s="699"/>
      <c r="D370" s="785"/>
      <c r="E370" s="580" t="s">
        <v>1013</v>
      </c>
      <c r="F370" s="584" t="s">
        <v>92</v>
      </c>
      <c r="G370" s="581" t="s">
        <v>1014</v>
      </c>
      <c r="H370" s="624"/>
      <c r="I370" s="624"/>
      <c r="J370" s="624"/>
      <c r="K370" s="624"/>
      <c r="L370" s="624"/>
      <c r="M370" s="624"/>
      <c r="N370" s="743"/>
      <c r="O370" s="13"/>
      <c r="P370" s="67"/>
      <c r="Q370" s="67"/>
      <c r="R370" s="67"/>
      <c r="S370" s="67"/>
      <c r="T370" s="67"/>
      <c r="U370" s="67"/>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row>
    <row r="371" spans="1:227" s="14" customFormat="1" ht="63.75" customHeight="1" x14ac:dyDescent="0.25">
      <c r="A371" s="674"/>
      <c r="B371" s="705"/>
      <c r="C371" s="699"/>
      <c r="D371" s="785"/>
      <c r="E371" s="580" t="s">
        <v>1022</v>
      </c>
      <c r="F371" s="584" t="s">
        <v>92</v>
      </c>
      <c r="G371" s="581" t="s">
        <v>940</v>
      </c>
      <c r="H371" s="624"/>
      <c r="I371" s="624"/>
      <c r="J371" s="624"/>
      <c r="K371" s="624"/>
      <c r="L371" s="624"/>
      <c r="M371" s="624"/>
      <c r="N371" s="743"/>
      <c r="O371" s="13"/>
      <c r="P371" s="67"/>
      <c r="Q371" s="67"/>
      <c r="R371" s="67"/>
      <c r="S371" s="67"/>
      <c r="T371" s="67"/>
      <c r="U371" s="67"/>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row>
    <row r="372" spans="1:227" s="14" customFormat="1" ht="120" x14ac:dyDescent="0.25">
      <c r="A372" s="674"/>
      <c r="B372" s="705"/>
      <c r="C372" s="699"/>
      <c r="D372" s="785"/>
      <c r="E372" s="580" t="s">
        <v>1020</v>
      </c>
      <c r="F372" s="584" t="s">
        <v>92</v>
      </c>
      <c r="G372" s="581" t="s">
        <v>1019</v>
      </c>
      <c r="H372" s="624"/>
      <c r="I372" s="624"/>
      <c r="J372" s="624"/>
      <c r="K372" s="624"/>
      <c r="L372" s="624"/>
      <c r="M372" s="624"/>
      <c r="N372" s="743"/>
      <c r="O372" s="13"/>
      <c r="P372" s="67"/>
      <c r="Q372" s="67"/>
      <c r="R372" s="67"/>
      <c r="S372" s="67"/>
      <c r="T372" s="67"/>
      <c r="U372" s="67"/>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row>
    <row r="373" spans="1:227" s="14" customFormat="1" ht="45" x14ac:dyDescent="0.25">
      <c r="A373" s="674"/>
      <c r="B373" s="705"/>
      <c r="C373" s="699"/>
      <c r="D373" s="785"/>
      <c r="E373" s="161" t="s">
        <v>1160</v>
      </c>
      <c r="F373" s="163" t="s">
        <v>786</v>
      </c>
      <c r="G373" s="162" t="s">
        <v>892</v>
      </c>
      <c r="H373" s="624"/>
      <c r="I373" s="624"/>
      <c r="J373" s="624"/>
      <c r="K373" s="624"/>
      <c r="L373" s="624"/>
      <c r="M373" s="624"/>
      <c r="N373" s="743"/>
      <c r="O373" s="13"/>
      <c r="P373" s="67"/>
      <c r="Q373" s="67"/>
      <c r="R373" s="67"/>
      <c r="S373" s="67"/>
      <c r="T373" s="67"/>
      <c r="U373" s="67"/>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row>
    <row r="374" spans="1:227" s="14" customFormat="1" ht="105" x14ac:dyDescent="0.25">
      <c r="A374" s="674"/>
      <c r="B374" s="705"/>
      <c r="C374" s="699"/>
      <c r="D374" s="785"/>
      <c r="E374" s="161" t="s">
        <v>1158</v>
      </c>
      <c r="F374" s="163" t="s">
        <v>92</v>
      </c>
      <c r="G374" s="162" t="s">
        <v>1159</v>
      </c>
      <c r="H374" s="624"/>
      <c r="I374" s="624"/>
      <c r="J374" s="624"/>
      <c r="K374" s="624"/>
      <c r="L374" s="624"/>
      <c r="M374" s="624"/>
      <c r="N374" s="743"/>
      <c r="O374" s="13"/>
      <c r="P374" s="67"/>
      <c r="Q374" s="67"/>
      <c r="R374" s="67"/>
      <c r="S374" s="67"/>
      <c r="T374" s="67"/>
      <c r="U374" s="67"/>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row>
    <row r="375" spans="1:227" s="14" customFormat="1" ht="47.25" x14ac:dyDescent="0.25">
      <c r="A375" s="674"/>
      <c r="B375" s="705"/>
      <c r="C375" s="699"/>
      <c r="D375" s="785"/>
      <c r="E375" s="173" t="s">
        <v>1026</v>
      </c>
      <c r="F375" s="169" t="s">
        <v>786</v>
      </c>
      <c r="G375" s="169" t="s">
        <v>892</v>
      </c>
      <c r="H375" s="624"/>
      <c r="I375" s="624"/>
      <c r="J375" s="624"/>
      <c r="K375" s="624"/>
      <c r="L375" s="624"/>
      <c r="M375" s="624"/>
      <c r="N375" s="743"/>
      <c r="O375" s="13"/>
      <c r="P375" s="67"/>
      <c r="Q375" s="67"/>
      <c r="R375" s="67"/>
      <c r="S375" s="67"/>
      <c r="T375" s="67"/>
      <c r="U375" s="67"/>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row>
    <row r="376" spans="1:227" s="14" customFormat="1" ht="45" x14ac:dyDescent="0.25">
      <c r="A376" s="674"/>
      <c r="B376" s="705"/>
      <c r="C376" s="699"/>
      <c r="D376" s="785"/>
      <c r="E376" s="161" t="s">
        <v>1269</v>
      </c>
      <c r="F376" s="163" t="s">
        <v>786</v>
      </c>
      <c r="G376" s="162" t="s">
        <v>1024</v>
      </c>
      <c r="H376" s="624"/>
      <c r="I376" s="624"/>
      <c r="J376" s="624"/>
      <c r="K376" s="624"/>
      <c r="L376" s="624"/>
      <c r="M376" s="624"/>
      <c r="N376" s="743"/>
      <c r="O376" s="13"/>
      <c r="P376" s="67"/>
      <c r="Q376" s="67"/>
      <c r="R376" s="67"/>
      <c r="S376" s="67"/>
      <c r="T376" s="67"/>
      <c r="U376" s="67"/>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row>
    <row r="377" spans="1:227" s="14" customFormat="1" ht="60" x14ac:dyDescent="0.25">
      <c r="A377" s="674"/>
      <c r="B377" s="705"/>
      <c r="C377" s="699"/>
      <c r="D377" s="785"/>
      <c r="E377" s="165" t="s">
        <v>1023</v>
      </c>
      <c r="F377" s="163" t="s">
        <v>786</v>
      </c>
      <c r="G377" s="162" t="s">
        <v>1260</v>
      </c>
      <c r="H377" s="624"/>
      <c r="I377" s="624"/>
      <c r="J377" s="624"/>
      <c r="K377" s="624"/>
      <c r="L377" s="624"/>
      <c r="M377" s="624"/>
      <c r="N377" s="743"/>
      <c r="O377" s="13"/>
      <c r="P377" s="67"/>
      <c r="Q377" s="67"/>
      <c r="R377" s="67"/>
      <c r="S377" s="67"/>
      <c r="T377" s="67"/>
      <c r="U377" s="67"/>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row>
    <row r="378" spans="1:227" s="14" customFormat="1" ht="30" x14ac:dyDescent="0.25">
      <c r="A378" s="674"/>
      <c r="B378" s="705"/>
      <c r="C378" s="699"/>
      <c r="D378" s="785"/>
      <c r="E378" s="165" t="s">
        <v>1025</v>
      </c>
      <c r="F378" s="170" t="s">
        <v>786</v>
      </c>
      <c r="G378" s="159" t="s">
        <v>1259</v>
      </c>
      <c r="H378" s="624"/>
      <c r="I378" s="624"/>
      <c r="J378" s="624"/>
      <c r="K378" s="624"/>
      <c r="L378" s="624"/>
      <c r="M378" s="624"/>
      <c r="N378" s="743"/>
      <c r="O378" s="13"/>
      <c r="P378" s="67"/>
      <c r="Q378" s="67"/>
      <c r="R378" s="67"/>
      <c r="S378" s="67"/>
      <c r="T378" s="67"/>
      <c r="U378" s="67"/>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row>
    <row r="379" spans="1:227" s="14" customFormat="1" ht="75" x14ac:dyDescent="0.25">
      <c r="A379" s="674"/>
      <c r="B379" s="705"/>
      <c r="C379" s="655" t="s">
        <v>1015</v>
      </c>
      <c r="D379" s="660" t="s">
        <v>1016</v>
      </c>
      <c r="E379" s="319" t="s">
        <v>1838</v>
      </c>
      <c r="F379" s="326" t="s">
        <v>786</v>
      </c>
      <c r="G379" s="320" t="s">
        <v>1559</v>
      </c>
      <c r="H379" s="624">
        <v>49632.3</v>
      </c>
      <c r="I379" s="624">
        <v>8339</v>
      </c>
      <c r="J379" s="624">
        <v>168730.9</v>
      </c>
      <c r="K379" s="624">
        <v>17981.599999999999</v>
      </c>
      <c r="L379" s="624">
        <v>0</v>
      </c>
      <c r="M379" s="624">
        <v>0</v>
      </c>
      <c r="N379" s="701" t="s">
        <v>1017</v>
      </c>
      <c r="O379" s="13"/>
      <c r="P379" s="13"/>
      <c r="Q379" s="347"/>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row>
    <row r="380" spans="1:227" s="14" customFormat="1" ht="63.75" customHeight="1" x14ac:dyDescent="0.25">
      <c r="A380" s="674"/>
      <c r="B380" s="705"/>
      <c r="C380" s="655"/>
      <c r="D380" s="660"/>
      <c r="E380" s="319" t="s">
        <v>1560</v>
      </c>
      <c r="F380" s="326" t="s">
        <v>92</v>
      </c>
      <c r="G380" s="320" t="s">
        <v>1561</v>
      </c>
      <c r="H380" s="624"/>
      <c r="I380" s="624"/>
      <c r="J380" s="624"/>
      <c r="K380" s="624"/>
      <c r="L380" s="624"/>
      <c r="M380" s="624"/>
      <c r="N380" s="701"/>
      <c r="O380" s="13"/>
      <c r="P380" s="67"/>
      <c r="Q380" s="67"/>
      <c r="R380" s="67"/>
      <c r="S380" s="67"/>
      <c r="T380" s="67"/>
      <c r="U380" s="67"/>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row>
    <row r="381" spans="1:227" s="14" customFormat="1" ht="75" x14ac:dyDescent="0.25">
      <c r="A381" s="674"/>
      <c r="B381" s="705"/>
      <c r="C381" s="655"/>
      <c r="D381" s="660"/>
      <c r="E381" s="321" t="s">
        <v>325</v>
      </c>
      <c r="F381" s="325" t="s">
        <v>92</v>
      </c>
      <c r="G381" s="188" t="s">
        <v>446</v>
      </c>
      <c r="H381" s="624"/>
      <c r="I381" s="624"/>
      <c r="J381" s="624"/>
      <c r="K381" s="624"/>
      <c r="L381" s="624"/>
      <c r="M381" s="624"/>
      <c r="N381" s="701"/>
      <c r="O381" s="13"/>
      <c r="P381" s="67"/>
      <c r="Q381" s="67"/>
      <c r="R381" s="67"/>
      <c r="S381" s="67"/>
      <c r="T381" s="67"/>
      <c r="U381" s="67"/>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row>
    <row r="382" spans="1:227" s="14" customFormat="1" ht="45" x14ac:dyDescent="0.25">
      <c r="A382" s="674"/>
      <c r="B382" s="705"/>
      <c r="C382" s="655"/>
      <c r="D382" s="660"/>
      <c r="E382" s="123" t="s">
        <v>1746</v>
      </c>
      <c r="F382" s="126" t="s">
        <v>92</v>
      </c>
      <c r="G382" s="127" t="s">
        <v>1027</v>
      </c>
      <c r="H382" s="624"/>
      <c r="I382" s="624"/>
      <c r="J382" s="624"/>
      <c r="K382" s="624"/>
      <c r="L382" s="624"/>
      <c r="M382" s="624"/>
      <c r="N382" s="701"/>
      <c r="O382" s="13"/>
      <c r="P382" s="67"/>
      <c r="Q382" s="67"/>
      <c r="R382" s="67"/>
      <c r="S382" s="67"/>
      <c r="T382" s="67"/>
      <c r="U382" s="67"/>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row>
    <row r="383" spans="1:227" s="14" customFormat="1" ht="90" x14ac:dyDescent="0.25">
      <c r="A383" s="674"/>
      <c r="B383" s="705"/>
      <c r="C383" s="655"/>
      <c r="D383" s="660"/>
      <c r="E383" s="123" t="s">
        <v>1072</v>
      </c>
      <c r="F383" s="126" t="s">
        <v>92</v>
      </c>
      <c r="G383" s="127" t="s">
        <v>963</v>
      </c>
      <c r="H383" s="624"/>
      <c r="I383" s="624"/>
      <c r="J383" s="624"/>
      <c r="K383" s="624"/>
      <c r="L383" s="624"/>
      <c r="M383" s="624"/>
      <c r="N383" s="701"/>
      <c r="O383" s="13"/>
      <c r="P383" s="67"/>
      <c r="Q383" s="67"/>
      <c r="R383" s="67"/>
      <c r="S383" s="67"/>
      <c r="T383" s="67"/>
      <c r="U383" s="67"/>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row>
    <row r="384" spans="1:227" s="14" customFormat="1" ht="63.75" customHeight="1" x14ac:dyDescent="0.25">
      <c r="A384" s="674"/>
      <c r="B384" s="705"/>
      <c r="C384" s="655"/>
      <c r="D384" s="660"/>
      <c r="E384" s="319" t="s">
        <v>1004</v>
      </c>
      <c r="F384" s="326" t="s">
        <v>38</v>
      </c>
      <c r="G384" s="142" t="s">
        <v>1557</v>
      </c>
      <c r="H384" s="624"/>
      <c r="I384" s="624"/>
      <c r="J384" s="624"/>
      <c r="K384" s="624"/>
      <c r="L384" s="624"/>
      <c r="M384" s="624"/>
      <c r="N384" s="701"/>
      <c r="O384" s="13"/>
      <c r="P384" s="67"/>
      <c r="Q384" s="67"/>
      <c r="R384" s="67"/>
      <c r="S384" s="67"/>
      <c r="T384" s="67"/>
      <c r="U384" s="67"/>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row>
    <row r="385" spans="1:227" s="14" customFormat="1" ht="63.75" customHeight="1" x14ac:dyDescent="0.25">
      <c r="A385" s="674"/>
      <c r="B385" s="705"/>
      <c r="C385" s="655"/>
      <c r="D385" s="660"/>
      <c r="E385" s="321" t="s">
        <v>1545</v>
      </c>
      <c r="F385" s="325" t="s">
        <v>92</v>
      </c>
      <c r="G385" s="325" t="s">
        <v>1213</v>
      </c>
      <c r="H385" s="624"/>
      <c r="I385" s="624"/>
      <c r="J385" s="624"/>
      <c r="K385" s="624"/>
      <c r="L385" s="624"/>
      <c r="M385" s="624"/>
      <c r="N385" s="701"/>
      <c r="O385" s="13"/>
      <c r="P385" s="67"/>
      <c r="Q385" s="67"/>
      <c r="R385" s="67"/>
      <c r="S385" s="67"/>
      <c r="T385" s="67"/>
      <c r="U385" s="67"/>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row>
    <row r="386" spans="1:227" s="14" customFormat="1" ht="39.75" customHeight="1" x14ac:dyDescent="0.25">
      <c r="A386" s="680" t="s">
        <v>10</v>
      </c>
      <c r="B386" s="683" t="s">
        <v>52</v>
      </c>
      <c r="C386" s="655" t="s">
        <v>869</v>
      </c>
      <c r="D386" s="660" t="s">
        <v>1563</v>
      </c>
      <c r="E386" s="147" t="s">
        <v>189</v>
      </c>
      <c r="F386" s="145" t="s">
        <v>468</v>
      </c>
      <c r="G386" s="145" t="s">
        <v>437</v>
      </c>
      <c r="H386" s="624">
        <v>9504.9</v>
      </c>
      <c r="I386" s="624">
        <v>9375.2000000000007</v>
      </c>
      <c r="J386" s="624">
        <v>6232.4</v>
      </c>
      <c r="K386" s="624">
        <v>10755.6</v>
      </c>
      <c r="L386" s="624">
        <v>6907.2</v>
      </c>
      <c r="M386" s="624">
        <v>6907.2</v>
      </c>
      <c r="N386" s="644" t="s">
        <v>1747</v>
      </c>
      <c r="O386" s="13"/>
      <c r="P386" s="67"/>
      <c r="Q386" s="67"/>
      <c r="R386" s="67"/>
      <c r="S386" s="67"/>
      <c r="T386" s="67"/>
      <c r="U386" s="67"/>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row>
    <row r="387" spans="1:227" s="14" customFormat="1" ht="75" x14ac:dyDescent="0.25">
      <c r="A387" s="680"/>
      <c r="B387" s="683"/>
      <c r="C387" s="655"/>
      <c r="D387" s="660"/>
      <c r="E387" s="321" t="s">
        <v>1558</v>
      </c>
      <c r="F387" s="325" t="s">
        <v>786</v>
      </c>
      <c r="G387" s="325" t="s">
        <v>1559</v>
      </c>
      <c r="H387" s="624"/>
      <c r="I387" s="624"/>
      <c r="J387" s="624"/>
      <c r="K387" s="624"/>
      <c r="L387" s="624"/>
      <c r="M387" s="624"/>
      <c r="N387" s="644"/>
      <c r="O387" s="13"/>
      <c r="P387" s="67"/>
      <c r="Q387" s="67"/>
      <c r="R387" s="67"/>
      <c r="S387" s="67"/>
      <c r="T387" s="67"/>
      <c r="U387" s="67"/>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row>
    <row r="388" spans="1:227" s="14" customFormat="1" ht="75" x14ac:dyDescent="0.25">
      <c r="A388" s="680"/>
      <c r="B388" s="683"/>
      <c r="C388" s="655"/>
      <c r="D388" s="660"/>
      <c r="E388" s="321" t="s">
        <v>325</v>
      </c>
      <c r="F388" s="325" t="s">
        <v>92</v>
      </c>
      <c r="G388" s="188" t="s">
        <v>446</v>
      </c>
      <c r="H388" s="624"/>
      <c r="I388" s="624"/>
      <c r="J388" s="624"/>
      <c r="K388" s="624"/>
      <c r="L388" s="624"/>
      <c r="M388" s="624"/>
      <c r="N388" s="644"/>
      <c r="O388" s="13"/>
      <c r="P388" s="67"/>
      <c r="Q388" s="67"/>
      <c r="R388" s="67"/>
      <c r="S388" s="67"/>
      <c r="T388" s="67"/>
      <c r="U388" s="67"/>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row>
    <row r="389" spans="1:227" s="14" customFormat="1" ht="60" x14ac:dyDescent="0.25">
      <c r="A389" s="680"/>
      <c r="B389" s="683"/>
      <c r="C389" s="655"/>
      <c r="D389" s="660"/>
      <c r="E389" s="147" t="s">
        <v>1250</v>
      </c>
      <c r="F389" s="145" t="s">
        <v>142</v>
      </c>
      <c r="G389" s="145" t="s">
        <v>1224</v>
      </c>
      <c r="H389" s="624"/>
      <c r="I389" s="624"/>
      <c r="J389" s="624"/>
      <c r="K389" s="624"/>
      <c r="L389" s="624"/>
      <c r="M389" s="624"/>
      <c r="N389" s="644"/>
      <c r="O389" s="13"/>
      <c r="P389" s="13"/>
      <c r="Q389" s="347"/>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row>
    <row r="390" spans="1:227" s="14" customFormat="1" ht="45" x14ac:dyDescent="0.25">
      <c r="A390" s="680"/>
      <c r="B390" s="683"/>
      <c r="C390" s="655"/>
      <c r="D390" s="660"/>
      <c r="E390" s="147" t="s">
        <v>1028</v>
      </c>
      <c r="F390" s="145" t="s">
        <v>92</v>
      </c>
      <c r="G390" s="145" t="s">
        <v>995</v>
      </c>
      <c r="H390" s="624"/>
      <c r="I390" s="624"/>
      <c r="J390" s="624"/>
      <c r="K390" s="624"/>
      <c r="L390" s="624"/>
      <c r="M390" s="624"/>
      <c r="N390" s="644"/>
      <c r="O390" s="13"/>
      <c r="P390" s="67"/>
      <c r="Q390" s="67"/>
      <c r="R390" s="67"/>
      <c r="S390" s="67"/>
      <c r="T390" s="67"/>
      <c r="U390" s="67"/>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row>
    <row r="391" spans="1:227" s="14" customFormat="1" ht="45" x14ac:dyDescent="0.25">
      <c r="A391" s="680"/>
      <c r="B391" s="683"/>
      <c r="C391" s="655"/>
      <c r="D391" s="660"/>
      <c r="E391" s="147" t="s">
        <v>1248</v>
      </c>
      <c r="F391" s="145" t="s">
        <v>92</v>
      </c>
      <c r="G391" s="145" t="s">
        <v>1200</v>
      </c>
      <c r="H391" s="624"/>
      <c r="I391" s="624"/>
      <c r="J391" s="624"/>
      <c r="K391" s="624"/>
      <c r="L391" s="624"/>
      <c r="M391" s="624"/>
      <c r="N391" s="644"/>
      <c r="O391" s="13"/>
      <c r="P391" s="67"/>
      <c r="Q391" s="67"/>
      <c r="R391" s="67"/>
      <c r="S391" s="67"/>
      <c r="T391" s="67"/>
      <c r="U391" s="67"/>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row>
    <row r="392" spans="1:227" s="14" customFormat="1" ht="60" x14ac:dyDescent="0.25">
      <c r="A392" s="680"/>
      <c r="B392" s="683"/>
      <c r="C392" s="655"/>
      <c r="D392" s="660"/>
      <c r="E392" s="319" t="s">
        <v>1004</v>
      </c>
      <c r="F392" s="326" t="s">
        <v>38</v>
      </c>
      <c r="G392" s="142" t="s">
        <v>1557</v>
      </c>
      <c r="H392" s="624"/>
      <c r="I392" s="624"/>
      <c r="J392" s="624"/>
      <c r="K392" s="624"/>
      <c r="L392" s="624"/>
      <c r="M392" s="624"/>
      <c r="N392" s="644"/>
      <c r="O392" s="13"/>
      <c r="P392" s="67"/>
      <c r="Q392" s="67"/>
      <c r="R392" s="67"/>
      <c r="S392" s="67"/>
      <c r="T392" s="67"/>
      <c r="U392" s="67"/>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row>
    <row r="393" spans="1:227" s="14" customFormat="1" ht="48.75" customHeight="1" x14ac:dyDescent="0.25">
      <c r="A393" s="680"/>
      <c r="B393" s="683"/>
      <c r="C393" s="655"/>
      <c r="D393" s="660"/>
      <c r="E393" s="580" t="s">
        <v>1029</v>
      </c>
      <c r="F393" s="581" t="s">
        <v>92</v>
      </c>
      <c r="G393" s="581" t="s">
        <v>940</v>
      </c>
      <c r="H393" s="624"/>
      <c r="I393" s="624"/>
      <c r="J393" s="624"/>
      <c r="K393" s="624"/>
      <c r="L393" s="624"/>
      <c r="M393" s="624"/>
      <c r="N393" s="644"/>
      <c r="O393" s="13"/>
      <c r="P393" s="67"/>
      <c r="Q393" s="67"/>
      <c r="R393" s="67"/>
      <c r="S393" s="67"/>
      <c r="T393" s="67"/>
      <c r="U393" s="67"/>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row>
    <row r="394" spans="1:227" s="14" customFormat="1" ht="45.75" customHeight="1" x14ac:dyDescent="0.25">
      <c r="A394" s="680"/>
      <c r="B394" s="683"/>
      <c r="C394" s="655"/>
      <c r="D394" s="660"/>
      <c r="E394" s="580" t="s">
        <v>31</v>
      </c>
      <c r="F394" s="581" t="s">
        <v>32</v>
      </c>
      <c r="G394" s="581" t="s">
        <v>990</v>
      </c>
      <c r="H394" s="624"/>
      <c r="I394" s="624"/>
      <c r="J394" s="624"/>
      <c r="K394" s="624"/>
      <c r="L394" s="624"/>
      <c r="M394" s="624"/>
      <c r="N394" s="644"/>
      <c r="O394" s="13"/>
      <c r="P394" s="67"/>
      <c r="Q394" s="67"/>
      <c r="R394" s="67"/>
      <c r="S394" s="67"/>
      <c r="T394" s="67"/>
      <c r="U394" s="67"/>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row>
    <row r="395" spans="1:227" s="14" customFormat="1" ht="30" x14ac:dyDescent="0.25">
      <c r="A395" s="680" t="s">
        <v>11</v>
      </c>
      <c r="B395" s="683" t="s">
        <v>165</v>
      </c>
      <c r="C395" s="655" t="s">
        <v>871</v>
      </c>
      <c r="D395" s="634" t="s">
        <v>72</v>
      </c>
      <c r="E395" s="180" t="s">
        <v>190</v>
      </c>
      <c r="F395" s="178" t="s">
        <v>469</v>
      </c>
      <c r="G395" s="178" t="s">
        <v>437</v>
      </c>
      <c r="H395" s="624">
        <v>16060.3</v>
      </c>
      <c r="I395" s="624">
        <v>15048.4</v>
      </c>
      <c r="J395" s="624">
        <v>16702.5</v>
      </c>
      <c r="K395" s="624">
        <v>16712.2</v>
      </c>
      <c r="L395" s="624">
        <v>16687.400000000001</v>
      </c>
      <c r="M395" s="624">
        <v>16662.7</v>
      </c>
      <c r="N395" s="619" t="s">
        <v>200</v>
      </c>
      <c r="O395" s="13"/>
      <c r="P395" s="67"/>
      <c r="Q395" s="67"/>
      <c r="R395" s="67"/>
      <c r="S395" s="67"/>
      <c r="T395" s="67"/>
      <c r="U395" s="67"/>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row>
    <row r="396" spans="1:227" s="14" customFormat="1" ht="30" x14ac:dyDescent="0.25">
      <c r="A396" s="680"/>
      <c r="B396" s="683"/>
      <c r="C396" s="655"/>
      <c r="D396" s="661"/>
      <c r="E396" s="182" t="s">
        <v>714</v>
      </c>
      <c r="F396" s="178" t="s">
        <v>92</v>
      </c>
      <c r="G396" s="195" t="s">
        <v>715</v>
      </c>
      <c r="H396" s="624"/>
      <c r="I396" s="624"/>
      <c r="J396" s="624"/>
      <c r="K396" s="624"/>
      <c r="L396" s="624"/>
      <c r="M396" s="624"/>
      <c r="N396" s="619"/>
      <c r="O396" s="13"/>
      <c r="P396" s="67"/>
      <c r="Q396" s="67"/>
      <c r="R396" s="67"/>
      <c r="S396" s="67"/>
      <c r="T396" s="67"/>
      <c r="U396" s="67"/>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row>
    <row r="397" spans="1:227" s="14" customFormat="1" ht="30" x14ac:dyDescent="0.25">
      <c r="A397" s="680"/>
      <c r="B397" s="683"/>
      <c r="C397" s="655"/>
      <c r="D397" s="661"/>
      <c r="E397" s="182" t="s">
        <v>716</v>
      </c>
      <c r="F397" s="178" t="s">
        <v>92</v>
      </c>
      <c r="G397" s="195" t="s">
        <v>717</v>
      </c>
      <c r="H397" s="624"/>
      <c r="I397" s="624"/>
      <c r="J397" s="624"/>
      <c r="K397" s="624"/>
      <c r="L397" s="624"/>
      <c r="M397" s="624"/>
      <c r="N397" s="619"/>
      <c r="O397" s="13"/>
      <c r="P397" s="67"/>
      <c r="Q397" s="67"/>
      <c r="R397" s="67"/>
      <c r="S397" s="67"/>
      <c r="T397" s="67"/>
      <c r="U397" s="67"/>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row>
    <row r="398" spans="1:227" s="14" customFormat="1" ht="45" x14ac:dyDescent="0.25">
      <c r="A398" s="680"/>
      <c r="B398" s="683"/>
      <c r="C398" s="655"/>
      <c r="D398" s="661"/>
      <c r="E398" s="182" t="s">
        <v>1031</v>
      </c>
      <c r="F398" s="178" t="s">
        <v>92</v>
      </c>
      <c r="G398" s="195" t="s">
        <v>1308</v>
      </c>
      <c r="H398" s="624"/>
      <c r="I398" s="624"/>
      <c r="J398" s="624"/>
      <c r="K398" s="624"/>
      <c r="L398" s="624"/>
      <c r="M398" s="624"/>
      <c r="N398" s="619"/>
      <c r="O398" s="13"/>
      <c r="P398" s="67"/>
      <c r="Q398" s="67"/>
      <c r="R398" s="67"/>
      <c r="S398" s="67"/>
      <c r="T398" s="67"/>
      <c r="U398" s="67"/>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row>
    <row r="399" spans="1:227" s="14" customFormat="1" ht="45" x14ac:dyDescent="0.25">
      <c r="A399" s="680"/>
      <c r="B399" s="683"/>
      <c r="C399" s="655"/>
      <c r="D399" s="661"/>
      <c r="E399" s="187" t="s">
        <v>1748</v>
      </c>
      <c r="F399" s="178" t="s">
        <v>92</v>
      </c>
      <c r="G399" s="192" t="s">
        <v>940</v>
      </c>
      <c r="H399" s="624"/>
      <c r="I399" s="624"/>
      <c r="J399" s="624"/>
      <c r="K399" s="624"/>
      <c r="L399" s="624"/>
      <c r="M399" s="624"/>
      <c r="N399" s="619"/>
      <c r="O399" s="13"/>
      <c r="P399" s="67"/>
      <c r="Q399" s="67"/>
      <c r="R399" s="67"/>
      <c r="S399" s="67"/>
      <c r="T399" s="67"/>
      <c r="U399" s="67"/>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row>
    <row r="400" spans="1:227" s="14" customFormat="1" ht="45" x14ac:dyDescent="0.25">
      <c r="A400" s="680"/>
      <c r="B400" s="683"/>
      <c r="C400" s="655"/>
      <c r="D400" s="725"/>
      <c r="E400" s="193" t="s">
        <v>713</v>
      </c>
      <c r="F400" s="178" t="s">
        <v>92</v>
      </c>
      <c r="G400" s="194" t="s">
        <v>1749</v>
      </c>
      <c r="H400" s="624"/>
      <c r="I400" s="624"/>
      <c r="J400" s="624"/>
      <c r="K400" s="624"/>
      <c r="L400" s="624"/>
      <c r="M400" s="624"/>
      <c r="N400" s="619"/>
      <c r="O400" s="13"/>
      <c r="P400" s="67"/>
      <c r="Q400" s="67"/>
      <c r="R400" s="67"/>
      <c r="S400" s="67"/>
      <c r="T400" s="67"/>
      <c r="U400" s="67"/>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row>
    <row r="401" spans="1:227" s="13" customFormat="1" ht="60" x14ac:dyDescent="0.25">
      <c r="A401" s="680"/>
      <c r="B401" s="683"/>
      <c r="C401" s="655"/>
      <c r="D401" s="661"/>
      <c r="E401" s="186" t="s">
        <v>903</v>
      </c>
      <c r="F401" s="179" t="s">
        <v>92</v>
      </c>
      <c r="G401" s="142" t="s">
        <v>1032</v>
      </c>
      <c r="H401" s="624"/>
      <c r="I401" s="624"/>
      <c r="J401" s="624"/>
      <c r="K401" s="624"/>
      <c r="L401" s="624"/>
      <c r="M401" s="624"/>
      <c r="N401" s="619"/>
      <c r="P401" s="67"/>
      <c r="Q401" s="32"/>
      <c r="R401" s="67"/>
      <c r="S401" s="67"/>
      <c r="T401" s="67"/>
      <c r="U401" s="67"/>
    </row>
    <row r="402" spans="1:227" s="13" customFormat="1" ht="30" customHeight="1" x14ac:dyDescent="0.25">
      <c r="A402" s="680"/>
      <c r="B402" s="683"/>
      <c r="C402" s="655"/>
      <c r="D402" s="661"/>
      <c r="E402" s="186" t="s">
        <v>75</v>
      </c>
      <c r="F402" s="179" t="s">
        <v>92</v>
      </c>
      <c r="G402" s="142" t="s">
        <v>516</v>
      </c>
      <c r="H402" s="624"/>
      <c r="I402" s="624"/>
      <c r="J402" s="624"/>
      <c r="K402" s="624"/>
      <c r="L402" s="624"/>
      <c r="M402" s="624"/>
      <c r="N402" s="619"/>
      <c r="P402" s="67"/>
      <c r="Q402" s="67"/>
      <c r="R402" s="67"/>
      <c r="S402" s="67"/>
      <c r="T402" s="67"/>
      <c r="U402" s="67"/>
    </row>
    <row r="403" spans="1:227" s="13" customFormat="1" ht="34.5" customHeight="1" x14ac:dyDescent="0.25">
      <c r="A403" s="680"/>
      <c r="B403" s="683"/>
      <c r="C403" s="655"/>
      <c r="D403" s="661"/>
      <c r="E403" s="579" t="s">
        <v>569</v>
      </c>
      <c r="F403" s="582" t="s">
        <v>92</v>
      </c>
      <c r="G403" s="142" t="s">
        <v>570</v>
      </c>
      <c r="H403" s="624"/>
      <c r="I403" s="624"/>
      <c r="J403" s="624"/>
      <c r="K403" s="624"/>
      <c r="L403" s="624"/>
      <c r="M403" s="624"/>
      <c r="N403" s="619"/>
      <c r="P403" s="67"/>
      <c r="Q403" s="67"/>
      <c r="R403" s="67"/>
      <c r="S403" s="67"/>
      <c r="T403" s="67"/>
      <c r="U403" s="67"/>
    </row>
    <row r="404" spans="1:227" s="13" customFormat="1" ht="45" x14ac:dyDescent="0.25">
      <c r="A404" s="680"/>
      <c r="B404" s="683"/>
      <c r="C404" s="655"/>
      <c r="D404" s="661"/>
      <c r="E404" s="186" t="s">
        <v>517</v>
      </c>
      <c r="F404" s="179" t="s">
        <v>92</v>
      </c>
      <c r="G404" s="142" t="s">
        <v>518</v>
      </c>
      <c r="H404" s="624"/>
      <c r="I404" s="624"/>
      <c r="J404" s="624"/>
      <c r="K404" s="624"/>
      <c r="L404" s="624"/>
      <c r="M404" s="624"/>
      <c r="N404" s="619"/>
      <c r="P404" s="67"/>
      <c r="Q404" s="67"/>
      <c r="R404" s="67"/>
      <c r="S404" s="67"/>
      <c r="T404" s="67"/>
      <c r="U404" s="67"/>
    </row>
    <row r="405" spans="1:227" s="13" customFormat="1" ht="45" x14ac:dyDescent="0.25">
      <c r="A405" s="680"/>
      <c r="B405" s="683"/>
      <c r="C405" s="655"/>
      <c r="D405" s="661"/>
      <c r="E405" s="186" t="s">
        <v>548</v>
      </c>
      <c r="F405" s="179" t="s">
        <v>92</v>
      </c>
      <c r="G405" s="142" t="s">
        <v>549</v>
      </c>
      <c r="H405" s="624"/>
      <c r="I405" s="624"/>
      <c r="J405" s="624"/>
      <c r="K405" s="624"/>
      <c r="L405" s="624"/>
      <c r="M405" s="624"/>
      <c r="N405" s="619"/>
      <c r="P405" s="67"/>
      <c r="Q405" s="67"/>
      <c r="R405" s="67"/>
      <c r="S405" s="67"/>
      <c r="T405" s="67"/>
      <c r="U405" s="67"/>
    </row>
    <row r="406" spans="1:227" s="13" customFormat="1" ht="60" x14ac:dyDescent="0.25">
      <c r="A406" s="680"/>
      <c r="B406" s="683"/>
      <c r="C406" s="655"/>
      <c r="D406" s="661"/>
      <c r="E406" s="196" t="s">
        <v>1033</v>
      </c>
      <c r="F406" s="179" t="s">
        <v>92</v>
      </c>
      <c r="G406" s="142" t="s">
        <v>1034</v>
      </c>
      <c r="H406" s="624"/>
      <c r="I406" s="624"/>
      <c r="J406" s="624"/>
      <c r="K406" s="624"/>
      <c r="L406" s="624"/>
      <c r="M406" s="624"/>
      <c r="N406" s="619"/>
      <c r="P406" s="67"/>
      <c r="Q406" s="67"/>
      <c r="R406" s="67"/>
      <c r="S406" s="67"/>
      <c r="T406" s="67"/>
      <c r="U406" s="67"/>
    </row>
    <row r="407" spans="1:227" s="13" customFormat="1" ht="62.25" customHeight="1" x14ac:dyDescent="0.25">
      <c r="A407" s="680"/>
      <c r="B407" s="683"/>
      <c r="C407" s="655"/>
      <c r="D407" s="661"/>
      <c r="E407" s="186" t="s">
        <v>1354</v>
      </c>
      <c r="F407" s="179" t="s">
        <v>92</v>
      </c>
      <c r="G407" s="142" t="s">
        <v>1309</v>
      </c>
      <c r="H407" s="624"/>
      <c r="I407" s="624"/>
      <c r="J407" s="624"/>
      <c r="K407" s="624"/>
      <c r="L407" s="624"/>
      <c r="M407" s="624"/>
      <c r="N407" s="619"/>
      <c r="P407" s="67"/>
      <c r="Q407" s="67"/>
      <c r="R407" s="67"/>
      <c r="S407" s="67"/>
      <c r="T407" s="67"/>
      <c r="U407" s="67"/>
    </row>
    <row r="408" spans="1:227" s="14" customFormat="1" ht="45" customHeight="1" x14ac:dyDescent="0.25">
      <c r="A408" s="670" t="s">
        <v>12</v>
      </c>
      <c r="B408" s="676" t="s">
        <v>49</v>
      </c>
      <c r="C408" s="655" t="s">
        <v>872</v>
      </c>
      <c r="D408" s="660" t="s">
        <v>64</v>
      </c>
      <c r="E408" s="283" t="s">
        <v>191</v>
      </c>
      <c r="F408" s="276" t="s">
        <v>470</v>
      </c>
      <c r="G408" s="276" t="s">
        <v>437</v>
      </c>
      <c r="H408" s="641">
        <f t="shared" ref="H408:M408" si="8">H411+H414+H417</f>
        <v>9779.2999999999993</v>
      </c>
      <c r="I408" s="641">
        <f t="shared" si="8"/>
        <v>8691.2000000000007</v>
      </c>
      <c r="J408" s="641">
        <f t="shared" si="8"/>
        <v>101103.5</v>
      </c>
      <c r="K408" s="641">
        <f t="shared" si="8"/>
        <v>64081.3</v>
      </c>
      <c r="L408" s="641">
        <f t="shared" si="8"/>
        <v>145725.20000000001</v>
      </c>
      <c r="M408" s="641">
        <f t="shared" si="8"/>
        <v>285706.7</v>
      </c>
      <c r="N408" s="619"/>
      <c r="O408" s="13"/>
      <c r="P408" s="67"/>
      <c r="Q408" s="67"/>
      <c r="R408" s="67"/>
      <c r="S408" s="67"/>
      <c r="T408" s="67"/>
      <c r="U408" s="67"/>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row>
    <row r="409" spans="1:227" s="14" customFormat="1" ht="30" x14ac:dyDescent="0.25">
      <c r="A409" s="671"/>
      <c r="B409" s="677"/>
      <c r="C409" s="655"/>
      <c r="D409" s="660"/>
      <c r="E409" s="283" t="s">
        <v>1105</v>
      </c>
      <c r="F409" s="274" t="s">
        <v>92</v>
      </c>
      <c r="G409" s="130" t="s">
        <v>779</v>
      </c>
      <c r="H409" s="641"/>
      <c r="I409" s="641"/>
      <c r="J409" s="641"/>
      <c r="K409" s="641"/>
      <c r="L409" s="641"/>
      <c r="M409" s="641"/>
      <c r="N409" s="619"/>
      <c r="O409" s="13"/>
      <c r="P409" s="67"/>
      <c r="Q409" s="67"/>
      <c r="R409" s="67"/>
      <c r="S409" s="67"/>
      <c r="T409" s="67"/>
      <c r="U409" s="67"/>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row>
    <row r="410" spans="1:227" s="14" customFormat="1" ht="27.75" customHeight="1" x14ac:dyDescent="0.25">
      <c r="A410" s="671"/>
      <c r="B410" s="677"/>
      <c r="C410" s="655"/>
      <c r="D410" s="660"/>
      <c r="E410" s="278" t="s">
        <v>91</v>
      </c>
      <c r="F410" s="276"/>
      <c r="G410" s="276"/>
      <c r="H410" s="641"/>
      <c r="I410" s="641"/>
      <c r="J410" s="641"/>
      <c r="K410" s="641"/>
      <c r="L410" s="641"/>
      <c r="M410" s="641"/>
      <c r="N410" s="619"/>
      <c r="O410" s="13"/>
      <c r="P410" s="67"/>
      <c r="Q410" s="67"/>
      <c r="R410" s="67"/>
      <c r="S410" s="67"/>
      <c r="T410" s="67"/>
      <c r="U410" s="67"/>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row>
    <row r="411" spans="1:227" s="14" customFormat="1" ht="60" x14ac:dyDescent="0.25">
      <c r="A411" s="671"/>
      <c r="B411" s="677"/>
      <c r="C411" s="655" t="s">
        <v>873</v>
      </c>
      <c r="D411" s="634" t="s">
        <v>64</v>
      </c>
      <c r="E411" s="275" t="s">
        <v>952</v>
      </c>
      <c r="F411" s="301" t="s">
        <v>1423</v>
      </c>
      <c r="G411" s="293" t="s">
        <v>496</v>
      </c>
      <c r="H411" s="624">
        <v>5643.5</v>
      </c>
      <c r="I411" s="624">
        <v>5635.3</v>
      </c>
      <c r="J411" s="624">
        <v>456</v>
      </c>
      <c r="K411" s="624">
        <v>5196.5</v>
      </c>
      <c r="L411" s="624">
        <v>5183.8</v>
      </c>
      <c r="M411" s="624">
        <v>5186</v>
      </c>
      <c r="N411" s="619" t="s">
        <v>1424</v>
      </c>
      <c r="O411" s="13"/>
      <c r="P411" s="67"/>
      <c r="Q411" s="67"/>
      <c r="R411" s="67"/>
      <c r="S411" s="67"/>
      <c r="T411" s="67"/>
      <c r="U411" s="67"/>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row>
    <row r="412" spans="1:227" s="14" customFormat="1" ht="60" x14ac:dyDescent="0.25">
      <c r="A412" s="671"/>
      <c r="B412" s="677"/>
      <c r="C412" s="655"/>
      <c r="D412" s="661"/>
      <c r="E412" s="275" t="s">
        <v>1395</v>
      </c>
      <c r="F412" s="279" t="s">
        <v>38</v>
      </c>
      <c r="G412" s="279" t="s">
        <v>1396</v>
      </c>
      <c r="H412" s="624"/>
      <c r="I412" s="624"/>
      <c r="J412" s="624"/>
      <c r="K412" s="624"/>
      <c r="L412" s="624"/>
      <c r="M412" s="624"/>
      <c r="N412" s="619"/>
      <c r="O412" s="13"/>
      <c r="P412" s="13"/>
      <c r="Q412" s="32"/>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row>
    <row r="413" spans="1:227" s="14" customFormat="1" ht="45" x14ac:dyDescent="0.25">
      <c r="A413" s="671"/>
      <c r="B413" s="677"/>
      <c r="C413" s="655"/>
      <c r="D413" s="661"/>
      <c r="E413" s="275" t="s">
        <v>942</v>
      </c>
      <c r="F413" s="279" t="s">
        <v>38</v>
      </c>
      <c r="G413" s="142" t="s">
        <v>1394</v>
      </c>
      <c r="H413" s="624"/>
      <c r="I413" s="624"/>
      <c r="J413" s="624"/>
      <c r="K413" s="624"/>
      <c r="L413" s="624"/>
      <c r="M413" s="624"/>
      <c r="N413" s="619"/>
      <c r="O413" s="13"/>
      <c r="P413" s="67"/>
      <c r="Q413" s="67"/>
      <c r="R413" s="67"/>
      <c r="S413" s="67"/>
      <c r="T413" s="67"/>
      <c r="U413" s="67"/>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row>
    <row r="414" spans="1:227" s="14" customFormat="1" ht="45" x14ac:dyDescent="0.25">
      <c r="A414" s="671"/>
      <c r="B414" s="677"/>
      <c r="C414" s="655" t="s">
        <v>874</v>
      </c>
      <c r="D414" s="634" t="s">
        <v>64</v>
      </c>
      <c r="E414" s="283" t="s">
        <v>1035</v>
      </c>
      <c r="F414" s="277" t="s">
        <v>92</v>
      </c>
      <c r="G414" s="142" t="s">
        <v>1394</v>
      </c>
      <c r="H414" s="624">
        <v>624.5</v>
      </c>
      <c r="I414" s="624">
        <v>391.7</v>
      </c>
      <c r="J414" s="624">
        <v>647.5</v>
      </c>
      <c r="K414" s="624">
        <v>4541.3999999999996</v>
      </c>
      <c r="L414" s="624">
        <v>4541.3999999999996</v>
      </c>
      <c r="M414" s="624">
        <v>4541.3999999999996</v>
      </c>
      <c r="N414" s="619" t="s">
        <v>1036</v>
      </c>
      <c r="O414" s="13"/>
      <c r="P414" s="67"/>
      <c r="Q414" s="67"/>
      <c r="R414" s="67"/>
      <c r="S414" s="67"/>
      <c r="T414" s="67"/>
      <c r="U414" s="67"/>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row>
    <row r="415" spans="1:227" s="14" customFormat="1" ht="60" x14ac:dyDescent="0.25">
      <c r="A415" s="671"/>
      <c r="B415" s="677"/>
      <c r="C415" s="698"/>
      <c r="D415" s="661"/>
      <c r="E415" s="275" t="s">
        <v>1395</v>
      </c>
      <c r="F415" s="279" t="s">
        <v>38</v>
      </c>
      <c r="G415" s="279" t="s">
        <v>1396</v>
      </c>
      <c r="H415" s="624"/>
      <c r="I415" s="624"/>
      <c r="J415" s="624"/>
      <c r="K415" s="624"/>
      <c r="L415" s="624"/>
      <c r="M415" s="624"/>
      <c r="N415" s="619"/>
      <c r="O415" s="13"/>
      <c r="P415" s="67"/>
      <c r="Q415" s="67"/>
      <c r="R415" s="67"/>
      <c r="S415" s="67"/>
      <c r="T415" s="67"/>
      <c r="U415" s="67"/>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row>
    <row r="416" spans="1:227" s="14" customFormat="1" ht="50.25" customHeight="1" x14ac:dyDescent="0.25">
      <c r="A416" s="671"/>
      <c r="B416" s="677"/>
      <c r="C416" s="698"/>
      <c r="D416" s="661"/>
      <c r="E416" s="282" t="s">
        <v>952</v>
      </c>
      <c r="F416" s="301" t="s">
        <v>1423</v>
      </c>
      <c r="G416" s="294" t="s">
        <v>496</v>
      </c>
      <c r="H416" s="624"/>
      <c r="I416" s="624"/>
      <c r="J416" s="624"/>
      <c r="K416" s="624"/>
      <c r="L416" s="624"/>
      <c r="M416" s="624"/>
      <c r="N416" s="619"/>
      <c r="O416" s="13"/>
      <c r="P416" s="67"/>
      <c r="Q416" s="67"/>
      <c r="R416" s="67"/>
      <c r="S416" s="67"/>
      <c r="T416" s="67"/>
      <c r="U416" s="67"/>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row>
    <row r="417" spans="1:227" s="14" customFormat="1" ht="75" x14ac:dyDescent="0.25">
      <c r="A417" s="671"/>
      <c r="B417" s="677"/>
      <c r="C417" s="698" t="s">
        <v>875</v>
      </c>
      <c r="D417" s="634" t="s">
        <v>64</v>
      </c>
      <c r="E417" s="319" t="s">
        <v>1558</v>
      </c>
      <c r="F417" s="326" t="s">
        <v>786</v>
      </c>
      <c r="G417" s="320" t="s">
        <v>1559</v>
      </c>
      <c r="H417" s="624">
        <v>3511.3</v>
      </c>
      <c r="I417" s="624">
        <v>2664.2</v>
      </c>
      <c r="J417" s="624">
        <v>100000</v>
      </c>
      <c r="K417" s="624">
        <v>54343.4</v>
      </c>
      <c r="L417" s="624">
        <v>136000</v>
      </c>
      <c r="M417" s="624">
        <v>275979.3</v>
      </c>
      <c r="N417" s="793" t="s">
        <v>1564</v>
      </c>
      <c r="O417" s="13"/>
      <c r="P417" s="67"/>
      <c r="Q417" s="67"/>
      <c r="R417" s="67"/>
      <c r="S417" s="67"/>
      <c r="T417" s="67"/>
      <c r="U417" s="67"/>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row>
    <row r="418" spans="1:227" s="14" customFormat="1" ht="60" x14ac:dyDescent="0.25">
      <c r="A418" s="671"/>
      <c r="B418" s="677"/>
      <c r="C418" s="699"/>
      <c r="D418" s="661"/>
      <c r="E418" s="321" t="s">
        <v>1545</v>
      </c>
      <c r="F418" s="325" t="s">
        <v>92</v>
      </c>
      <c r="G418" s="325" t="s">
        <v>1213</v>
      </c>
      <c r="H418" s="624"/>
      <c r="I418" s="624"/>
      <c r="J418" s="624"/>
      <c r="K418" s="624"/>
      <c r="L418" s="624"/>
      <c r="M418" s="624"/>
      <c r="N418" s="793"/>
      <c r="O418" s="13"/>
      <c r="P418" s="67"/>
      <c r="Q418" s="67"/>
      <c r="R418" s="67"/>
      <c r="S418" s="67"/>
      <c r="T418" s="67"/>
      <c r="U418" s="67"/>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row>
    <row r="419" spans="1:227" s="14" customFormat="1" ht="75" x14ac:dyDescent="0.25">
      <c r="A419" s="671"/>
      <c r="B419" s="677"/>
      <c r="C419" s="746"/>
      <c r="D419" s="662"/>
      <c r="E419" s="321" t="s">
        <v>325</v>
      </c>
      <c r="F419" s="325" t="s">
        <v>92</v>
      </c>
      <c r="G419" s="188" t="s">
        <v>446</v>
      </c>
      <c r="H419" s="624"/>
      <c r="I419" s="624"/>
      <c r="J419" s="624"/>
      <c r="K419" s="624"/>
      <c r="L419" s="624"/>
      <c r="M419" s="624"/>
      <c r="N419" s="793"/>
      <c r="O419" s="13"/>
      <c r="P419" s="13"/>
      <c r="Q419" s="347"/>
      <c r="R419" s="356"/>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row>
    <row r="420" spans="1:227" s="14" customFormat="1" ht="48.75" customHeight="1" x14ac:dyDescent="0.25">
      <c r="A420" s="680" t="s">
        <v>53</v>
      </c>
      <c r="B420" s="683" t="s">
        <v>1118</v>
      </c>
      <c r="C420" s="698" t="s">
        <v>253</v>
      </c>
      <c r="D420" s="634" t="s">
        <v>83</v>
      </c>
      <c r="E420" s="283" t="s">
        <v>172</v>
      </c>
      <c r="F420" s="276" t="s">
        <v>471</v>
      </c>
      <c r="G420" s="276" t="s">
        <v>437</v>
      </c>
      <c r="H420" s="624">
        <v>2</v>
      </c>
      <c r="I420" s="624">
        <v>0</v>
      </c>
      <c r="J420" s="624">
        <v>0</v>
      </c>
      <c r="K420" s="624">
        <v>0</v>
      </c>
      <c r="L420" s="624">
        <v>0</v>
      </c>
      <c r="M420" s="624">
        <v>0</v>
      </c>
      <c r="N420" s="619" t="s">
        <v>318</v>
      </c>
      <c r="O420" s="13"/>
      <c r="P420" s="67"/>
      <c r="Q420" s="67"/>
      <c r="R420" s="67"/>
      <c r="S420" s="67"/>
      <c r="T420" s="67"/>
      <c r="U420" s="67"/>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row>
    <row r="421" spans="1:227" s="14" customFormat="1" ht="128.25" customHeight="1" x14ac:dyDescent="0.25">
      <c r="A421" s="680"/>
      <c r="B421" s="683"/>
      <c r="C421" s="699"/>
      <c r="D421" s="661"/>
      <c r="E421" s="285" t="s">
        <v>780</v>
      </c>
      <c r="F421" s="280" t="s">
        <v>92</v>
      </c>
      <c r="G421" s="302" t="s">
        <v>781</v>
      </c>
      <c r="H421" s="624"/>
      <c r="I421" s="624"/>
      <c r="J421" s="624"/>
      <c r="K421" s="624"/>
      <c r="L421" s="624"/>
      <c r="M421" s="624"/>
      <c r="N421" s="619"/>
      <c r="O421" s="13"/>
      <c r="P421" s="13"/>
      <c r="Q421" s="32"/>
      <c r="R421" s="13"/>
      <c r="S421" s="67"/>
      <c r="T421" s="67"/>
      <c r="U421" s="67"/>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row>
    <row r="422" spans="1:227" s="14" customFormat="1" ht="68.25" customHeight="1" x14ac:dyDescent="0.25">
      <c r="A422" s="680"/>
      <c r="B422" s="683"/>
      <c r="C422" s="699"/>
      <c r="D422" s="661"/>
      <c r="E422" s="285" t="s">
        <v>1037</v>
      </c>
      <c r="F422" s="280" t="s">
        <v>92</v>
      </c>
      <c r="G422" s="276" t="s">
        <v>1038</v>
      </c>
      <c r="H422" s="624"/>
      <c r="I422" s="624"/>
      <c r="J422" s="624"/>
      <c r="K422" s="624"/>
      <c r="L422" s="624"/>
      <c r="M422" s="624"/>
      <c r="N422" s="619"/>
      <c r="O422" s="13"/>
      <c r="P422" s="67"/>
      <c r="Q422" s="67"/>
      <c r="R422" s="67"/>
      <c r="S422" s="67"/>
      <c r="T422" s="67"/>
      <c r="U422" s="67"/>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row>
    <row r="423" spans="1:227" s="14" customFormat="1" ht="36" customHeight="1" x14ac:dyDescent="0.25">
      <c r="A423" s="680" t="s">
        <v>208</v>
      </c>
      <c r="B423" s="683" t="s">
        <v>1120</v>
      </c>
      <c r="C423" s="655" t="s">
        <v>254</v>
      </c>
      <c r="D423" s="660" t="s">
        <v>1615</v>
      </c>
      <c r="E423" s="283" t="s">
        <v>192</v>
      </c>
      <c r="F423" s="276" t="s">
        <v>473</v>
      </c>
      <c r="G423" s="544" t="s">
        <v>437</v>
      </c>
      <c r="H423" s="700">
        <f t="shared" ref="H423:M423" si="9">H428+H433+H448+H450</f>
        <v>328856.59999999998</v>
      </c>
      <c r="I423" s="700">
        <f t="shared" si="9"/>
        <v>275823.89999999997</v>
      </c>
      <c r="J423" s="700">
        <f t="shared" si="9"/>
        <v>414745.59999999998</v>
      </c>
      <c r="K423" s="700">
        <f t="shared" si="9"/>
        <v>286030</v>
      </c>
      <c r="L423" s="700">
        <f t="shared" si="9"/>
        <v>311843</v>
      </c>
      <c r="M423" s="700">
        <f t="shared" si="9"/>
        <v>184049.4</v>
      </c>
      <c r="N423" s="619"/>
      <c r="O423" s="13"/>
      <c r="P423" s="67"/>
      <c r="Q423" s="67"/>
      <c r="R423" s="67"/>
      <c r="S423" s="67"/>
      <c r="T423" s="67"/>
      <c r="U423" s="67"/>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row>
    <row r="424" spans="1:227" s="14" customFormat="1" ht="30" x14ac:dyDescent="0.25">
      <c r="A424" s="680"/>
      <c r="B424" s="683"/>
      <c r="C424" s="655"/>
      <c r="D424" s="660"/>
      <c r="E424" s="580" t="s">
        <v>609</v>
      </c>
      <c r="F424" s="581" t="s">
        <v>92</v>
      </c>
      <c r="G424" s="544" t="s">
        <v>383</v>
      </c>
      <c r="H424" s="700"/>
      <c r="I424" s="700"/>
      <c r="J424" s="700"/>
      <c r="K424" s="700"/>
      <c r="L424" s="700"/>
      <c r="M424" s="700"/>
      <c r="N424" s="619"/>
      <c r="O424" s="13"/>
      <c r="P424" s="67"/>
      <c r="Q424" s="67"/>
      <c r="R424" s="67"/>
      <c r="S424" s="67"/>
      <c r="T424" s="67"/>
      <c r="U424" s="67"/>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row>
    <row r="425" spans="1:227" s="14" customFormat="1" ht="30" x14ac:dyDescent="0.25">
      <c r="A425" s="680"/>
      <c r="B425" s="683"/>
      <c r="C425" s="655"/>
      <c r="D425" s="660"/>
      <c r="E425" s="580" t="s">
        <v>371</v>
      </c>
      <c r="F425" s="581" t="s">
        <v>92</v>
      </c>
      <c r="G425" s="544" t="s">
        <v>1425</v>
      </c>
      <c r="H425" s="700"/>
      <c r="I425" s="700"/>
      <c r="J425" s="700"/>
      <c r="K425" s="700"/>
      <c r="L425" s="700"/>
      <c r="M425" s="700"/>
      <c r="N425" s="619"/>
      <c r="O425" s="13"/>
      <c r="P425" s="67"/>
      <c r="Q425" s="67"/>
      <c r="R425" s="67"/>
      <c r="S425" s="67"/>
      <c r="T425" s="67"/>
      <c r="U425" s="67"/>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row>
    <row r="426" spans="1:227" s="14" customFormat="1" ht="47.25" x14ac:dyDescent="0.25">
      <c r="A426" s="680"/>
      <c r="B426" s="683"/>
      <c r="C426" s="655"/>
      <c r="D426" s="660"/>
      <c r="E426" s="598" t="s">
        <v>500</v>
      </c>
      <c r="F426" s="582" t="s">
        <v>92</v>
      </c>
      <c r="G426" s="599" t="s">
        <v>501</v>
      </c>
      <c r="H426" s="700"/>
      <c r="I426" s="700"/>
      <c r="J426" s="700"/>
      <c r="K426" s="700"/>
      <c r="L426" s="700"/>
      <c r="M426" s="700"/>
      <c r="N426" s="619"/>
      <c r="O426" s="13"/>
      <c r="P426" s="67"/>
      <c r="Q426" s="67"/>
      <c r="R426" s="67"/>
      <c r="S426" s="67"/>
      <c r="T426" s="67"/>
      <c r="U426" s="67"/>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row>
    <row r="427" spans="1:227" s="14" customFormat="1" ht="39.75" customHeight="1" x14ac:dyDescent="0.25">
      <c r="A427" s="680"/>
      <c r="B427" s="683"/>
      <c r="C427" s="655"/>
      <c r="D427" s="660"/>
      <c r="E427" s="341" t="s">
        <v>91</v>
      </c>
      <c r="F427" s="340"/>
      <c r="G427" s="523"/>
      <c r="H427" s="700"/>
      <c r="I427" s="700"/>
      <c r="J427" s="700"/>
      <c r="K427" s="700"/>
      <c r="L427" s="700"/>
      <c r="M427" s="700"/>
      <c r="N427" s="626"/>
      <c r="O427" s="13"/>
      <c r="P427" s="67"/>
      <c r="Q427" s="67"/>
      <c r="R427" s="67"/>
      <c r="S427" s="67"/>
      <c r="T427" s="67"/>
      <c r="U427" s="67"/>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row>
    <row r="428" spans="1:227" s="14" customFormat="1" ht="45" x14ac:dyDescent="0.25">
      <c r="A428" s="680"/>
      <c r="B428" s="683"/>
      <c r="C428" s="655" t="s">
        <v>255</v>
      </c>
      <c r="D428" s="660" t="s">
        <v>64</v>
      </c>
      <c r="E428" s="275" t="s">
        <v>952</v>
      </c>
      <c r="F428" s="276" t="s">
        <v>92</v>
      </c>
      <c r="G428" s="548" t="s">
        <v>496</v>
      </c>
      <c r="H428" s="624">
        <v>139524.29999999999</v>
      </c>
      <c r="I428" s="624">
        <v>138059.9</v>
      </c>
      <c r="J428" s="624">
        <v>131144.1</v>
      </c>
      <c r="K428" s="624">
        <v>211827.20000000001</v>
      </c>
      <c r="L428" s="624">
        <v>139933.29999999999</v>
      </c>
      <c r="M428" s="624">
        <v>126657.60000000001</v>
      </c>
      <c r="N428" s="619" t="s">
        <v>1565</v>
      </c>
      <c r="O428" s="13"/>
      <c r="P428" s="13"/>
      <c r="Q428" s="32"/>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row>
    <row r="429" spans="1:227" s="14" customFormat="1" ht="63.75" customHeight="1" x14ac:dyDescent="0.25">
      <c r="A429" s="680"/>
      <c r="B429" s="683"/>
      <c r="C429" s="655"/>
      <c r="D429" s="660"/>
      <c r="E429" s="275" t="s">
        <v>1427</v>
      </c>
      <c r="F429" s="276" t="s">
        <v>92</v>
      </c>
      <c r="G429" s="516" t="s">
        <v>1426</v>
      </c>
      <c r="H429" s="624"/>
      <c r="I429" s="624"/>
      <c r="J429" s="624"/>
      <c r="K429" s="624"/>
      <c r="L429" s="624"/>
      <c r="M429" s="624"/>
      <c r="N429" s="619"/>
      <c r="O429" s="13"/>
      <c r="P429" s="13"/>
      <c r="Q429" s="32"/>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row>
    <row r="430" spans="1:227" s="14" customFormat="1" ht="45" x14ac:dyDescent="0.25">
      <c r="A430" s="680"/>
      <c r="B430" s="683"/>
      <c r="C430" s="655"/>
      <c r="D430" s="660"/>
      <c r="E430" s="275" t="s">
        <v>1100</v>
      </c>
      <c r="F430" s="279" t="s">
        <v>92</v>
      </c>
      <c r="G430" s="518" t="s">
        <v>1394</v>
      </c>
      <c r="H430" s="624"/>
      <c r="I430" s="624"/>
      <c r="J430" s="624"/>
      <c r="K430" s="624"/>
      <c r="L430" s="624"/>
      <c r="M430" s="624"/>
      <c r="N430" s="619"/>
      <c r="O430" s="13"/>
      <c r="P430" s="67"/>
      <c r="Q430" s="67"/>
      <c r="R430" s="67"/>
      <c r="S430" s="67"/>
      <c r="T430" s="67"/>
      <c r="U430" s="67"/>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row>
    <row r="431" spans="1:227" s="14" customFormat="1" ht="66" customHeight="1" x14ac:dyDescent="0.25">
      <c r="A431" s="680"/>
      <c r="B431" s="683"/>
      <c r="C431" s="655"/>
      <c r="D431" s="660"/>
      <c r="E431" s="275" t="s">
        <v>1428</v>
      </c>
      <c r="F431" s="279" t="s">
        <v>92</v>
      </c>
      <c r="G431" s="548" t="s">
        <v>1429</v>
      </c>
      <c r="H431" s="624"/>
      <c r="I431" s="624"/>
      <c r="J431" s="624"/>
      <c r="K431" s="624"/>
      <c r="L431" s="624"/>
      <c r="M431" s="624"/>
      <c r="N431" s="619"/>
      <c r="O431" s="13"/>
      <c r="P431" s="67"/>
      <c r="Q431" s="67"/>
      <c r="R431" s="67"/>
      <c r="S431" s="67"/>
      <c r="T431" s="67"/>
      <c r="U431" s="67"/>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row>
    <row r="432" spans="1:227" s="14" customFormat="1" ht="66" customHeight="1" x14ac:dyDescent="0.25">
      <c r="A432" s="680"/>
      <c r="B432" s="683"/>
      <c r="C432" s="655"/>
      <c r="D432" s="660"/>
      <c r="E432" s="275" t="s">
        <v>1395</v>
      </c>
      <c r="F432" s="279" t="s">
        <v>38</v>
      </c>
      <c r="G432" s="530" t="s">
        <v>1396</v>
      </c>
      <c r="H432" s="624"/>
      <c r="I432" s="624"/>
      <c r="J432" s="624"/>
      <c r="K432" s="624"/>
      <c r="L432" s="624"/>
      <c r="M432" s="624"/>
      <c r="N432" s="619"/>
      <c r="O432" s="13"/>
      <c r="P432" s="67"/>
      <c r="Q432" s="67"/>
      <c r="R432" s="67"/>
      <c r="S432" s="67"/>
      <c r="T432" s="67"/>
      <c r="U432" s="67"/>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row>
    <row r="433" spans="1:227" s="14" customFormat="1" ht="65.25" customHeight="1" x14ac:dyDescent="0.25">
      <c r="A433" s="680"/>
      <c r="B433" s="683"/>
      <c r="C433" s="655" t="s">
        <v>256</v>
      </c>
      <c r="D433" s="634" t="s">
        <v>1566</v>
      </c>
      <c r="E433" s="322" t="s">
        <v>1750</v>
      </c>
      <c r="F433" s="317" t="s">
        <v>786</v>
      </c>
      <c r="G433" s="534" t="s">
        <v>1559</v>
      </c>
      <c r="H433" s="624">
        <v>188336.4</v>
      </c>
      <c r="I433" s="624">
        <v>136852.79999999999</v>
      </c>
      <c r="J433" s="624">
        <v>283601.5</v>
      </c>
      <c r="K433" s="624">
        <v>74090.399999999994</v>
      </c>
      <c r="L433" s="624">
        <v>171797.3</v>
      </c>
      <c r="M433" s="624">
        <v>57279.4</v>
      </c>
      <c r="N433" s="619" t="s">
        <v>1837</v>
      </c>
      <c r="O433" s="13"/>
      <c r="P433" s="67"/>
      <c r="Q433" s="67"/>
      <c r="R433" s="67"/>
      <c r="S433" s="67"/>
      <c r="T433" s="67"/>
      <c r="U433" s="67"/>
      <c r="V433" s="69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row>
    <row r="434" spans="1:227" s="14" customFormat="1" ht="81.75" customHeight="1" x14ac:dyDescent="0.25">
      <c r="A434" s="680"/>
      <c r="B434" s="683"/>
      <c r="C434" s="655"/>
      <c r="D434" s="738"/>
      <c r="E434" s="112" t="s">
        <v>584</v>
      </c>
      <c r="F434" s="327" t="s">
        <v>92</v>
      </c>
      <c r="G434" s="519" t="s">
        <v>446</v>
      </c>
      <c r="H434" s="624"/>
      <c r="I434" s="624"/>
      <c r="J434" s="624"/>
      <c r="K434" s="624"/>
      <c r="L434" s="624"/>
      <c r="M434" s="624"/>
      <c r="N434" s="619"/>
      <c r="O434" s="13"/>
      <c r="P434" s="67"/>
      <c r="Q434" s="67"/>
      <c r="R434" s="67"/>
      <c r="S434" s="67"/>
      <c r="T434" s="67"/>
      <c r="U434" s="67"/>
      <c r="V434" s="69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row>
    <row r="435" spans="1:227" s="14" customFormat="1" ht="43.5" customHeight="1" x14ac:dyDescent="0.25">
      <c r="A435" s="680"/>
      <c r="B435" s="683"/>
      <c r="C435" s="655"/>
      <c r="D435" s="738"/>
      <c r="E435" s="319" t="s">
        <v>1005</v>
      </c>
      <c r="F435" s="326" t="s">
        <v>38</v>
      </c>
      <c r="G435" s="518" t="s">
        <v>1557</v>
      </c>
      <c r="H435" s="624"/>
      <c r="I435" s="624"/>
      <c r="J435" s="624"/>
      <c r="K435" s="624"/>
      <c r="L435" s="624"/>
      <c r="M435" s="624"/>
      <c r="N435" s="619"/>
      <c r="O435" s="13"/>
      <c r="P435" s="67"/>
      <c r="Q435" s="67"/>
      <c r="R435" s="67"/>
      <c r="S435" s="67"/>
      <c r="T435" s="67"/>
      <c r="U435" s="67"/>
      <c r="V435" s="69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row>
    <row r="436" spans="1:227" s="14" customFormat="1" ht="69" customHeight="1" x14ac:dyDescent="0.25">
      <c r="A436" s="680"/>
      <c r="B436" s="683"/>
      <c r="C436" s="655"/>
      <c r="D436" s="738"/>
      <c r="E436" s="319" t="s">
        <v>1004</v>
      </c>
      <c r="F436" s="326" t="s">
        <v>38</v>
      </c>
      <c r="G436" s="518" t="s">
        <v>1532</v>
      </c>
      <c r="H436" s="624"/>
      <c r="I436" s="624"/>
      <c r="J436" s="624"/>
      <c r="K436" s="624"/>
      <c r="L436" s="624"/>
      <c r="M436" s="624"/>
      <c r="N436" s="619"/>
      <c r="O436" s="13"/>
      <c r="P436" s="67"/>
      <c r="Q436" s="67"/>
      <c r="R436" s="67"/>
      <c r="S436" s="67"/>
      <c r="T436" s="67"/>
      <c r="U436" s="67"/>
      <c r="V436" s="69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row>
    <row r="437" spans="1:227" s="14" customFormat="1" ht="54" customHeight="1" x14ac:dyDescent="0.25">
      <c r="A437" s="680"/>
      <c r="B437" s="683"/>
      <c r="C437" s="655"/>
      <c r="D437" s="738"/>
      <c r="E437" s="321" t="s">
        <v>1569</v>
      </c>
      <c r="F437" s="325" t="s">
        <v>92</v>
      </c>
      <c r="G437" s="523" t="s">
        <v>1570</v>
      </c>
      <c r="H437" s="624"/>
      <c r="I437" s="624"/>
      <c r="J437" s="624"/>
      <c r="K437" s="624"/>
      <c r="L437" s="624"/>
      <c r="M437" s="624"/>
      <c r="N437" s="619"/>
      <c r="O437" s="13"/>
      <c r="P437" s="67"/>
      <c r="Q437" s="67"/>
      <c r="R437" s="67"/>
      <c r="S437" s="67"/>
      <c r="T437" s="67"/>
      <c r="U437" s="67"/>
      <c r="V437" s="69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row>
    <row r="438" spans="1:227" s="14" customFormat="1" ht="55.5" customHeight="1" x14ac:dyDescent="0.25">
      <c r="A438" s="680"/>
      <c r="B438" s="683"/>
      <c r="C438" s="655"/>
      <c r="D438" s="738"/>
      <c r="E438" s="319" t="s">
        <v>1573</v>
      </c>
      <c r="F438" s="320" t="s">
        <v>92</v>
      </c>
      <c r="G438" s="518" t="s">
        <v>1574</v>
      </c>
      <c r="H438" s="624"/>
      <c r="I438" s="624"/>
      <c r="J438" s="624"/>
      <c r="K438" s="624"/>
      <c r="L438" s="624"/>
      <c r="M438" s="624"/>
      <c r="N438" s="619"/>
      <c r="O438" s="13"/>
      <c r="P438" s="67"/>
      <c r="Q438" s="67"/>
      <c r="R438" s="67"/>
      <c r="S438" s="67"/>
      <c r="T438" s="67"/>
      <c r="U438" s="67"/>
      <c r="V438" s="69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row>
    <row r="439" spans="1:227" s="14" customFormat="1" ht="51" customHeight="1" x14ac:dyDescent="0.25">
      <c r="A439" s="680"/>
      <c r="B439" s="683"/>
      <c r="C439" s="655"/>
      <c r="D439" s="738"/>
      <c r="E439" s="319" t="s">
        <v>1039</v>
      </c>
      <c r="F439" s="320" t="s">
        <v>92</v>
      </c>
      <c r="G439" s="518" t="s">
        <v>1040</v>
      </c>
      <c r="H439" s="624"/>
      <c r="I439" s="624"/>
      <c r="J439" s="624"/>
      <c r="K439" s="624"/>
      <c r="L439" s="624"/>
      <c r="M439" s="624"/>
      <c r="N439" s="619"/>
      <c r="O439" s="13"/>
      <c r="P439" s="67"/>
      <c r="Q439" s="67"/>
      <c r="R439" s="67"/>
      <c r="S439" s="67"/>
      <c r="T439" s="67"/>
      <c r="U439" s="67"/>
      <c r="V439" s="69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c r="GW439" s="13"/>
      <c r="GX439" s="13"/>
      <c r="GY439" s="13"/>
      <c r="GZ439" s="13"/>
      <c r="HA439" s="13"/>
      <c r="HB439" s="13"/>
      <c r="HC439" s="13"/>
      <c r="HD439" s="13"/>
      <c r="HE439" s="13"/>
      <c r="HF439" s="13"/>
      <c r="HG439" s="13"/>
      <c r="HH439" s="13"/>
      <c r="HI439" s="13"/>
      <c r="HJ439" s="13"/>
      <c r="HK439" s="13"/>
      <c r="HL439" s="13"/>
      <c r="HM439" s="13"/>
      <c r="HN439" s="13"/>
      <c r="HO439" s="13"/>
      <c r="HP439" s="13"/>
      <c r="HQ439" s="13"/>
      <c r="HR439" s="13"/>
      <c r="HS439" s="13"/>
    </row>
    <row r="440" spans="1:227" s="14" customFormat="1" ht="74.25" customHeight="1" x14ac:dyDescent="0.25">
      <c r="A440" s="680"/>
      <c r="B440" s="683"/>
      <c r="C440" s="655"/>
      <c r="D440" s="738"/>
      <c r="E440" s="319" t="s">
        <v>1567</v>
      </c>
      <c r="F440" s="320" t="s">
        <v>92</v>
      </c>
      <c r="G440" s="518" t="s">
        <v>1568</v>
      </c>
      <c r="H440" s="624"/>
      <c r="I440" s="624"/>
      <c r="J440" s="624"/>
      <c r="K440" s="624"/>
      <c r="L440" s="624"/>
      <c r="M440" s="624"/>
      <c r="N440" s="619"/>
      <c r="O440" s="13"/>
      <c r="P440" s="67"/>
      <c r="Q440" s="67"/>
      <c r="R440" s="67"/>
      <c r="S440" s="67"/>
      <c r="T440" s="67"/>
      <c r="U440" s="67"/>
      <c r="V440" s="69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c r="GW440" s="13"/>
      <c r="GX440" s="13"/>
      <c r="GY440" s="13"/>
      <c r="GZ440" s="13"/>
      <c r="HA440" s="13"/>
      <c r="HB440" s="13"/>
      <c r="HC440" s="13"/>
      <c r="HD440" s="13"/>
      <c r="HE440" s="13"/>
      <c r="HF440" s="13"/>
      <c r="HG440" s="13"/>
      <c r="HH440" s="13"/>
      <c r="HI440" s="13"/>
      <c r="HJ440" s="13"/>
      <c r="HK440" s="13"/>
      <c r="HL440" s="13"/>
      <c r="HM440" s="13"/>
      <c r="HN440" s="13"/>
      <c r="HO440" s="13"/>
      <c r="HP440" s="13"/>
      <c r="HQ440" s="13"/>
      <c r="HR440" s="13"/>
      <c r="HS440" s="13"/>
    </row>
    <row r="441" spans="1:227" s="14" customFormat="1" ht="72" customHeight="1" x14ac:dyDescent="0.25">
      <c r="A441" s="680"/>
      <c r="B441" s="683"/>
      <c r="C441" s="655"/>
      <c r="D441" s="738"/>
      <c r="E441" s="319" t="s">
        <v>1571</v>
      </c>
      <c r="F441" s="320" t="s">
        <v>92</v>
      </c>
      <c r="G441" s="518" t="s">
        <v>1572</v>
      </c>
      <c r="H441" s="624"/>
      <c r="I441" s="624"/>
      <c r="J441" s="624"/>
      <c r="K441" s="624"/>
      <c r="L441" s="624"/>
      <c r="M441" s="624"/>
      <c r="N441" s="619"/>
      <c r="O441" s="13"/>
      <c r="P441" s="67"/>
      <c r="Q441" s="67"/>
      <c r="R441" s="67"/>
      <c r="S441" s="67"/>
      <c r="T441" s="67"/>
      <c r="U441" s="67"/>
      <c r="V441" s="69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row>
    <row r="442" spans="1:227" s="14" customFormat="1" ht="125.25" customHeight="1" x14ac:dyDescent="0.25">
      <c r="A442" s="680"/>
      <c r="B442" s="683"/>
      <c r="C442" s="655"/>
      <c r="D442" s="738"/>
      <c r="E442" s="319" t="s">
        <v>1751</v>
      </c>
      <c r="F442" s="320" t="s">
        <v>92</v>
      </c>
      <c r="G442" s="518" t="s">
        <v>945</v>
      </c>
      <c r="H442" s="624"/>
      <c r="I442" s="624"/>
      <c r="J442" s="624"/>
      <c r="K442" s="624"/>
      <c r="L442" s="624"/>
      <c r="M442" s="624"/>
      <c r="N442" s="619"/>
      <c r="O442" s="13"/>
      <c r="P442" s="67"/>
      <c r="Q442" s="67"/>
      <c r="R442" s="67"/>
      <c r="S442" s="67"/>
      <c r="T442" s="67"/>
      <c r="U442" s="67"/>
      <c r="V442" s="69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row>
    <row r="443" spans="1:227" s="14" customFormat="1" ht="77.25" customHeight="1" x14ac:dyDescent="0.25">
      <c r="A443" s="680"/>
      <c r="B443" s="683"/>
      <c r="C443" s="655"/>
      <c r="D443" s="738"/>
      <c r="E443" s="321" t="s">
        <v>1545</v>
      </c>
      <c r="F443" s="325" t="s">
        <v>92</v>
      </c>
      <c r="G443" s="523" t="s">
        <v>1213</v>
      </c>
      <c r="H443" s="624"/>
      <c r="I443" s="624"/>
      <c r="J443" s="624"/>
      <c r="K443" s="624"/>
      <c r="L443" s="624"/>
      <c r="M443" s="624"/>
      <c r="N443" s="619"/>
      <c r="O443" s="13"/>
      <c r="P443" s="67"/>
      <c r="Q443" s="67"/>
      <c r="R443" s="67"/>
      <c r="S443" s="67"/>
      <c r="T443" s="67"/>
      <c r="U443" s="67"/>
      <c r="V443" s="69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row>
    <row r="444" spans="1:227" s="14" customFormat="1" ht="69" customHeight="1" x14ac:dyDescent="0.25">
      <c r="A444" s="680"/>
      <c r="B444" s="683"/>
      <c r="C444" s="655"/>
      <c r="D444" s="738"/>
      <c r="E444" s="579" t="s">
        <v>1541</v>
      </c>
      <c r="F444" s="584" t="s">
        <v>38</v>
      </c>
      <c r="G444" s="583" t="s">
        <v>1213</v>
      </c>
      <c r="H444" s="624"/>
      <c r="I444" s="624"/>
      <c r="J444" s="624"/>
      <c r="K444" s="624"/>
      <c r="L444" s="624"/>
      <c r="M444" s="624"/>
      <c r="N444" s="619"/>
      <c r="O444" s="13"/>
      <c r="P444" s="67"/>
      <c r="Q444" s="67"/>
      <c r="R444" s="67"/>
      <c r="S444" s="67"/>
      <c r="T444" s="67"/>
      <c r="U444" s="67"/>
      <c r="V444" s="61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row>
    <row r="445" spans="1:227" s="14" customFormat="1" ht="75" customHeight="1" x14ac:dyDescent="0.25">
      <c r="A445" s="680"/>
      <c r="B445" s="683"/>
      <c r="C445" s="655"/>
      <c r="D445" s="738"/>
      <c r="E445" s="319" t="s">
        <v>1575</v>
      </c>
      <c r="F445" s="320" t="s">
        <v>92</v>
      </c>
      <c r="G445" s="518" t="s">
        <v>1576</v>
      </c>
      <c r="H445" s="624"/>
      <c r="I445" s="624"/>
      <c r="J445" s="624"/>
      <c r="K445" s="624"/>
      <c r="L445" s="624"/>
      <c r="M445" s="624"/>
      <c r="N445" s="619"/>
      <c r="O445" s="13"/>
      <c r="P445" s="67"/>
      <c r="Q445" s="67"/>
      <c r="R445" s="67"/>
      <c r="S445" s="67"/>
      <c r="T445" s="67"/>
      <c r="U445" s="67"/>
      <c r="V445" s="61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row>
    <row r="446" spans="1:227" s="14" customFormat="1" ht="60" customHeight="1" x14ac:dyDescent="0.25">
      <c r="A446" s="680"/>
      <c r="B446" s="683"/>
      <c r="C446" s="655"/>
      <c r="D446" s="738"/>
      <c r="E446" s="579" t="s">
        <v>1752</v>
      </c>
      <c r="F446" s="582" t="s">
        <v>92</v>
      </c>
      <c r="G446" s="518" t="s">
        <v>1753</v>
      </c>
      <c r="H446" s="624"/>
      <c r="I446" s="624"/>
      <c r="J446" s="624"/>
      <c r="K446" s="624"/>
      <c r="L446" s="624"/>
      <c r="M446" s="624"/>
      <c r="N446" s="619"/>
      <c r="O446" s="13"/>
      <c r="P446" s="67"/>
      <c r="Q446" s="67"/>
      <c r="R446" s="67"/>
      <c r="S446" s="67"/>
      <c r="T446" s="67"/>
      <c r="U446" s="67"/>
      <c r="V446" s="61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row>
    <row r="447" spans="1:227" s="14" customFormat="1" ht="73.5" customHeight="1" x14ac:dyDescent="0.25">
      <c r="A447" s="680"/>
      <c r="B447" s="683"/>
      <c r="C447" s="655"/>
      <c r="D447" s="738"/>
      <c r="E447" s="579" t="s">
        <v>1754</v>
      </c>
      <c r="F447" s="582" t="s">
        <v>92</v>
      </c>
      <c r="G447" s="518" t="s">
        <v>1755</v>
      </c>
      <c r="H447" s="624"/>
      <c r="I447" s="624"/>
      <c r="J447" s="624"/>
      <c r="K447" s="624"/>
      <c r="L447" s="624"/>
      <c r="M447" s="624"/>
      <c r="N447" s="619"/>
      <c r="O447" s="13"/>
      <c r="P447" s="67"/>
      <c r="Q447" s="67"/>
      <c r="R447" s="67"/>
      <c r="S447" s="67"/>
      <c r="T447" s="67"/>
      <c r="U447" s="67"/>
      <c r="V447" s="61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row>
    <row r="448" spans="1:227" s="14" customFormat="1" ht="75" x14ac:dyDescent="0.25">
      <c r="A448" s="680"/>
      <c r="B448" s="683"/>
      <c r="C448" s="698" t="s">
        <v>627</v>
      </c>
      <c r="D448" s="634" t="s">
        <v>64</v>
      </c>
      <c r="E448" s="253" t="s">
        <v>1741</v>
      </c>
      <c r="F448" s="254" t="s">
        <v>786</v>
      </c>
      <c r="G448" s="549" t="s">
        <v>1577</v>
      </c>
      <c r="H448" s="624">
        <v>892.9</v>
      </c>
      <c r="I448" s="624">
        <v>822</v>
      </c>
      <c r="J448" s="624">
        <v>0</v>
      </c>
      <c r="K448" s="624">
        <v>0</v>
      </c>
      <c r="L448" s="624">
        <v>0</v>
      </c>
      <c r="M448" s="624">
        <v>0</v>
      </c>
      <c r="N448" s="619" t="s">
        <v>806</v>
      </c>
      <c r="O448" s="13"/>
      <c r="P448" s="67"/>
      <c r="Q448" s="67"/>
      <c r="R448" s="67"/>
      <c r="S448" s="67"/>
      <c r="T448" s="67"/>
      <c r="U448" s="67"/>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row>
    <row r="449" spans="1:227" s="14" customFormat="1" ht="30" x14ac:dyDescent="0.25">
      <c r="A449" s="680"/>
      <c r="B449" s="683"/>
      <c r="C449" s="746"/>
      <c r="D449" s="662"/>
      <c r="E449" s="253" t="s">
        <v>1005</v>
      </c>
      <c r="F449" s="254" t="s">
        <v>786</v>
      </c>
      <c r="G449" s="550" t="s">
        <v>1532</v>
      </c>
      <c r="H449" s="624"/>
      <c r="I449" s="624"/>
      <c r="J449" s="624"/>
      <c r="K449" s="624"/>
      <c r="L449" s="624"/>
      <c r="M449" s="624"/>
      <c r="N449" s="619"/>
      <c r="O449" s="13"/>
      <c r="P449" s="67"/>
      <c r="Q449" s="67"/>
      <c r="R449" s="67"/>
      <c r="S449" s="67"/>
      <c r="T449" s="67"/>
      <c r="U449" s="67"/>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row>
    <row r="450" spans="1:227" s="13" customFormat="1" ht="45" customHeight="1" x14ac:dyDescent="0.25">
      <c r="A450" s="680"/>
      <c r="B450" s="683"/>
      <c r="C450" s="741" t="s">
        <v>628</v>
      </c>
      <c r="D450" s="749" t="s">
        <v>110</v>
      </c>
      <c r="E450" s="275" t="s">
        <v>169</v>
      </c>
      <c r="F450" s="279" t="s">
        <v>92</v>
      </c>
      <c r="G450" s="530" t="s">
        <v>499</v>
      </c>
      <c r="H450" s="624">
        <v>103</v>
      </c>
      <c r="I450" s="624">
        <v>89.2</v>
      </c>
      <c r="J450" s="624">
        <v>0</v>
      </c>
      <c r="K450" s="624">
        <v>112.4</v>
      </c>
      <c r="L450" s="624">
        <v>112.4</v>
      </c>
      <c r="M450" s="624">
        <v>112.4</v>
      </c>
      <c r="N450" s="621" t="s">
        <v>319</v>
      </c>
      <c r="P450" s="67"/>
      <c r="Q450" s="67"/>
      <c r="R450" s="67"/>
      <c r="S450" s="67"/>
      <c r="T450" s="67"/>
      <c r="U450" s="67"/>
    </row>
    <row r="451" spans="1:227" s="13" customFormat="1" ht="45" x14ac:dyDescent="0.25">
      <c r="A451" s="680"/>
      <c r="B451" s="683"/>
      <c r="C451" s="741"/>
      <c r="D451" s="750"/>
      <c r="E451" s="275" t="s">
        <v>1100</v>
      </c>
      <c r="F451" s="279" t="s">
        <v>92</v>
      </c>
      <c r="G451" s="518" t="s">
        <v>1394</v>
      </c>
      <c r="H451" s="624"/>
      <c r="I451" s="624"/>
      <c r="J451" s="624"/>
      <c r="K451" s="624"/>
      <c r="L451" s="624"/>
      <c r="M451" s="624"/>
      <c r="N451" s="621"/>
      <c r="P451" s="67"/>
      <c r="Q451" s="67"/>
      <c r="R451" s="67"/>
      <c r="S451" s="67"/>
      <c r="T451" s="67"/>
      <c r="U451" s="67"/>
    </row>
    <row r="452" spans="1:227" s="13" customFormat="1" ht="60" x14ac:dyDescent="0.25">
      <c r="A452" s="680"/>
      <c r="B452" s="683"/>
      <c r="C452" s="741"/>
      <c r="D452" s="750"/>
      <c r="E452" s="275" t="s">
        <v>1395</v>
      </c>
      <c r="F452" s="279" t="s">
        <v>38</v>
      </c>
      <c r="G452" s="530" t="s">
        <v>1396</v>
      </c>
      <c r="H452" s="624"/>
      <c r="I452" s="624"/>
      <c r="J452" s="624"/>
      <c r="K452" s="624"/>
      <c r="L452" s="624"/>
      <c r="M452" s="624"/>
      <c r="N452" s="621"/>
      <c r="Q452" s="32"/>
    </row>
    <row r="453" spans="1:227" s="13" customFormat="1" ht="45" x14ac:dyDescent="0.25">
      <c r="A453" s="680"/>
      <c r="B453" s="683"/>
      <c r="C453" s="741"/>
      <c r="D453" s="750"/>
      <c r="E453" s="275" t="s">
        <v>1101</v>
      </c>
      <c r="F453" s="279" t="s">
        <v>92</v>
      </c>
      <c r="G453" s="518" t="s">
        <v>1401</v>
      </c>
      <c r="H453" s="624"/>
      <c r="I453" s="624"/>
      <c r="J453" s="624"/>
      <c r="K453" s="624"/>
      <c r="L453" s="624"/>
      <c r="M453" s="624"/>
      <c r="N453" s="621"/>
      <c r="P453" s="67"/>
      <c r="Q453" s="67"/>
      <c r="R453" s="67"/>
      <c r="S453" s="67"/>
      <c r="T453" s="67"/>
      <c r="U453" s="67"/>
    </row>
    <row r="454" spans="1:227" s="13" customFormat="1" ht="45" x14ac:dyDescent="0.25">
      <c r="A454" s="680"/>
      <c r="B454" s="683"/>
      <c r="C454" s="741"/>
      <c r="D454" s="750"/>
      <c r="E454" s="282" t="s">
        <v>1402</v>
      </c>
      <c r="F454" s="273" t="s">
        <v>92</v>
      </c>
      <c r="G454" s="551" t="s">
        <v>940</v>
      </c>
      <c r="H454" s="624"/>
      <c r="I454" s="624"/>
      <c r="J454" s="624"/>
      <c r="K454" s="624"/>
      <c r="L454" s="624"/>
      <c r="M454" s="624"/>
      <c r="N454" s="621"/>
      <c r="P454" s="67"/>
      <c r="Q454" s="67"/>
      <c r="R454" s="67"/>
      <c r="S454" s="67"/>
      <c r="T454" s="67"/>
      <c r="U454" s="67"/>
    </row>
    <row r="455" spans="1:227" s="13" customFormat="1" ht="75" x14ac:dyDescent="0.25">
      <c r="A455" s="680"/>
      <c r="B455" s="683"/>
      <c r="C455" s="741"/>
      <c r="D455" s="750"/>
      <c r="E455" s="275" t="s">
        <v>372</v>
      </c>
      <c r="F455" s="279" t="s">
        <v>38</v>
      </c>
      <c r="G455" s="518" t="s">
        <v>510</v>
      </c>
      <c r="H455" s="624"/>
      <c r="I455" s="624"/>
      <c r="J455" s="624"/>
      <c r="K455" s="624"/>
      <c r="L455" s="624"/>
      <c r="M455" s="624"/>
      <c r="N455" s="621"/>
      <c r="Q455" s="32"/>
    </row>
    <row r="456" spans="1:227" s="13" customFormat="1" ht="75" x14ac:dyDescent="0.25">
      <c r="A456" s="680"/>
      <c r="B456" s="683"/>
      <c r="C456" s="742"/>
      <c r="D456" s="750"/>
      <c r="E456" s="579" t="s">
        <v>1756</v>
      </c>
      <c r="F456" s="582" t="s">
        <v>38</v>
      </c>
      <c r="G456" s="530" t="s">
        <v>1400</v>
      </c>
      <c r="H456" s="624"/>
      <c r="I456" s="624"/>
      <c r="J456" s="624"/>
      <c r="K456" s="624"/>
      <c r="L456" s="624"/>
      <c r="M456" s="624"/>
      <c r="N456" s="621"/>
      <c r="Q456" s="32"/>
    </row>
    <row r="457" spans="1:227" s="13" customFormat="1" ht="45.75" customHeight="1" x14ac:dyDescent="0.25">
      <c r="A457" s="680"/>
      <c r="B457" s="683"/>
      <c r="C457" s="742"/>
      <c r="D457" s="750"/>
      <c r="E457" s="282" t="s">
        <v>112</v>
      </c>
      <c r="F457" s="273" t="s">
        <v>92</v>
      </c>
      <c r="G457" s="381" t="s">
        <v>498</v>
      </c>
      <c r="H457" s="624"/>
      <c r="I457" s="624"/>
      <c r="J457" s="624"/>
      <c r="K457" s="624"/>
      <c r="L457" s="624"/>
      <c r="M457" s="624"/>
      <c r="N457" s="621"/>
      <c r="Q457" s="32"/>
    </row>
    <row r="458" spans="1:227" s="14" customFormat="1" ht="216" customHeight="1" x14ac:dyDescent="0.25">
      <c r="A458" s="680" t="s">
        <v>54</v>
      </c>
      <c r="B458" s="676" t="s">
        <v>1121</v>
      </c>
      <c r="C458" s="655" t="s">
        <v>257</v>
      </c>
      <c r="D458" s="634" t="s">
        <v>81</v>
      </c>
      <c r="E458" s="103" t="s">
        <v>193</v>
      </c>
      <c r="F458" s="117" t="s">
        <v>440</v>
      </c>
      <c r="G458" s="523" t="s">
        <v>437</v>
      </c>
      <c r="H458" s="624">
        <v>750</v>
      </c>
      <c r="I458" s="624">
        <v>750</v>
      </c>
      <c r="J458" s="624">
        <v>3350</v>
      </c>
      <c r="K458" s="624">
        <v>5100</v>
      </c>
      <c r="L458" s="624">
        <v>0</v>
      </c>
      <c r="M458" s="624">
        <v>0</v>
      </c>
      <c r="N458" s="619" t="s">
        <v>1204</v>
      </c>
      <c r="O458" s="13"/>
      <c r="P458" s="356"/>
      <c r="Q458" s="356"/>
      <c r="R458" s="356"/>
      <c r="S458" s="357"/>
      <c r="T458" s="356"/>
      <c r="U458" s="356"/>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row>
    <row r="459" spans="1:227" s="14" customFormat="1" ht="219.6" customHeight="1" x14ac:dyDescent="0.25">
      <c r="A459" s="680"/>
      <c r="B459" s="677"/>
      <c r="C459" s="655"/>
      <c r="D459" s="661"/>
      <c r="E459" s="103" t="s">
        <v>1208</v>
      </c>
      <c r="F459" s="118" t="s">
        <v>92</v>
      </c>
      <c r="G459" s="519" t="s">
        <v>1207</v>
      </c>
      <c r="H459" s="624"/>
      <c r="I459" s="624"/>
      <c r="J459" s="624"/>
      <c r="K459" s="624"/>
      <c r="L459" s="624"/>
      <c r="M459" s="624"/>
      <c r="N459" s="619"/>
      <c r="O459" s="13"/>
      <c r="P459" s="67"/>
      <c r="Q459" s="67"/>
      <c r="R459" s="67"/>
      <c r="S459" s="67"/>
      <c r="T459" s="67"/>
      <c r="U459" s="67"/>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row>
    <row r="460" spans="1:227" s="14" customFormat="1" ht="187.9" customHeight="1" x14ac:dyDescent="0.25">
      <c r="A460" s="680"/>
      <c r="B460" s="677"/>
      <c r="C460" s="655"/>
      <c r="D460" s="661"/>
      <c r="E460" s="103" t="s">
        <v>1201</v>
      </c>
      <c r="F460" s="118" t="s">
        <v>92</v>
      </c>
      <c r="G460" s="544" t="s">
        <v>1202</v>
      </c>
      <c r="H460" s="624"/>
      <c r="I460" s="624"/>
      <c r="J460" s="624"/>
      <c r="K460" s="624"/>
      <c r="L460" s="624"/>
      <c r="M460" s="624"/>
      <c r="N460" s="619"/>
      <c r="O460" s="13"/>
      <c r="P460" s="67"/>
      <c r="Q460" s="67"/>
      <c r="R460" s="67"/>
      <c r="S460" s="67"/>
      <c r="T460" s="67"/>
      <c r="U460" s="67"/>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row>
    <row r="461" spans="1:227" s="14" customFormat="1" ht="408.75" customHeight="1" x14ac:dyDescent="0.25">
      <c r="A461" s="680"/>
      <c r="B461" s="677"/>
      <c r="C461" s="655"/>
      <c r="D461" s="661"/>
      <c r="E461" s="133" t="s">
        <v>567</v>
      </c>
      <c r="F461" s="129" t="s">
        <v>92</v>
      </c>
      <c r="G461" s="514" t="s">
        <v>443</v>
      </c>
      <c r="H461" s="624"/>
      <c r="I461" s="624"/>
      <c r="J461" s="624"/>
      <c r="K461" s="624"/>
      <c r="L461" s="624"/>
      <c r="M461" s="624"/>
      <c r="N461" s="619"/>
      <c r="O461" s="13"/>
      <c r="P461" s="67"/>
      <c r="Q461" s="67"/>
      <c r="R461" s="67"/>
      <c r="S461" s="67"/>
      <c r="T461" s="67"/>
      <c r="U461" s="67"/>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row>
    <row r="462" spans="1:227" s="14" customFormat="1" ht="30" x14ac:dyDescent="0.25">
      <c r="A462" s="680" t="s">
        <v>55</v>
      </c>
      <c r="B462" s="683" t="s">
        <v>814</v>
      </c>
      <c r="C462" s="655" t="s">
        <v>258</v>
      </c>
      <c r="D462" s="660" t="s">
        <v>1579</v>
      </c>
      <c r="E462" s="321" t="s">
        <v>194</v>
      </c>
      <c r="F462" s="325" t="s">
        <v>474</v>
      </c>
      <c r="G462" s="523" t="s">
        <v>475</v>
      </c>
      <c r="H462" s="624">
        <v>92.4</v>
      </c>
      <c r="I462" s="624">
        <v>68.8</v>
      </c>
      <c r="J462" s="624">
        <v>92.4</v>
      </c>
      <c r="K462" s="624">
        <v>742.4</v>
      </c>
      <c r="L462" s="624">
        <v>92.4</v>
      </c>
      <c r="M462" s="624">
        <v>92.4</v>
      </c>
      <c r="N462" s="619" t="s">
        <v>326</v>
      </c>
      <c r="O462" s="13"/>
      <c r="P462" s="67"/>
      <c r="Q462" s="67"/>
      <c r="R462" s="67"/>
      <c r="S462" s="67"/>
      <c r="T462" s="67"/>
      <c r="U462" s="67"/>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row>
    <row r="463" spans="1:227" s="14" customFormat="1" ht="30" x14ac:dyDescent="0.25">
      <c r="A463" s="680"/>
      <c r="B463" s="683"/>
      <c r="C463" s="655"/>
      <c r="D463" s="660"/>
      <c r="E463" s="580" t="s">
        <v>1757</v>
      </c>
      <c r="F463" s="581" t="s">
        <v>92</v>
      </c>
      <c r="G463" s="583" t="s">
        <v>1758</v>
      </c>
      <c r="H463" s="624"/>
      <c r="I463" s="624"/>
      <c r="J463" s="624"/>
      <c r="K463" s="624"/>
      <c r="L463" s="624"/>
      <c r="M463" s="624"/>
      <c r="N463" s="619"/>
      <c r="O463" s="13"/>
      <c r="P463" s="67"/>
      <c r="Q463" s="67"/>
      <c r="R463" s="67"/>
      <c r="S463" s="67"/>
      <c r="T463" s="67"/>
      <c r="U463" s="67"/>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row>
    <row r="464" spans="1:227" s="14" customFormat="1" ht="30" x14ac:dyDescent="0.25">
      <c r="A464" s="680"/>
      <c r="B464" s="683"/>
      <c r="C464" s="655"/>
      <c r="D464" s="660"/>
      <c r="E464" s="321" t="s">
        <v>123</v>
      </c>
      <c r="F464" s="325" t="s">
        <v>92</v>
      </c>
      <c r="G464" s="523" t="s">
        <v>585</v>
      </c>
      <c r="H464" s="624"/>
      <c r="I464" s="624"/>
      <c r="J464" s="624"/>
      <c r="K464" s="624"/>
      <c r="L464" s="624"/>
      <c r="M464" s="624"/>
      <c r="N464" s="619"/>
      <c r="O464" s="13"/>
      <c r="P464" s="13"/>
      <c r="Q464" s="347"/>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row>
    <row r="465" spans="1:227" s="14" customFormat="1" ht="60" x14ac:dyDescent="0.25">
      <c r="A465" s="680"/>
      <c r="B465" s="683"/>
      <c r="C465" s="655"/>
      <c r="D465" s="660"/>
      <c r="E465" s="321" t="s">
        <v>327</v>
      </c>
      <c r="F465" s="325" t="s">
        <v>32</v>
      </c>
      <c r="G465" s="523" t="s">
        <v>1580</v>
      </c>
      <c r="H465" s="624"/>
      <c r="I465" s="624"/>
      <c r="J465" s="624"/>
      <c r="K465" s="624"/>
      <c r="L465" s="624"/>
      <c r="M465" s="624"/>
      <c r="N465" s="619"/>
      <c r="O465" s="13"/>
      <c r="P465" s="67"/>
      <c r="Q465" s="67"/>
      <c r="R465" s="67"/>
      <c r="S465" s="67"/>
      <c r="T465" s="67"/>
      <c r="U465" s="67"/>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c r="GW465" s="13"/>
      <c r="GX465" s="13"/>
      <c r="GY465" s="13"/>
      <c r="GZ465" s="13"/>
      <c r="HA465" s="13"/>
      <c r="HB465" s="13"/>
      <c r="HC465" s="13"/>
      <c r="HD465" s="13"/>
      <c r="HE465" s="13"/>
      <c r="HF465" s="13"/>
      <c r="HG465" s="13"/>
      <c r="HH465" s="13"/>
      <c r="HI465" s="13"/>
      <c r="HJ465" s="13"/>
      <c r="HK465" s="13"/>
      <c r="HL465" s="13"/>
      <c r="HM465" s="13"/>
      <c r="HN465" s="13"/>
      <c r="HO465" s="13"/>
      <c r="HP465" s="13"/>
      <c r="HQ465" s="13"/>
      <c r="HR465" s="13"/>
      <c r="HS465" s="13"/>
    </row>
    <row r="466" spans="1:227" s="14" customFormat="1" ht="60" x14ac:dyDescent="0.25">
      <c r="A466" s="680"/>
      <c r="B466" s="683"/>
      <c r="C466" s="655"/>
      <c r="D466" s="660"/>
      <c r="E466" s="321" t="s">
        <v>308</v>
      </c>
      <c r="F466" s="325" t="s">
        <v>32</v>
      </c>
      <c r="G466" s="523" t="s">
        <v>441</v>
      </c>
      <c r="H466" s="624"/>
      <c r="I466" s="624"/>
      <c r="J466" s="624"/>
      <c r="K466" s="624"/>
      <c r="L466" s="624"/>
      <c r="M466" s="624"/>
      <c r="N466" s="619"/>
      <c r="O466" s="13"/>
      <c r="P466" s="67"/>
      <c r="Q466" s="67"/>
      <c r="R466" s="67"/>
      <c r="S466" s="67"/>
      <c r="T466" s="67"/>
      <c r="U466" s="67"/>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row>
    <row r="467" spans="1:227" s="14" customFormat="1" ht="30" x14ac:dyDescent="0.25">
      <c r="A467" s="680"/>
      <c r="B467" s="683"/>
      <c r="C467" s="655"/>
      <c r="D467" s="660"/>
      <c r="E467" s="321" t="s">
        <v>1041</v>
      </c>
      <c r="F467" s="325" t="s">
        <v>32</v>
      </c>
      <c r="G467" s="544" t="s">
        <v>886</v>
      </c>
      <c r="H467" s="624"/>
      <c r="I467" s="624"/>
      <c r="J467" s="624"/>
      <c r="K467" s="624"/>
      <c r="L467" s="624"/>
      <c r="M467" s="624"/>
      <c r="N467" s="619"/>
      <c r="O467" s="13"/>
      <c r="P467" s="67"/>
      <c r="Q467" s="67"/>
      <c r="R467" s="67"/>
      <c r="S467" s="67"/>
      <c r="T467" s="67"/>
      <c r="U467" s="67"/>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row>
    <row r="468" spans="1:227" s="14" customFormat="1" ht="30" x14ac:dyDescent="0.25">
      <c r="A468" s="680"/>
      <c r="B468" s="683"/>
      <c r="C468" s="655"/>
      <c r="D468" s="660"/>
      <c r="E468" s="321" t="s">
        <v>1581</v>
      </c>
      <c r="F468" s="325" t="s">
        <v>32</v>
      </c>
      <c r="G468" s="544" t="s">
        <v>1582</v>
      </c>
      <c r="H468" s="624"/>
      <c r="I468" s="624"/>
      <c r="J468" s="624"/>
      <c r="K468" s="624"/>
      <c r="L468" s="624"/>
      <c r="M468" s="624"/>
      <c r="N468" s="619"/>
      <c r="O468" s="13"/>
      <c r="P468" s="67"/>
      <c r="Q468" s="67"/>
      <c r="R468" s="67"/>
      <c r="S468" s="67"/>
      <c r="T468" s="67"/>
      <c r="U468" s="67"/>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row>
    <row r="469" spans="1:227" s="14" customFormat="1" ht="60" x14ac:dyDescent="0.25">
      <c r="A469" s="680"/>
      <c r="B469" s="683"/>
      <c r="C469" s="655"/>
      <c r="D469" s="660"/>
      <c r="E469" s="286" t="s">
        <v>1512</v>
      </c>
      <c r="F469" s="191" t="s">
        <v>92</v>
      </c>
      <c r="G469" s="543" t="s">
        <v>1513</v>
      </c>
      <c r="H469" s="624"/>
      <c r="I469" s="624"/>
      <c r="J469" s="624"/>
      <c r="K469" s="624"/>
      <c r="L469" s="624"/>
      <c r="M469" s="624"/>
      <c r="N469" s="619"/>
      <c r="O469" s="13"/>
      <c r="P469" s="67"/>
      <c r="Q469" s="67"/>
      <c r="R469" s="67"/>
      <c r="S469" s="67"/>
      <c r="T469" s="67"/>
      <c r="U469" s="67"/>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row>
    <row r="470" spans="1:227" s="14" customFormat="1" ht="30" x14ac:dyDescent="0.25">
      <c r="A470" s="680" t="s">
        <v>56</v>
      </c>
      <c r="B470" s="683" t="s">
        <v>144</v>
      </c>
      <c r="C470" s="698" t="s">
        <v>629</v>
      </c>
      <c r="D470" s="634" t="s">
        <v>1310</v>
      </c>
      <c r="E470" s="180" t="s">
        <v>196</v>
      </c>
      <c r="F470" s="178" t="s">
        <v>476</v>
      </c>
      <c r="G470" s="523" t="s">
        <v>477</v>
      </c>
      <c r="H470" s="624">
        <v>41339.599999999999</v>
      </c>
      <c r="I470" s="624">
        <v>41196.699999999997</v>
      </c>
      <c r="J470" s="624">
        <v>48113.2</v>
      </c>
      <c r="K470" s="624">
        <v>49763.3</v>
      </c>
      <c r="L470" s="624">
        <v>49758.9</v>
      </c>
      <c r="M470" s="624">
        <v>49755.1</v>
      </c>
      <c r="N470" s="619" t="s">
        <v>541</v>
      </c>
      <c r="O470" s="13"/>
      <c r="P470" s="67"/>
      <c r="Q470" s="67"/>
      <c r="R470" s="67"/>
      <c r="S470" s="67"/>
      <c r="T470" s="67"/>
      <c r="U470" s="67"/>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row>
    <row r="471" spans="1:227" s="14" customFormat="1" ht="30" x14ac:dyDescent="0.25">
      <c r="A471" s="680"/>
      <c r="B471" s="683"/>
      <c r="C471" s="699"/>
      <c r="D471" s="661"/>
      <c r="E471" s="180" t="s">
        <v>718</v>
      </c>
      <c r="F471" s="582" t="s">
        <v>92</v>
      </c>
      <c r="G471" s="523" t="s">
        <v>719</v>
      </c>
      <c r="H471" s="624"/>
      <c r="I471" s="624"/>
      <c r="J471" s="624"/>
      <c r="K471" s="624"/>
      <c r="L471" s="624"/>
      <c r="M471" s="624"/>
      <c r="N471" s="619"/>
      <c r="O471" s="13"/>
      <c r="P471" s="67"/>
      <c r="Q471" s="67"/>
      <c r="R471" s="67"/>
      <c r="S471" s="67"/>
      <c r="T471" s="67"/>
      <c r="U471" s="67"/>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row>
    <row r="472" spans="1:227" s="14" customFormat="1" ht="45" x14ac:dyDescent="0.25">
      <c r="A472" s="680"/>
      <c r="B472" s="683"/>
      <c r="C472" s="699"/>
      <c r="D472" s="661"/>
      <c r="E472" s="180" t="s">
        <v>1106</v>
      </c>
      <c r="F472" s="178" t="s">
        <v>92</v>
      </c>
      <c r="G472" s="523" t="s">
        <v>720</v>
      </c>
      <c r="H472" s="624"/>
      <c r="I472" s="624"/>
      <c r="J472" s="624"/>
      <c r="K472" s="624"/>
      <c r="L472" s="624"/>
      <c r="M472" s="624"/>
      <c r="N472" s="619"/>
      <c r="O472" s="13"/>
      <c r="P472" s="67"/>
      <c r="Q472" s="67"/>
      <c r="R472" s="67"/>
      <c r="S472" s="67"/>
      <c r="T472" s="67"/>
      <c r="U472" s="67"/>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row>
    <row r="473" spans="1:227" s="14" customFormat="1" ht="60" x14ac:dyDescent="0.25">
      <c r="A473" s="680"/>
      <c r="B473" s="683"/>
      <c r="C473" s="699"/>
      <c r="D473" s="661"/>
      <c r="E473" s="180" t="s">
        <v>1046</v>
      </c>
      <c r="F473" s="178" t="s">
        <v>92</v>
      </c>
      <c r="G473" s="523" t="s">
        <v>1043</v>
      </c>
      <c r="H473" s="624"/>
      <c r="I473" s="624"/>
      <c r="J473" s="624"/>
      <c r="K473" s="624"/>
      <c r="L473" s="624"/>
      <c r="M473" s="624"/>
      <c r="N473" s="619"/>
      <c r="O473" s="13"/>
      <c r="P473" s="67"/>
      <c r="Q473" s="67"/>
      <c r="R473" s="67"/>
      <c r="S473" s="67"/>
      <c r="T473" s="67"/>
      <c r="U473" s="67"/>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row>
    <row r="474" spans="1:227" s="14" customFormat="1" ht="45" x14ac:dyDescent="0.25">
      <c r="A474" s="680"/>
      <c r="B474" s="683"/>
      <c r="C474" s="699"/>
      <c r="D474" s="661"/>
      <c r="E474" s="580" t="s">
        <v>1114</v>
      </c>
      <c r="F474" s="581" t="s">
        <v>92</v>
      </c>
      <c r="G474" s="583" t="s">
        <v>721</v>
      </c>
      <c r="H474" s="624"/>
      <c r="I474" s="624"/>
      <c r="J474" s="624"/>
      <c r="K474" s="624"/>
      <c r="L474" s="624"/>
      <c r="M474" s="624"/>
      <c r="N474" s="619"/>
      <c r="O474" s="13"/>
      <c r="P474" s="67"/>
      <c r="Q474" s="67"/>
      <c r="R474" s="67"/>
      <c r="S474" s="67"/>
      <c r="T474" s="67"/>
      <c r="U474" s="67"/>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row>
    <row r="475" spans="1:227" s="14" customFormat="1" ht="45" x14ac:dyDescent="0.25">
      <c r="A475" s="680"/>
      <c r="B475" s="683"/>
      <c r="C475" s="699"/>
      <c r="D475" s="661"/>
      <c r="E475" s="180" t="s">
        <v>1759</v>
      </c>
      <c r="F475" s="178" t="s">
        <v>92</v>
      </c>
      <c r="G475" s="523" t="s">
        <v>1044</v>
      </c>
      <c r="H475" s="624"/>
      <c r="I475" s="624"/>
      <c r="J475" s="624"/>
      <c r="K475" s="624"/>
      <c r="L475" s="624"/>
      <c r="M475" s="624"/>
      <c r="N475" s="619"/>
      <c r="O475" s="13"/>
      <c r="P475" s="67"/>
      <c r="Q475" s="67"/>
      <c r="R475" s="67"/>
      <c r="S475" s="67"/>
      <c r="T475" s="67"/>
      <c r="U475" s="67"/>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row>
    <row r="476" spans="1:227" s="14" customFormat="1" ht="45" x14ac:dyDescent="0.25">
      <c r="A476" s="680"/>
      <c r="B476" s="683"/>
      <c r="C476" s="699"/>
      <c r="D476" s="661"/>
      <c r="E476" s="180" t="s">
        <v>1042</v>
      </c>
      <c r="F476" s="178" t="s">
        <v>92</v>
      </c>
      <c r="G476" s="523" t="s">
        <v>1311</v>
      </c>
      <c r="H476" s="624"/>
      <c r="I476" s="624"/>
      <c r="J476" s="624"/>
      <c r="K476" s="624"/>
      <c r="L476" s="624"/>
      <c r="M476" s="624"/>
      <c r="N476" s="619"/>
      <c r="O476" s="13"/>
      <c r="P476" s="67"/>
      <c r="Q476" s="67"/>
      <c r="R476" s="67"/>
      <c r="S476" s="67"/>
      <c r="T476" s="67"/>
      <c r="U476" s="67"/>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row>
    <row r="477" spans="1:227" s="14" customFormat="1" ht="45" x14ac:dyDescent="0.25">
      <c r="A477" s="680"/>
      <c r="B477" s="683"/>
      <c r="C477" s="699"/>
      <c r="D477" s="661"/>
      <c r="E477" s="180" t="s">
        <v>815</v>
      </c>
      <c r="F477" s="179" t="s">
        <v>92</v>
      </c>
      <c r="G477" s="583" t="s">
        <v>1760</v>
      </c>
      <c r="H477" s="624"/>
      <c r="I477" s="624"/>
      <c r="J477" s="624"/>
      <c r="K477" s="624"/>
      <c r="L477" s="624"/>
      <c r="M477" s="624"/>
      <c r="N477" s="619"/>
      <c r="O477" s="13"/>
      <c r="P477" s="67"/>
      <c r="Q477" s="67"/>
      <c r="R477" s="67"/>
      <c r="S477" s="67"/>
      <c r="T477" s="67"/>
      <c r="U477" s="67"/>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row>
    <row r="478" spans="1:227" s="14" customFormat="1" ht="45" x14ac:dyDescent="0.25">
      <c r="A478" s="680"/>
      <c r="B478" s="683"/>
      <c r="C478" s="699"/>
      <c r="D478" s="661"/>
      <c r="E478" s="580" t="s">
        <v>517</v>
      </c>
      <c r="F478" s="582" t="s">
        <v>92</v>
      </c>
      <c r="G478" s="583" t="s">
        <v>518</v>
      </c>
      <c r="H478" s="624"/>
      <c r="I478" s="624"/>
      <c r="J478" s="624"/>
      <c r="K478" s="624"/>
      <c r="L478" s="624"/>
      <c r="M478" s="624"/>
      <c r="N478" s="619"/>
      <c r="O478" s="13"/>
      <c r="P478" s="67"/>
      <c r="Q478" s="67"/>
      <c r="R478" s="67"/>
      <c r="S478" s="67"/>
      <c r="T478" s="67"/>
      <c r="U478" s="67"/>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row>
    <row r="479" spans="1:227" s="14" customFormat="1" ht="45" x14ac:dyDescent="0.25">
      <c r="A479" s="680"/>
      <c r="B479" s="683"/>
      <c r="C479" s="699"/>
      <c r="D479" s="661"/>
      <c r="E479" s="580" t="s">
        <v>955</v>
      </c>
      <c r="F479" s="582" t="s">
        <v>92</v>
      </c>
      <c r="G479" s="583" t="s">
        <v>604</v>
      </c>
      <c r="H479" s="624"/>
      <c r="I479" s="624"/>
      <c r="J479" s="624"/>
      <c r="K479" s="624"/>
      <c r="L479" s="624"/>
      <c r="M479" s="624"/>
      <c r="N479" s="619"/>
      <c r="O479" s="13"/>
      <c r="P479" s="67"/>
      <c r="Q479" s="67"/>
      <c r="R479" s="67"/>
      <c r="S479" s="67"/>
      <c r="T479" s="67"/>
      <c r="U479" s="67"/>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row>
    <row r="480" spans="1:227" s="14" customFormat="1" ht="45" x14ac:dyDescent="0.25">
      <c r="A480" s="680"/>
      <c r="B480" s="683"/>
      <c r="C480" s="699"/>
      <c r="D480" s="661"/>
      <c r="E480" s="180" t="s">
        <v>552</v>
      </c>
      <c r="F480" s="179" t="s">
        <v>92</v>
      </c>
      <c r="G480" s="523" t="s">
        <v>519</v>
      </c>
      <c r="H480" s="624"/>
      <c r="I480" s="624"/>
      <c r="J480" s="624"/>
      <c r="K480" s="624"/>
      <c r="L480" s="624"/>
      <c r="M480" s="624"/>
      <c r="N480" s="619"/>
      <c r="O480" s="13"/>
      <c r="P480" s="67"/>
      <c r="Q480" s="67"/>
      <c r="R480" s="67"/>
      <c r="S480" s="67"/>
      <c r="T480" s="67"/>
      <c r="U480" s="67"/>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row>
    <row r="481" spans="1:227" s="14" customFormat="1" ht="60" x14ac:dyDescent="0.25">
      <c r="A481" s="680"/>
      <c r="B481" s="683"/>
      <c r="C481" s="699"/>
      <c r="D481" s="661"/>
      <c r="E481" s="180" t="s">
        <v>1313</v>
      </c>
      <c r="F481" s="582" t="s">
        <v>92</v>
      </c>
      <c r="G481" s="523" t="s">
        <v>1300</v>
      </c>
      <c r="H481" s="624"/>
      <c r="I481" s="624"/>
      <c r="J481" s="624"/>
      <c r="K481" s="624"/>
      <c r="L481" s="624"/>
      <c r="M481" s="624"/>
      <c r="N481" s="619"/>
      <c r="O481" s="13"/>
      <c r="P481" s="67"/>
      <c r="Q481" s="67"/>
      <c r="R481" s="67"/>
      <c r="S481" s="67"/>
      <c r="T481" s="67"/>
      <c r="U481" s="67"/>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row>
    <row r="482" spans="1:227" s="14" customFormat="1" ht="60" x14ac:dyDescent="0.25">
      <c r="A482" s="680"/>
      <c r="B482" s="683"/>
      <c r="C482" s="699"/>
      <c r="D482" s="661"/>
      <c r="E482" s="180" t="s">
        <v>1045</v>
      </c>
      <c r="F482" s="582" t="s">
        <v>92</v>
      </c>
      <c r="G482" s="523" t="s">
        <v>1312</v>
      </c>
      <c r="H482" s="624"/>
      <c r="I482" s="624"/>
      <c r="J482" s="624"/>
      <c r="K482" s="624"/>
      <c r="L482" s="624"/>
      <c r="M482" s="624"/>
      <c r="N482" s="619"/>
      <c r="O482" s="13"/>
      <c r="P482" s="67"/>
      <c r="Q482" s="67"/>
      <c r="R482" s="67"/>
      <c r="S482" s="67"/>
      <c r="T482" s="67"/>
      <c r="U482" s="67"/>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row>
    <row r="483" spans="1:227" s="14" customFormat="1" ht="45" x14ac:dyDescent="0.25">
      <c r="A483" s="680"/>
      <c r="B483" s="683"/>
      <c r="C483" s="746"/>
      <c r="D483" s="662"/>
      <c r="E483" s="112" t="s">
        <v>553</v>
      </c>
      <c r="F483" s="179" t="s">
        <v>92</v>
      </c>
      <c r="G483" s="519" t="s">
        <v>554</v>
      </c>
      <c r="H483" s="624"/>
      <c r="I483" s="624"/>
      <c r="J483" s="624"/>
      <c r="K483" s="624"/>
      <c r="L483" s="624"/>
      <c r="M483" s="624"/>
      <c r="N483" s="619"/>
      <c r="O483" s="13"/>
      <c r="P483" s="67"/>
      <c r="Q483" s="67"/>
      <c r="R483" s="67"/>
      <c r="S483" s="67"/>
      <c r="T483" s="67"/>
      <c r="U483" s="67"/>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row>
    <row r="484" spans="1:227" s="17" customFormat="1" ht="30" x14ac:dyDescent="0.25">
      <c r="A484" s="680" t="s">
        <v>57</v>
      </c>
      <c r="B484" s="792" t="s">
        <v>15</v>
      </c>
      <c r="C484" s="655" t="s">
        <v>259</v>
      </c>
      <c r="D484" s="634" t="s">
        <v>1314</v>
      </c>
      <c r="E484" s="180" t="s">
        <v>195</v>
      </c>
      <c r="F484" s="178" t="s">
        <v>478</v>
      </c>
      <c r="G484" s="523" t="s">
        <v>477</v>
      </c>
      <c r="H484" s="624">
        <v>23680.5</v>
      </c>
      <c r="I484" s="624">
        <v>23680.400000000001</v>
      </c>
      <c r="J484" s="624">
        <v>23876</v>
      </c>
      <c r="K484" s="624">
        <v>23791</v>
      </c>
      <c r="L484" s="624">
        <v>23180</v>
      </c>
      <c r="M484" s="624">
        <v>23178.7</v>
      </c>
      <c r="N484" s="619" t="s">
        <v>836</v>
      </c>
      <c r="O484" s="13"/>
      <c r="P484" s="67"/>
      <c r="Q484" s="67"/>
      <c r="R484" s="67"/>
      <c r="S484" s="67"/>
      <c r="T484" s="67"/>
      <c r="U484" s="67"/>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row>
    <row r="485" spans="1:227" s="17" customFormat="1" ht="45" x14ac:dyDescent="0.25">
      <c r="A485" s="680"/>
      <c r="B485" s="792"/>
      <c r="C485" s="655"/>
      <c r="D485" s="661"/>
      <c r="E485" s="197" t="s">
        <v>552</v>
      </c>
      <c r="F485" s="600" t="s">
        <v>92</v>
      </c>
      <c r="G485" s="552" t="s">
        <v>722</v>
      </c>
      <c r="H485" s="624"/>
      <c r="I485" s="624"/>
      <c r="J485" s="624"/>
      <c r="K485" s="624"/>
      <c r="L485" s="624"/>
      <c r="M485" s="624"/>
      <c r="N485" s="619"/>
      <c r="O485" s="13"/>
      <c r="P485" s="67"/>
      <c r="Q485" s="67"/>
      <c r="R485" s="67"/>
      <c r="S485" s="67"/>
      <c r="T485" s="67"/>
      <c r="U485" s="67"/>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row>
    <row r="486" spans="1:227" s="17" customFormat="1" ht="45" x14ac:dyDescent="0.25">
      <c r="A486" s="680"/>
      <c r="B486" s="792"/>
      <c r="C486" s="655"/>
      <c r="D486" s="661"/>
      <c r="E486" s="198" t="s">
        <v>1107</v>
      </c>
      <c r="F486" s="199" t="s">
        <v>92</v>
      </c>
      <c r="G486" s="553" t="s">
        <v>1044</v>
      </c>
      <c r="H486" s="624"/>
      <c r="I486" s="624"/>
      <c r="J486" s="624"/>
      <c r="K486" s="624"/>
      <c r="L486" s="624"/>
      <c r="M486" s="624"/>
      <c r="N486" s="619"/>
      <c r="O486" s="13"/>
      <c r="P486" s="67"/>
      <c r="Q486" s="67"/>
      <c r="R486" s="67"/>
      <c r="S486" s="67"/>
      <c r="T486" s="67"/>
      <c r="U486" s="67"/>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row>
    <row r="487" spans="1:227" s="17" customFormat="1" ht="30" x14ac:dyDescent="0.25">
      <c r="A487" s="680"/>
      <c r="B487" s="792"/>
      <c r="C487" s="655"/>
      <c r="D487" s="661"/>
      <c r="E487" s="143" t="s">
        <v>520</v>
      </c>
      <c r="F487" s="52" t="s">
        <v>92</v>
      </c>
      <c r="G487" s="519" t="s">
        <v>386</v>
      </c>
      <c r="H487" s="624"/>
      <c r="I487" s="624"/>
      <c r="J487" s="624"/>
      <c r="K487" s="624"/>
      <c r="L487" s="624"/>
      <c r="M487" s="624"/>
      <c r="N487" s="626"/>
      <c r="O487" s="13"/>
      <c r="P487" s="67"/>
      <c r="Q487" s="67"/>
      <c r="R487" s="67"/>
      <c r="S487" s="67"/>
      <c r="T487" s="67"/>
      <c r="U487" s="67"/>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row>
    <row r="488" spans="1:227" s="17" customFormat="1" ht="90" x14ac:dyDescent="0.25">
      <c r="A488" s="680"/>
      <c r="B488" s="792"/>
      <c r="C488" s="655"/>
      <c r="D488" s="661"/>
      <c r="E488" s="143" t="s">
        <v>1049</v>
      </c>
      <c r="F488" s="52" t="s">
        <v>92</v>
      </c>
      <c r="G488" s="519" t="s">
        <v>1050</v>
      </c>
      <c r="H488" s="624"/>
      <c r="I488" s="624"/>
      <c r="J488" s="624"/>
      <c r="K488" s="624"/>
      <c r="L488" s="624"/>
      <c r="M488" s="624"/>
      <c r="N488" s="626"/>
      <c r="O488" s="13"/>
      <c r="P488" s="67"/>
      <c r="Q488" s="32"/>
      <c r="R488" s="67"/>
      <c r="S488" s="67"/>
      <c r="T488" s="67"/>
      <c r="U488" s="67"/>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row>
    <row r="489" spans="1:227" s="17" customFormat="1" ht="45" x14ac:dyDescent="0.25">
      <c r="A489" s="680"/>
      <c r="B489" s="792"/>
      <c r="C489" s="655"/>
      <c r="D489" s="661"/>
      <c r="E489" s="143" t="s">
        <v>550</v>
      </c>
      <c r="F489" s="201" t="s">
        <v>1318</v>
      </c>
      <c r="G489" s="519" t="s">
        <v>551</v>
      </c>
      <c r="H489" s="624"/>
      <c r="I489" s="624"/>
      <c r="J489" s="624"/>
      <c r="K489" s="624"/>
      <c r="L489" s="624"/>
      <c r="M489" s="624"/>
      <c r="N489" s="626"/>
      <c r="O489" s="13"/>
      <c r="P489" s="67"/>
      <c r="Q489" s="67"/>
      <c r="R489" s="67"/>
      <c r="S489" s="67"/>
      <c r="T489" s="67"/>
      <c r="U489" s="67"/>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row>
    <row r="490" spans="1:227" s="17" customFormat="1" ht="45" x14ac:dyDescent="0.25">
      <c r="A490" s="680"/>
      <c r="B490" s="792"/>
      <c r="C490" s="655"/>
      <c r="D490" s="661"/>
      <c r="E490" s="143" t="s">
        <v>1048</v>
      </c>
      <c r="F490" s="52" t="s">
        <v>92</v>
      </c>
      <c r="G490" s="519" t="s">
        <v>1320</v>
      </c>
      <c r="H490" s="624"/>
      <c r="I490" s="624"/>
      <c r="J490" s="624"/>
      <c r="K490" s="624"/>
      <c r="L490" s="624"/>
      <c r="M490" s="624"/>
      <c r="N490" s="626"/>
      <c r="O490" s="13"/>
      <c r="P490" s="67"/>
      <c r="Q490" s="67"/>
      <c r="R490" s="67"/>
      <c r="S490" s="67"/>
      <c r="T490" s="67"/>
      <c r="U490" s="67"/>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row>
    <row r="491" spans="1:227" s="17" customFormat="1" ht="45" x14ac:dyDescent="0.25">
      <c r="A491" s="680"/>
      <c r="B491" s="792"/>
      <c r="C491" s="655"/>
      <c r="D491" s="661"/>
      <c r="E491" s="143" t="s">
        <v>1315</v>
      </c>
      <c r="F491" s="52" t="s">
        <v>92</v>
      </c>
      <c r="G491" s="519" t="s">
        <v>1321</v>
      </c>
      <c r="H491" s="624"/>
      <c r="I491" s="624"/>
      <c r="J491" s="624"/>
      <c r="K491" s="624"/>
      <c r="L491" s="624"/>
      <c r="M491" s="624"/>
      <c r="N491" s="626"/>
      <c r="O491" s="13"/>
      <c r="P491" s="67"/>
      <c r="Q491" s="67"/>
      <c r="R491" s="67"/>
      <c r="S491" s="67"/>
      <c r="T491" s="67"/>
      <c r="U491" s="67"/>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row>
    <row r="492" spans="1:227" s="17" customFormat="1" ht="60" x14ac:dyDescent="0.25">
      <c r="A492" s="680"/>
      <c r="B492" s="792"/>
      <c r="C492" s="655"/>
      <c r="D492" s="661"/>
      <c r="E492" s="143" t="s">
        <v>1316</v>
      </c>
      <c r="F492" s="52" t="s">
        <v>92</v>
      </c>
      <c r="G492" s="519" t="s">
        <v>1317</v>
      </c>
      <c r="H492" s="624"/>
      <c r="I492" s="624"/>
      <c r="J492" s="624"/>
      <c r="K492" s="624"/>
      <c r="L492" s="624"/>
      <c r="M492" s="624"/>
      <c r="N492" s="626"/>
      <c r="O492" s="13"/>
      <c r="P492" s="67"/>
      <c r="Q492" s="67"/>
      <c r="R492" s="67"/>
      <c r="S492" s="67"/>
      <c r="T492" s="67"/>
      <c r="U492" s="67"/>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row>
    <row r="493" spans="1:227" s="17" customFormat="1" ht="45" x14ac:dyDescent="0.25">
      <c r="A493" s="680"/>
      <c r="B493" s="792"/>
      <c r="C493" s="655"/>
      <c r="D493" s="661"/>
      <c r="E493" s="180" t="s">
        <v>1761</v>
      </c>
      <c r="F493" s="52" t="s">
        <v>92</v>
      </c>
      <c r="G493" s="519" t="s">
        <v>1047</v>
      </c>
      <c r="H493" s="624"/>
      <c r="I493" s="624"/>
      <c r="J493" s="624"/>
      <c r="K493" s="624"/>
      <c r="L493" s="624"/>
      <c r="M493" s="624"/>
      <c r="N493" s="626"/>
      <c r="O493" s="13"/>
      <c r="P493" s="67"/>
      <c r="Q493" s="67"/>
      <c r="R493" s="67"/>
      <c r="S493" s="67"/>
      <c r="T493" s="67"/>
      <c r="U493" s="67"/>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row>
    <row r="494" spans="1:227" s="17" customFormat="1" ht="45" x14ac:dyDescent="0.25">
      <c r="A494" s="680"/>
      <c r="B494" s="792"/>
      <c r="C494" s="655"/>
      <c r="D494" s="661"/>
      <c r="E494" s="180" t="s">
        <v>1762</v>
      </c>
      <c r="F494" s="52" t="s">
        <v>92</v>
      </c>
      <c r="G494" s="519" t="s">
        <v>1319</v>
      </c>
      <c r="H494" s="624"/>
      <c r="I494" s="624"/>
      <c r="J494" s="624"/>
      <c r="K494" s="624"/>
      <c r="L494" s="624"/>
      <c r="M494" s="624"/>
      <c r="N494" s="626"/>
      <c r="O494" s="13"/>
      <c r="P494" s="67"/>
      <c r="Q494" s="67"/>
      <c r="R494" s="67"/>
      <c r="S494" s="67"/>
      <c r="T494" s="67"/>
      <c r="U494" s="67"/>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row>
    <row r="495" spans="1:227" s="14" customFormat="1" ht="30" x14ac:dyDescent="0.25">
      <c r="A495" s="680" t="s">
        <v>58</v>
      </c>
      <c r="B495" s="683" t="s">
        <v>1122</v>
      </c>
      <c r="C495" s="655" t="s">
        <v>630</v>
      </c>
      <c r="D495" s="660" t="s">
        <v>110</v>
      </c>
      <c r="E495" s="180" t="s">
        <v>197</v>
      </c>
      <c r="F495" s="178" t="s">
        <v>479</v>
      </c>
      <c r="G495" s="178" t="s">
        <v>383</v>
      </c>
      <c r="H495" s="710">
        <f>H497+H502+H508</f>
        <v>82624.3</v>
      </c>
      <c r="I495" s="710">
        <f>I497+I502+I508</f>
        <v>65181.100000000006</v>
      </c>
      <c r="J495" s="710">
        <f t="shared" ref="J495:M495" si="10">J497+J502+J508</f>
        <v>61345.1</v>
      </c>
      <c r="K495" s="710">
        <f t="shared" si="10"/>
        <v>23748.1</v>
      </c>
      <c r="L495" s="710">
        <f t="shared" si="10"/>
        <v>14748.1</v>
      </c>
      <c r="M495" s="710">
        <f t="shared" si="10"/>
        <v>14748.1</v>
      </c>
      <c r="N495" s="619"/>
      <c r="O495" s="13"/>
      <c r="P495" s="67"/>
      <c r="Q495" s="67"/>
      <c r="R495" s="67"/>
      <c r="S495" s="67"/>
      <c r="T495" s="67"/>
      <c r="U495" s="67"/>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row>
    <row r="496" spans="1:227" s="14" customFormat="1" ht="32.25" customHeight="1" x14ac:dyDescent="0.25">
      <c r="A496" s="680"/>
      <c r="B496" s="683"/>
      <c r="C496" s="655"/>
      <c r="D496" s="660"/>
      <c r="E496" s="181" t="s">
        <v>91</v>
      </c>
      <c r="F496" s="178"/>
      <c r="G496" s="178"/>
      <c r="H496" s="710"/>
      <c r="I496" s="710"/>
      <c r="J496" s="710"/>
      <c r="K496" s="710"/>
      <c r="L496" s="710"/>
      <c r="M496" s="710"/>
      <c r="N496" s="626"/>
      <c r="P496" s="67"/>
      <c r="Q496" s="67"/>
      <c r="R496" s="67"/>
      <c r="S496" s="67"/>
      <c r="T496" s="67"/>
      <c r="U496" s="67"/>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row>
    <row r="497" spans="1:227" s="14" customFormat="1" ht="75" x14ac:dyDescent="0.25">
      <c r="A497" s="680"/>
      <c r="B497" s="683"/>
      <c r="C497" s="698" t="s">
        <v>631</v>
      </c>
      <c r="D497" s="634" t="s">
        <v>72</v>
      </c>
      <c r="E497" s="202" t="s">
        <v>724</v>
      </c>
      <c r="F497" s="188" t="s">
        <v>557</v>
      </c>
      <c r="G497" s="188" t="s">
        <v>1322</v>
      </c>
      <c r="H497" s="624">
        <v>1250</v>
      </c>
      <c r="I497" s="624">
        <v>1249.8</v>
      </c>
      <c r="J497" s="624">
        <v>1300</v>
      </c>
      <c r="K497" s="624">
        <v>1300</v>
      </c>
      <c r="L497" s="624">
        <v>1300</v>
      </c>
      <c r="M497" s="624">
        <v>1300</v>
      </c>
      <c r="N497" s="701" t="s">
        <v>723</v>
      </c>
      <c r="O497" s="13"/>
      <c r="P497" s="67"/>
      <c r="Q497" s="32"/>
      <c r="R497" s="67"/>
      <c r="S497" s="67"/>
      <c r="T497" s="67"/>
      <c r="U497" s="67"/>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row>
    <row r="498" spans="1:227" s="14" customFormat="1" ht="63.75" customHeight="1" x14ac:dyDescent="0.25">
      <c r="A498" s="680"/>
      <c r="B498" s="683"/>
      <c r="C498" s="699"/>
      <c r="D498" s="661"/>
      <c r="E498" s="412" t="s">
        <v>1648</v>
      </c>
      <c r="F498" s="188" t="s">
        <v>557</v>
      </c>
      <c r="G498" s="188" t="s">
        <v>1590</v>
      </c>
      <c r="H498" s="624"/>
      <c r="I498" s="624"/>
      <c r="J498" s="624"/>
      <c r="K498" s="624"/>
      <c r="L498" s="624"/>
      <c r="M498" s="624"/>
      <c r="N498" s="701"/>
      <c r="O498" s="13"/>
      <c r="P498" s="67"/>
      <c r="Q498" s="32"/>
      <c r="R498" s="67"/>
      <c r="S498" s="67"/>
      <c r="T498" s="67"/>
      <c r="U498" s="67"/>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row>
    <row r="499" spans="1:227" s="14" customFormat="1" ht="77.25" customHeight="1" x14ac:dyDescent="0.25">
      <c r="A499" s="680"/>
      <c r="B499" s="683"/>
      <c r="C499" s="699"/>
      <c r="D499" s="661"/>
      <c r="E499" s="412" t="s">
        <v>1763</v>
      </c>
      <c r="F499" s="188" t="s">
        <v>557</v>
      </c>
      <c r="G499" s="188" t="s">
        <v>1587</v>
      </c>
      <c r="H499" s="624"/>
      <c r="I499" s="624"/>
      <c r="J499" s="624"/>
      <c r="K499" s="624"/>
      <c r="L499" s="624"/>
      <c r="M499" s="624"/>
      <c r="N499" s="701"/>
      <c r="O499" s="13"/>
      <c r="P499" s="67"/>
      <c r="Q499" s="32"/>
      <c r="R499" s="67"/>
      <c r="S499" s="67"/>
      <c r="T499" s="67"/>
      <c r="U499" s="67"/>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row>
    <row r="500" spans="1:227" s="14" customFormat="1" ht="66.75" customHeight="1" x14ac:dyDescent="0.25">
      <c r="A500" s="680"/>
      <c r="B500" s="683"/>
      <c r="C500" s="699"/>
      <c r="D500" s="661"/>
      <c r="E500" s="202" t="s">
        <v>1115</v>
      </c>
      <c r="F500" s="188" t="s">
        <v>557</v>
      </c>
      <c r="G500" s="188" t="s">
        <v>980</v>
      </c>
      <c r="H500" s="624"/>
      <c r="I500" s="624"/>
      <c r="J500" s="624"/>
      <c r="K500" s="624"/>
      <c r="L500" s="624"/>
      <c r="M500" s="624"/>
      <c r="N500" s="701"/>
      <c r="O500" s="13"/>
      <c r="P500" s="67"/>
      <c r="Q500" s="32"/>
      <c r="R500" s="67"/>
      <c r="S500" s="67"/>
      <c r="T500" s="67"/>
      <c r="U500" s="67"/>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row>
    <row r="501" spans="1:227" s="14" customFormat="1" ht="60" x14ac:dyDescent="0.25">
      <c r="A501" s="680"/>
      <c r="B501" s="683"/>
      <c r="C501" s="699"/>
      <c r="D501" s="661"/>
      <c r="E501" s="202" t="s">
        <v>1649</v>
      </c>
      <c r="F501" s="188" t="s">
        <v>557</v>
      </c>
      <c r="G501" s="188" t="s">
        <v>1325</v>
      </c>
      <c r="H501" s="624"/>
      <c r="I501" s="624"/>
      <c r="J501" s="624"/>
      <c r="K501" s="624"/>
      <c r="L501" s="624"/>
      <c r="M501" s="624"/>
      <c r="N501" s="701"/>
      <c r="O501" s="13"/>
      <c r="P501" s="67"/>
      <c r="Q501" s="67"/>
      <c r="R501" s="67"/>
      <c r="S501" s="67"/>
      <c r="T501" s="67"/>
      <c r="U501" s="67"/>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row>
    <row r="502" spans="1:227" s="14" customFormat="1" ht="90" x14ac:dyDescent="0.25">
      <c r="A502" s="680"/>
      <c r="B502" s="683"/>
      <c r="C502" s="655" t="s">
        <v>632</v>
      </c>
      <c r="D502" s="634" t="s">
        <v>81</v>
      </c>
      <c r="E502" s="202" t="s">
        <v>1764</v>
      </c>
      <c r="F502" s="188" t="s">
        <v>557</v>
      </c>
      <c r="G502" s="188" t="s">
        <v>1192</v>
      </c>
      <c r="H502" s="624">
        <v>71941.3</v>
      </c>
      <c r="I502" s="624">
        <v>54498.3</v>
      </c>
      <c r="J502" s="624">
        <v>60045.1</v>
      </c>
      <c r="K502" s="624">
        <v>22448.1</v>
      </c>
      <c r="L502" s="624">
        <v>13448.1</v>
      </c>
      <c r="M502" s="624">
        <v>13448.1</v>
      </c>
      <c r="N502" s="619" t="s">
        <v>725</v>
      </c>
      <c r="O502" s="13"/>
      <c r="P502" s="67"/>
      <c r="Q502" s="67"/>
      <c r="R502" s="67"/>
      <c r="S502" s="67"/>
      <c r="T502" s="67"/>
      <c r="U502" s="67"/>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row>
    <row r="503" spans="1:227" s="14" customFormat="1" ht="45" x14ac:dyDescent="0.25">
      <c r="A503" s="680"/>
      <c r="B503" s="683"/>
      <c r="C503" s="655"/>
      <c r="D503" s="661"/>
      <c r="E503" s="183" t="s">
        <v>521</v>
      </c>
      <c r="F503" s="203" t="s">
        <v>92</v>
      </c>
      <c r="G503" s="203" t="s">
        <v>605</v>
      </c>
      <c r="H503" s="624"/>
      <c r="I503" s="624"/>
      <c r="J503" s="624"/>
      <c r="K503" s="624"/>
      <c r="L503" s="624"/>
      <c r="M503" s="624"/>
      <c r="N503" s="619"/>
      <c r="O503" s="13"/>
      <c r="P503" s="67"/>
      <c r="Q503" s="67"/>
      <c r="R503" s="67"/>
      <c r="S503" s="67"/>
      <c r="T503" s="67"/>
      <c r="U503" s="67"/>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row>
    <row r="504" spans="1:227" s="14" customFormat="1" ht="73.150000000000006" customHeight="1" x14ac:dyDescent="0.25">
      <c r="A504" s="680"/>
      <c r="B504" s="683"/>
      <c r="C504" s="655"/>
      <c r="D504" s="661"/>
      <c r="E504" s="204" t="s">
        <v>1053</v>
      </c>
      <c r="F504" s="203" t="s">
        <v>92</v>
      </c>
      <c r="G504" s="205" t="s">
        <v>1054</v>
      </c>
      <c r="H504" s="624"/>
      <c r="I504" s="624"/>
      <c r="J504" s="624"/>
      <c r="K504" s="624"/>
      <c r="L504" s="624"/>
      <c r="M504" s="624"/>
      <c r="N504" s="619"/>
      <c r="O504" s="13"/>
      <c r="P504" s="13"/>
      <c r="Q504" s="32"/>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row>
    <row r="505" spans="1:227" s="14" customFormat="1" ht="90" x14ac:dyDescent="0.25">
      <c r="A505" s="680"/>
      <c r="B505" s="683"/>
      <c r="C505" s="655"/>
      <c r="D505" s="661"/>
      <c r="E505" s="183" t="s">
        <v>816</v>
      </c>
      <c r="F505" s="203" t="s">
        <v>557</v>
      </c>
      <c r="G505" s="203" t="s">
        <v>1323</v>
      </c>
      <c r="H505" s="624"/>
      <c r="I505" s="624"/>
      <c r="J505" s="624"/>
      <c r="K505" s="624"/>
      <c r="L505" s="624"/>
      <c r="M505" s="624"/>
      <c r="N505" s="619"/>
      <c r="O505" s="13"/>
      <c r="P505" s="67"/>
      <c r="Q505" s="67"/>
      <c r="R505" s="67"/>
      <c r="S505" s="67"/>
      <c r="T505" s="67"/>
      <c r="U505" s="67"/>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row>
    <row r="506" spans="1:227" s="14" customFormat="1" ht="30" x14ac:dyDescent="0.25">
      <c r="A506" s="680"/>
      <c r="B506" s="683"/>
      <c r="C506" s="655"/>
      <c r="D506" s="661"/>
      <c r="E506" s="183" t="s">
        <v>1052</v>
      </c>
      <c r="F506" s="203" t="s">
        <v>92</v>
      </c>
      <c r="G506" s="203" t="s">
        <v>1051</v>
      </c>
      <c r="H506" s="624"/>
      <c r="I506" s="624"/>
      <c r="J506" s="624"/>
      <c r="K506" s="624"/>
      <c r="L506" s="624"/>
      <c r="M506" s="624"/>
      <c r="N506" s="619"/>
      <c r="O506" s="13"/>
      <c r="P506" s="67"/>
      <c r="Q506" s="67"/>
      <c r="R506" s="67"/>
      <c r="S506" s="67"/>
      <c r="T506" s="67"/>
      <c r="U506" s="67"/>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row>
    <row r="507" spans="1:227" s="14" customFormat="1" ht="30" x14ac:dyDescent="0.25">
      <c r="A507" s="680"/>
      <c r="B507" s="683"/>
      <c r="C507" s="655"/>
      <c r="D507" s="662"/>
      <c r="E507" s="183" t="s">
        <v>1324</v>
      </c>
      <c r="F507" s="203" t="s">
        <v>92</v>
      </c>
      <c r="G507" s="203" t="s">
        <v>1325</v>
      </c>
      <c r="H507" s="624"/>
      <c r="I507" s="624"/>
      <c r="J507" s="624"/>
      <c r="K507" s="624"/>
      <c r="L507" s="624"/>
      <c r="M507" s="624"/>
      <c r="N507" s="619"/>
      <c r="O507" s="13"/>
      <c r="P507" s="67"/>
      <c r="Q507" s="67"/>
      <c r="R507" s="67"/>
      <c r="S507" s="67"/>
      <c r="T507" s="67"/>
      <c r="U507" s="67"/>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row>
    <row r="508" spans="1:227" s="14" customFormat="1" ht="75" x14ac:dyDescent="0.25">
      <c r="A508" s="680"/>
      <c r="B508" s="683"/>
      <c r="C508" s="655" t="s">
        <v>1598</v>
      </c>
      <c r="D508" s="725" t="s">
        <v>81</v>
      </c>
      <c r="E508" s="198" t="s">
        <v>1058</v>
      </c>
      <c r="F508" s="199" t="s">
        <v>557</v>
      </c>
      <c r="G508" s="200" t="s">
        <v>930</v>
      </c>
      <c r="H508" s="624">
        <v>9433</v>
      </c>
      <c r="I508" s="624">
        <v>9433</v>
      </c>
      <c r="J508" s="624">
        <v>0</v>
      </c>
      <c r="K508" s="624">
        <v>0</v>
      </c>
      <c r="L508" s="624">
        <v>0</v>
      </c>
      <c r="M508" s="624">
        <v>0</v>
      </c>
      <c r="N508" s="619" t="s">
        <v>1597</v>
      </c>
      <c r="O508" s="13"/>
      <c r="P508" s="67"/>
      <c r="Q508" s="67"/>
      <c r="R508" s="67"/>
      <c r="S508" s="67"/>
      <c r="T508" s="67"/>
      <c r="U508" s="67"/>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row>
    <row r="509" spans="1:227" s="14" customFormat="1" ht="30" x14ac:dyDescent="0.25">
      <c r="A509" s="680"/>
      <c r="B509" s="683"/>
      <c r="C509" s="655"/>
      <c r="D509" s="725"/>
      <c r="E509" s="206" t="s">
        <v>1055</v>
      </c>
      <c r="F509" s="203" t="s">
        <v>92</v>
      </c>
      <c r="G509" s="188" t="s">
        <v>1056</v>
      </c>
      <c r="H509" s="624"/>
      <c r="I509" s="624"/>
      <c r="J509" s="624"/>
      <c r="K509" s="624"/>
      <c r="L509" s="624"/>
      <c r="M509" s="624"/>
      <c r="N509" s="619"/>
      <c r="O509" s="13"/>
      <c r="P509" s="67"/>
      <c r="Q509" s="67"/>
      <c r="R509" s="67"/>
      <c r="S509" s="67"/>
      <c r="T509" s="67"/>
      <c r="U509" s="67"/>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row>
    <row r="510" spans="1:227" s="14" customFormat="1" ht="30" x14ac:dyDescent="0.25">
      <c r="A510" s="680"/>
      <c r="B510" s="683"/>
      <c r="C510" s="655"/>
      <c r="D510" s="725"/>
      <c r="E510" s="202" t="s">
        <v>1057</v>
      </c>
      <c r="F510" s="188" t="s">
        <v>92</v>
      </c>
      <c r="G510" s="188" t="s">
        <v>1051</v>
      </c>
      <c r="H510" s="624"/>
      <c r="I510" s="624"/>
      <c r="J510" s="624"/>
      <c r="K510" s="624"/>
      <c r="L510" s="624"/>
      <c r="M510" s="624"/>
      <c r="N510" s="619"/>
      <c r="O510" s="13"/>
      <c r="P510" s="67"/>
      <c r="Q510" s="67"/>
      <c r="R510" s="67"/>
      <c r="S510" s="67"/>
      <c r="T510" s="67"/>
      <c r="U510" s="67"/>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row>
    <row r="511" spans="1:227" s="14" customFormat="1" ht="42" customHeight="1" x14ac:dyDescent="0.25">
      <c r="A511" s="680" t="s">
        <v>59</v>
      </c>
      <c r="B511" s="683" t="s">
        <v>50</v>
      </c>
      <c r="C511" s="698" t="s">
        <v>260</v>
      </c>
      <c r="D511" s="634" t="s">
        <v>94</v>
      </c>
      <c r="E511" s="96" t="s">
        <v>198</v>
      </c>
      <c r="F511" s="184" t="s">
        <v>480</v>
      </c>
      <c r="G511" s="184" t="s">
        <v>383</v>
      </c>
      <c r="H511" s="624">
        <v>8613.7999999999993</v>
      </c>
      <c r="I511" s="624">
        <v>8385.2999999999993</v>
      </c>
      <c r="J511" s="624">
        <v>8558.4</v>
      </c>
      <c r="K511" s="624">
        <v>8458.2999999999993</v>
      </c>
      <c r="L511" s="624">
        <v>8367.7999999999993</v>
      </c>
      <c r="M511" s="624">
        <v>8367.5</v>
      </c>
      <c r="N511" s="619" t="s">
        <v>1765</v>
      </c>
      <c r="O511" s="13"/>
      <c r="P511" s="67"/>
      <c r="Q511" s="67"/>
      <c r="R511" s="67"/>
      <c r="S511" s="67"/>
      <c r="T511" s="67"/>
      <c r="U511" s="67"/>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row>
    <row r="512" spans="1:227" s="14" customFormat="1" ht="45" customHeight="1" x14ac:dyDescent="0.25">
      <c r="A512" s="680"/>
      <c r="B512" s="683"/>
      <c r="C512" s="699"/>
      <c r="D512" s="661"/>
      <c r="E512" s="180" t="s">
        <v>62</v>
      </c>
      <c r="F512" s="178" t="s">
        <v>92</v>
      </c>
      <c r="G512" s="178" t="s">
        <v>939</v>
      </c>
      <c r="H512" s="624"/>
      <c r="I512" s="624"/>
      <c r="J512" s="624"/>
      <c r="K512" s="624"/>
      <c r="L512" s="624"/>
      <c r="M512" s="624"/>
      <c r="N512" s="619"/>
      <c r="O512" s="13"/>
      <c r="P512" s="13"/>
      <c r="Q512" s="32"/>
      <c r="R512" s="356"/>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row>
    <row r="513" spans="1:227" s="14" customFormat="1" ht="31.15" customHeight="1" x14ac:dyDescent="0.25">
      <c r="A513" s="680"/>
      <c r="B513" s="683"/>
      <c r="C513" s="699"/>
      <c r="D513" s="661"/>
      <c r="E513" s="180" t="s">
        <v>96</v>
      </c>
      <c r="F513" s="178" t="s">
        <v>92</v>
      </c>
      <c r="G513" s="178" t="s">
        <v>606</v>
      </c>
      <c r="H513" s="624"/>
      <c r="I513" s="624"/>
      <c r="J513" s="624"/>
      <c r="K513" s="624"/>
      <c r="L513" s="624"/>
      <c r="M513" s="624"/>
      <c r="N513" s="619"/>
      <c r="O513" s="13"/>
      <c r="P513" s="67"/>
      <c r="Q513" s="67"/>
      <c r="R513" s="67"/>
      <c r="S513" s="67"/>
      <c r="T513" s="67"/>
      <c r="U513" s="67"/>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row>
    <row r="514" spans="1:227" s="14" customFormat="1" ht="46.15" customHeight="1" x14ac:dyDescent="0.25">
      <c r="A514" s="680"/>
      <c r="B514" s="683"/>
      <c r="C514" s="699"/>
      <c r="D514" s="661"/>
      <c r="E514" s="207" t="s">
        <v>517</v>
      </c>
      <c r="F514" s="178" t="s">
        <v>92</v>
      </c>
      <c r="G514" s="208" t="s">
        <v>518</v>
      </c>
      <c r="H514" s="624"/>
      <c r="I514" s="624"/>
      <c r="J514" s="624"/>
      <c r="K514" s="624"/>
      <c r="L514" s="624"/>
      <c r="M514" s="624"/>
      <c r="N514" s="619"/>
      <c r="O514" s="13"/>
      <c r="P514" s="67"/>
      <c r="Q514" s="67"/>
      <c r="R514" s="67"/>
      <c r="S514" s="67"/>
      <c r="T514" s="67"/>
      <c r="U514" s="67"/>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row>
    <row r="515" spans="1:227" s="14" customFormat="1" ht="45" x14ac:dyDescent="0.25">
      <c r="A515" s="680"/>
      <c r="B515" s="683"/>
      <c r="C515" s="699"/>
      <c r="D515" s="661"/>
      <c r="E515" s="207" t="s">
        <v>374</v>
      </c>
      <c r="F515" s="178" t="s">
        <v>92</v>
      </c>
      <c r="G515" s="208" t="s">
        <v>472</v>
      </c>
      <c r="H515" s="624"/>
      <c r="I515" s="624"/>
      <c r="J515" s="624"/>
      <c r="K515" s="624"/>
      <c r="L515" s="624"/>
      <c r="M515" s="624"/>
      <c r="N515" s="619"/>
      <c r="O515" s="13"/>
      <c r="P515" s="67"/>
      <c r="Q515" s="67"/>
      <c r="R515" s="67"/>
      <c r="S515" s="67"/>
      <c r="T515" s="67"/>
      <c r="U515" s="67"/>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row>
    <row r="516" spans="1:227" s="14" customFormat="1" ht="30" x14ac:dyDescent="0.25">
      <c r="A516" s="680"/>
      <c r="B516" s="683"/>
      <c r="C516" s="699"/>
      <c r="D516" s="661"/>
      <c r="E516" s="207" t="s">
        <v>765</v>
      </c>
      <c r="F516" s="178" t="s">
        <v>92</v>
      </c>
      <c r="G516" s="210" t="s">
        <v>766</v>
      </c>
      <c r="H516" s="624"/>
      <c r="I516" s="624"/>
      <c r="J516" s="624"/>
      <c r="K516" s="624"/>
      <c r="L516" s="624"/>
      <c r="M516" s="624"/>
      <c r="N516" s="619"/>
      <c r="O516" s="13"/>
      <c r="P516" s="67"/>
      <c r="Q516" s="67"/>
      <c r="R516" s="67"/>
      <c r="S516" s="67"/>
      <c r="T516" s="67"/>
      <c r="U516" s="67"/>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row>
    <row r="517" spans="1:227" s="14" customFormat="1" ht="60" x14ac:dyDescent="0.25">
      <c r="A517" s="680"/>
      <c r="B517" s="683"/>
      <c r="C517" s="699"/>
      <c r="D517" s="661"/>
      <c r="E517" s="209" t="s">
        <v>1767</v>
      </c>
      <c r="F517" s="208" t="s">
        <v>92</v>
      </c>
      <c r="G517" s="208" t="s">
        <v>1768</v>
      </c>
      <c r="H517" s="624"/>
      <c r="I517" s="624"/>
      <c r="J517" s="624"/>
      <c r="K517" s="624"/>
      <c r="L517" s="624"/>
      <c r="M517" s="624"/>
      <c r="N517" s="619"/>
      <c r="O517" s="13"/>
      <c r="P517" s="67"/>
      <c r="Q517" s="67"/>
      <c r="R517" s="67"/>
      <c r="S517" s="67"/>
      <c r="T517" s="67"/>
      <c r="U517" s="67"/>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row>
    <row r="518" spans="1:227" s="14" customFormat="1" ht="43.15" customHeight="1" x14ac:dyDescent="0.25">
      <c r="A518" s="680"/>
      <c r="B518" s="683"/>
      <c r="C518" s="699"/>
      <c r="D518" s="661"/>
      <c r="E518" s="209" t="s">
        <v>1059</v>
      </c>
      <c r="F518" s="208" t="s">
        <v>92</v>
      </c>
      <c r="G518" s="208" t="s">
        <v>940</v>
      </c>
      <c r="H518" s="624"/>
      <c r="I518" s="624"/>
      <c r="J518" s="624"/>
      <c r="K518" s="624"/>
      <c r="L518" s="624"/>
      <c r="M518" s="624"/>
      <c r="N518" s="619"/>
      <c r="O518" s="13"/>
      <c r="P518" s="67"/>
      <c r="Q518" s="67"/>
      <c r="R518" s="67"/>
      <c r="S518" s="67"/>
      <c r="T518" s="67"/>
      <c r="U518" s="67"/>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c r="EY518" s="13"/>
      <c r="EZ518" s="13"/>
      <c r="FA518" s="13"/>
      <c r="FB518" s="13"/>
      <c r="FC518" s="13"/>
      <c r="FD518" s="13"/>
      <c r="FE518" s="13"/>
      <c r="FF518" s="13"/>
      <c r="FG518" s="13"/>
      <c r="FH518" s="13"/>
      <c r="FI518" s="13"/>
      <c r="FJ518" s="13"/>
      <c r="FK518" s="13"/>
      <c r="FL518" s="13"/>
      <c r="FM518" s="13"/>
      <c r="FN518" s="13"/>
      <c r="FO518" s="13"/>
      <c r="FP518" s="13"/>
      <c r="FQ518" s="13"/>
      <c r="FR518" s="13"/>
      <c r="FS518" s="13"/>
      <c r="FT518" s="13"/>
      <c r="FU518" s="13"/>
      <c r="FV518" s="13"/>
      <c r="FW518" s="13"/>
      <c r="FX518" s="13"/>
      <c r="FY518" s="13"/>
      <c r="FZ518" s="13"/>
      <c r="GA518" s="13"/>
      <c r="GB518" s="13"/>
      <c r="GC518" s="13"/>
      <c r="GD518" s="13"/>
      <c r="GE518" s="13"/>
      <c r="GF518" s="13"/>
      <c r="GG518" s="13"/>
      <c r="GH518" s="13"/>
      <c r="GI518" s="13"/>
      <c r="GJ518" s="13"/>
      <c r="GK518" s="13"/>
      <c r="GL518" s="13"/>
      <c r="GM518" s="13"/>
      <c r="GN518" s="13"/>
      <c r="GO518" s="13"/>
      <c r="GP518" s="13"/>
      <c r="GQ518" s="13"/>
      <c r="GR518" s="13"/>
      <c r="GS518" s="13"/>
      <c r="GT518" s="13"/>
      <c r="GU518" s="13"/>
      <c r="GV518" s="13"/>
      <c r="GW518" s="13"/>
      <c r="GX518" s="13"/>
      <c r="GY518" s="13"/>
      <c r="GZ518" s="13"/>
      <c r="HA518" s="13"/>
      <c r="HB518" s="13"/>
      <c r="HC518" s="13"/>
      <c r="HD518" s="13"/>
      <c r="HE518" s="13"/>
      <c r="HF518" s="13"/>
      <c r="HG518" s="13"/>
      <c r="HH518" s="13"/>
      <c r="HI518" s="13"/>
      <c r="HJ518" s="13"/>
      <c r="HK518" s="13"/>
      <c r="HL518" s="13"/>
      <c r="HM518" s="13"/>
      <c r="HN518" s="13"/>
      <c r="HO518" s="13"/>
      <c r="HP518" s="13"/>
      <c r="HQ518" s="13"/>
      <c r="HR518" s="13"/>
      <c r="HS518" s="13"/>
    </row>
    <row r="519" spans="1:227" s="14" customFormat="1" ht="45" customHeight="1" x14ac:dyDescent="0.25">
      <c r="A519" s="680"/>
      <c r="B519" s="683"/>
      <c r="C519" s="746"/>
      <c r="D519" s="662"/>
      <c r="E519" s="112" t="s">
        <v>558</v>
      </c>
      <c r="F519" s="178" t="s">
        <v>92</v>
      </c>
      <c r="G519" s="52" t="s">
        <v>939</v>
      </c>
      <c r="H519" s="624"/>
      <c r="I519" s="624"/>
      <c r="J519" s="624"/>
      <c r="K519" s="624"/>
      <c r="L519" s="624"/>
      <c r="M519" s="624"/>
      <c r="N519" s="619"/>
      <c r="O519" s="13"/>
      <c r="P519" s="67"/>
      <c r="Q519" s="67"/>
      <c r="R519" s="67"/>
      <c r="S519" s="67"/>
      <c r="T519" s="67"/>
      <c r="U519" s="67"/>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row>
    <row r="520" spans="1:227" s="17" customFormat="1" ht="30" x14ac:dyDescent="0.25">
      <c r="A520" s="680" t="s">
        <v>60</v>
      </c>
      <c r="B520" s="683" t="s">
        <v>211</v>
      </c>
      <c r="C520" s="655" t="s">
        <v>633</v>
      </c>
      <c r="D520" s="660" t="s">
        <v>1327</v>
      </c>
      <c r="E520" s="147" t="s">
        <v>172</v>
      </c>
      <c r="F520" s="145" t="s">
        <v>481</v>
      </c>
      <c r="G520" s="145" t="s">
        <v>406</v>
      </c>
      <c r="H520" s="624">
        <v>181.1</v>
      </c>
      <c r="I520" s="624">
        <v>166.1</v>
      </c>
      <c r="J520" s="624">
        <v>181.1</v>
      </c>
      <c r="K520" s="624">
        <v>181.1</v>
      </c>
      <c r="L520" s="624">
        <v>181.1</v>
      </c>
      <c r="M520" s="624">
        <v>181.1</v>
      </c>
      <c r="N520" s="724" t="s">
        <v>1766</v>
      </c>
      <c r="O520" s="13"/>
      <c r="P520" s="67"/>
      <c r="Q520" s="67"/>
      <c r="R520" s="67"/>
      <c r="S520" s="67"/>
      <c r="T520" s="67"/>
      <c r="U520" s="67"/>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row>
    <row r="521" spans="1:227" s="17" customFormat="1" ht="30" x14ac:dyDescent="0.25">
      <c r="A521" s="680"/>
      <c r="B521" s="683"/>
      <c r="C521" s="655"/>
      <c r="D521" s="660"/>
      <c r="E521" s="180" t="s">
        <v>956</v>
      </c>
      <c r="F521" s="178" t="s">
        <v>726</v>
      </c>
      <c r="G521" s="178" t="s">
        <v>727</v>
      </c>
      <c r="H521" s="624"/>
      <c r="I521" s="624"/>
      <c r="J521" s="624"/>
      <c r="K521" s="624"/>
      <c r="L521" s="624"/>
      <c r="M521" s="624"/>
      <c r="N521" s="724"/>
      <c r="O521" s="13"/>
      <c r="P521" s="13"/>
      <c r="Q521" s="32"/>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c r="EY521" s="13"/>
      <c r="EZ521" s="13"/>
      <c r="FA521" s="13"/>
      <c r="FB521" s="13"/>
      <c r="FC521" s="13"/>
      <c r="FD521" s="13"/>
      <c r="FE521" s="13"/>
      <c r="FF521" s="13"/>
      <c r="FG521" s="13"/>
      <c r="FH521" s="13"/>
      <c r="FI521" s="13"/>
      <c r="FJ521" s="13"/>
      <c r="FK521" s="13"/>
      <c r="FL521" s="13"/>
      <c r="FM521" s="13"/>
      <c r="FN521" s="13"/>
      <c r="FO521" s="13"/>
      <c r="FP521" s="13"/>
      <c r="FQ521" s="13"/>
      <c r="FR521" s="13"/>
      <c r="FS521" s="13"/>
      <c r="FT521" s="13"/>
      <c r="FU521" s="13"/>
      <c r="FV521" s="13"/>
      <c r="FW521" s="13"/>
      <c r="FX521" s="13"/>
      <c r="FY521" s="13"/>
      <c r="FZ521" s="13"/>
      <c r="GA521" s="13"/>
      <c r="GB521" s="13"/>
      <c r="GC521" s="13"/>
      <c r="GD521" s="13"/>
      <c r="GE521" s="13"/>
      <c r="GF521" s="13"/>
      <c r="GG521" s="13"/>
      <c r="GH521" s="13"/>
      <c r="GI521" s="13"/>
      <c r="GJ521" s="13"/>
      <c r="GK521" s="13"/>
      <c r="GL521" s="13"/>
      <c r="GM521" s="13"/>
      <c r="GN521" s="13"/>
      <c r="GO521" s="13"/>
      <c r="GP521" s="13"/>
      <c r="GQ521" s="13"/>
      <c r="GR521" s="13"/>
      <c r="GS521" s="13"/>
      <c r="GT521" s="13"/>
      <c r="GU521" s="13"/>
      <c r="GV521" s="13"/>
      <c r="GW521" s="13"/>
      <c r="GX521" s="13"/>
      <c r="GY521" s="13"/>
      <c r="GZ521" s="13"/>
      <c r="HA521" s="13"/>
      <c r="HB521" s="13"/>
      <c r="HC521" s="13"/>
      <c r="HD521" s="13"/>
      <c r="HE521" s="13"/>
      <c r="HF521" s="13"/>
      <c r="HG521" s="13"/>
      <c r="HH521" s="13"/>
      <c r="HI521" s="13"/>
      <c r="HJ521" s="13"/>
      <c r="HK521" s="13"/>
      <c r="HL521" s="13"/>
      <c r="HM521" s="13"/>
      <c r="HN521" s="13"/>
      <c r="HO521" s="13"/>
      <c r="HP521" s="13"/>
      <c r="HQ521" s="13"/>
      <c r="HR521" s="13"/>
      <c r="HS521" s="13"/>
    </row>
    <row r="522" spans="1:227" s="17" customFormat="1" ht="60" x14ac:dyDescent="0.25">
      <c r="A522" s="680"/>
      <c r="B522" s="683"/>
      <c r="C522" s="655"/>
      <c r="D522" s="660"/>
      <c r="E522" s="156" t="s">
        <v>1252</v>
      </c>
      <c r="F522" s="158" t="s">
        <v>92</v>
      </c>
      <c r="G522" s="145" t="s">
        <v>1253</v>
      </c>
      <c r="H522" s="624"/>
      <c r="I522" s="624"/>
      <c r="J522" s="624"/>
      <c r="K522" s="624"/>
      <c r="L522" s="624"/>
      <c r="M522" s="624"/>
      <c r="N522" s="724"/>
      <c r="O522" s="13"/>
      <c r="P522" s="13"/>
      <c r="Q522" s="32"/>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c r="EY522" s="13"/>
      <c r="EZ522" s="13"/>
      <c r="FA522" s="13"/>
      <c r="FB522" s="13"/>
      <c r="FC522" s="13"/>
      <c r="FD522" s="13"/>
      <c r="FE522" s="13"/>
      <c r="FF522" s="13"/>
      <c r="FG522" s="13"/>
      <c r="FH522" s="13"/>
      <c r="FI522" s="13"/>
      <c r="FJ522" s="13"/>
      <c r="FK522" s="13"/>
      <c r="FL522" s="13"/>
      <c r="FM522" s="13"/>
      <c r="FN522" s="13"/>
      <c r="FO522" s="13"/>
      <c r="FP522" s="13"/>
      <c r="FQ522" s="13"/>
      <c r="FR522" s="13"/>
      <c r="FS522" s="13"/>
      <c r="FT522" s="13"/>
      <c r="FU522" s="13"/>
      <c r="FV522" s="13"/>
      <c r="FW522" s="13"/>
      <c r="FX522" s="13"/>
      <c r="FY522" s="13"/>
      <c r="FZ522" s="13"/>
      <c r="GA522" s="13"/>
      <c r="GB522" s="13"/>
      <c r="GC522" s="13"/>
      <c r="GD522" s="13"/>
      <c r="GE522" s="13"/>
      <c r="GF522" s="13"/>
      <c r="GG522" s="13"/>
      <c r="GH522" s="13"/>
      <c r="GI522" s="13"/>
      <c r="GJ522" s="13"/>
      <c r="GK522" s="13"/>
      <c r="GL522" s="13"/>
      <c r="GM522" s="13"/>
      <c r="GN522" s="13"/>
      <c r="GO522" s="13"/>
      <c r="GP522" s="13"/>
      <c r="GQ522" s="13"/>
      <c r="GR522" s="13"/>
      <c r="GS522" s="13"/>
      <c r="GT522" s="13"/>
      <c r="GU522" s="13"/>
      <c r="GV522" s="13"/>
      <c r="GW522" s="13"/>
      <c r="GX522" s="13"/>
      <c r="GY522" s="13"/>
      <c r="GZ522" s="13"/>
      <c r="HA522" s="13"/>
      <c r="HB522" s="13"/>
      <c r="HC522" s="13"/>
      <c r="HD522" s="13"/>
      <c r="HE522" s="13"/>
      <c r="HF522" s="13"/>
      <c r="HG522" s="13"/>
      <c r="HH522" s="13"/>
      <c r="HI522" s="13"/>
      <c r="HJ522" s="13"/>
      <c r="HK522" s="13"/>
      <c r="HL522" s="13"/>
      <c r="HM522" s="13"/>
      <c r="HN522" s="13"/>
      <c r="HO522" s="13"/>
      <c r="HP522" s="13"/>
      <c r="HQ522" s="13"/>
      <c r="HR522" s="13"/>
      <c r="HS522" s="13"/>
    </row>
    <row r="523" spans="1:227" s="17" customFormat="1" ht="45" x14ac:dyDescent="0.25">
      <c r="A523" s="680"/>
      <c r="B523" s="683"/>
      <c r="C523" s="655"/>
      <c r="D523" s="660"/>
      <c r="E523" s="156" t="s">
        <v>999</v>
      </c>
      <c r="F523" s="146" t="s">
        <v>92</v>
      </c>
      <c r="G523" s="157" t="s">
        <v>995</v>
      </c>
      <c r="H523" s="624"/>
      <c r="I523" s="624"/>
      <c r="J523" s="624"/>
      <c r="K523" s="624"/>
      <c r="L523" s="624"/>
      <c r="M523" s="624"/>
      <c r="N523" s="724"/>
      <c r="O523" s="13"/>
      <c r="P523" s="67"/>
      <c r="Q523" s="67"/>
      <c r="R523" s="67"/>
      <c r="S523" s="67"/>
      <c r="T523" s="67"/>
      <c r="U523" s="67"/>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13"/>
      <c r="HQ523" s="13"/>
      <c r="HR523" s="13"/>
      <c r="HS523" s="13"/>
    </row>
    <row r="524" spans="1:227" s="17" customFormat="1" ht="45" x14ac:dyDescent="0.25">
      <c r="A524" s="680"/>
      <c r="B524" s="683"/>
      <c r="C524" s="655"/>
      <c r="D524" s="660"/>
      <c r="E524" s="147" t="s">
        <v>1249</v>
      </c>
      <c r="F524" s="158" t="s">
        <v>92</v>
      </c>
      <c r="G524" s="145" t="s">
        <v>1200</v>
      </c>
      <c r="H524" s="624"/>
      <c r="I524" s="624"/>
      <c r="J524" s="624"/>
      <c r="K524" s="624"/>
      <c r="L524" s="624"/>
      <c r="M524" s="624"/>
      <c r="N524" s="724"/>
      <c r="O524" s="13"/>
      <c r="P524" s="67"/>
      <c r="Q524" s="67"/>
      <c r="R524" s="67"/>
      <c r="S524" s="67"/>
      <c r="T524" s="67"/>
      <c r="U524" s="67"/>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3"/>
      <c r="GE524" s="13"/>
      <c r="GF524" s="13"/>
      <c r="GG524" s="13"/>
      <c r="GH524" s="13"/>
      <c r="GI524" s="13"/>
      <c r="GJ524" s="13"/>
      <c r="GK524" s="13"/>
      <c r="GL524" s="13"/>
      <c r="GM524" s="13"/>
      <c r="GN524" s="13"/>
      <c r="GO524" s="13"/>
      <c r="GP524" s="13"/>
      <c r="GQ524" s="13"/>
      <c r="GR524" s="13"/>
      <c r="GS524" s="13"/>
      <c r="GT524" s="13"/>
      <c r="GU524" s="13"/>
      <c r="GV524" s="13"/>
      <c r="GW524" s="13"/>
      <c r="GX524" s="13"/>
      <c r="GY524" s="13"/>
      <c r="GZ524" s="13"/>
      <c r="HA524" s="13"/>
      <c r="HB524" s="13"/>
      <c r="HC524" s="13"/>
      <c r="HD524" s="13"/>
      <c r="HE524" s="13"/>
      <c r="HF524" s="13"/>
      <c r="HG524" s="13"/>
      <c r="HH524" s="13"/>
      <c r="HI524" s="13"/>
      <c r="HJ524" s="13"/>
      <c r="HK524" s="13"/>
      <c r="HL524" s="13"/>
      <c r="HM524" s="13"/>
      <c r="HN524" s="13"/>
      <c r="HO524" s="13"/>
      <c r="HP524" s="13"/>
      <c r="HQ524" s="13"/>
      <c r="HR524" s="13"/>
      <c r="HS524" s="13"/>
    </row>
    <row r="525" spans="1:227" s="17" customFormat="1" ht="30" x14ac:dyDescent="0.25">
      <c r="A525" s="680"/>
      <c r="B525" s="683"/>
      <c r="C525" s="655"/>
      <c r="D525" s="660"/>
      <c r="E525" s="147" t="s">
        <v>369</v>
      </c>
      <c r="F525" s="158" t="s">
        <v>38</v>
      </c>
      <c r="G525" s="145" t="s">
        <v>1251</v>
      </c>
      <c r="H525" s="624"/>
      <c r="I525" s="624"/>
      <c r="J525" s="624"/>
      <c r="K525" s="624"/>
      <c r="L525" s="624"/>
      <c r="M525" s="624"/>
      <c r="N525" s="724"/>
      <c r="O525" s="13"/>
      <c r="P525" s="67"/>
      <c r="Q525" s="67"/>
      <c r="R525" s="67"/>
      <c r="S525" s="67"/>
      <c r="T525" s="67"/>
      <c r="U525" s="67"/>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c r="EY525" s="13"/>
      <c r="EZ525" s="13"/>
      <c r="FA525" s="13"/>
      <c r="FB525" s="13"/>
      <c r="FC525" s="13"/>
      <c r="FD525" s="13"/>
      <c r="FE525" s="13"/>
      <c r="FF525" s="13"/>
      <c r="FG525" s="13"/>
      <c r="FH525" s="13"/>
      <c r="FI525" s="13"/>
      <c r="FJ525" s="13"/>
      <c r="FK525" s="13"/>
      <c r="FL525" s="13"/>
      <c r="FM525" s="13"/>
      <c r="FN525" s="13"/>
      <c r="FO525" s="13"/>
      <c r="FP525" s="13"/>
      <c r="FQ525" s="13"/>
      <c r="FR525" s="13"/>
      <c r="FS525" s="13"/>
      <c r="FT525" s="13"/>
      <c r="FU525" s="13"/>
      <c r="FV525" s="13"/>
      <c r="FW525" s="13"/>
      <c r="FX525" s="13"/>
      <c r="FY525" s="13"/>
      <c r="FZ525" s="13"/>
      <c r="GA525" s="13"/>
      <c r="GB525" s="13"/>
      <c r="GC525" s="13"/>
      <c r="GD525" s="13"/>
      <c r="GE525" s="13"/>
      <c r="GF525" s="13"/>
      <c r="GG525" s="13"/>
      <c r="GH525" s="13"/>
      <c r="GI525" s="13"/>
      <c r="GJ525" s="13"/>
      <c r="GK525" s="13"/>
      <c r="GL525" s="13"/>
      <c r="GM525" s="13"/>
      <c r="GN525" s="13"/>
      <c r="GO525" s="13"/>
      <c r="GP525" s="13"/>
      <c r="GQ525" s="13"/>
      <c r="GR525" s="13"/>
      <c r="GS525" s="13"/>
      <c r="GT525" s="13"/>
      <c r="GU525" s="13"/>
      <c r="GV525" s="13"/>
      <c r="GW525" s="13"/>
      <c r="GX525" s="13"/>
      <c r="GY525" s="13"/>
      <c r="GZ525" s="13"/>
      <c r="HA525" s="13"/>
      <c r="HB525" s="13"/>
      <c r="HC525" s="13"/>
      <c r="HD525" s="13"/>
      <c r="HE525" s="13"/>
      <c r="HF525" s="13"/>
      <c r="HG525" s="13"/>
      <c r="HH525" s="13"/>
      <c r="HI525" s="13"/>
      <c r="HJ525" s="13"/>
      <c r="HK525" s="13"/>
      <c r="HL525" s="13"/>
      <c r="HM525" s="13"/>
      <c r="HN525" s="13"/>
      <c r="HO525" s="13"/>
      <c r="HP525" s="13"/>
      <c r="HQ525" s="13"/>
      <c r="HR525" s="13"/>
      <c r="HS525" s="13"/>
    </row>
    <row r="526" spans="1:227" s="17" customFormat="1" ht="30" x14ac:dyDescent="0.25">
      <c r="A526" s="673" t="s">
        <v>788</v>
      </c>
      <c r="B526" s="676" t="s">
        <v>1123</v>
      </c>
      <c r="C526" s="804" t="s">
        <v>787</v>
      </c>
      <c r="D526" s="634" t="s">
        <v>72</v>
      </c>
      <c r="E526" s="321" t="s">
        <v>172</v>
      </c>
      <c r="F526" s="158" t="s">
        <v>1125</v>
      </c>
      <c r="G526" s="325" t="s">
        <v>1124</v>
      </c>
      <c r="H526" s="624">
        <v>0</v>
      </c>
      <c r="I526" s="624">
        <v>0</v>
      </c>
      <c r="J526" s="624">
        <v>0</v>
      </c>
      <c r="K526" s="624">
        <v>0</v>
      </c>
      <c r="L526" s="624">
        <v>400</v>
      </c>
      <c r="M526" s="624">
        <v>611</v>
      </c>
      <c r="N526" s="646" t="s">
        <v>789</v>
      </c>
      <c r="O526" s="13"/>
      <c r="P526" s="67"/>
      <c r="Q526" s="67"/>
      <c r="R526" s="67"/>
      <c r="S526" s="67"/>
      <c r="T526" s="67"/>
      <c r="U526" s="67"/>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c r="EY526" s="13"/>
      <c r="EZ526" s="13"/>
      <c r="FA526" s="13"/>
      <c r="FB526" s="13"/>
      <c r="FC526" s="13"/>
      <c r="FD526" s="13"/>
      <c r="FE526" s="13"/>
      <c r="FF526" s="13"/>
      <c r="FG526" s="13"/>
      <c r="FH526" s="13"/>
      <c r="FI526" s="13"/>
      <c r="FJ526" s="13"/>
      <c r="FK526" s="13"/>
      <c r="FL526" s="13"/>
      <c r="FM526" s="13"/>
      <c r="FN526" s="13"/>
      <c r="FO526" s="13"/>
      <c r="FP526" s="13"/>
      <c r="FQ526" s="13"/>
      <c r="FR526" s="13"/>
      <c r="FS526" s="13"/>
      <c r="FT526" s="13"/>
      <c r="FU526" s="13"/>
      <c r="FV526" s="13"/>
      <c r="FW526" s="13"/>
      <c r="FX526" s="13"/>
      <c r="FY526" s="13"/>
      <c r="FZ526" s="13"/>
      <c r="GA526" s="13"/>
      <c r="GB526" s="13"/>
      <c r="GC526" s="13"/>
      <c r="GD526" s="13"/>
      <c r="GE526" s="13"/>
      <c r="GF526" s="13"/>
      <c r="GG526" s="13"/>
      <c r="GH526" s="13"/>
      <c r="GI526" s="13"/>
      <c r="GJ526" s="13"/>
      <c r="GK526" s="13"/>
      <c r="GL526" s="13"/>
      <c r="GM526" s="13"/>
      <c r="GN526" s="13"/>
      <c r="GO526" s="13"/>
      <c r="GP526" s="13"/>
      <c r="GQ526" s="13"/>
      <c r="GR526" s="13"/>
      <c r="GS526" s="13"/>
      <c r="GT526" s="13"/>
      <c r="GU526" s="13"/>
      <c r="GV526" s="13"/>
      <c r="GW526" s="13"/>
      <c r="GX526" s="13"/>
      <c r="GY526" s="13"/>
      <c r="GZ526" s="13"/>
      <c r="HA526" s="13"/>
      <c r="HB526" s="13"/>
      <c r="HC526" s="13"/>
      <c r="HD526" s="13"/>
      <c r="HE526" s="13"/>
      <c r="HF526" s="13"/>
      <c r="HG526" s="13"/>
      <c r="HH526" s="13"/>
      <c r="HI526" s="13"/>
      <c r="HJ526" s="13"/>
      <c r="HK526" s="13"/>
      <c r="HL526" s="13"/>
      <c r="HM526" s="13"/>
      <c r="HN526" s="13"/>
      <c r="HO526" s="13"/>
      <c r="HP526" s="13"/>
      <c r="HQ526" s="13"/>
      <c r="HR526" s="13"/>
      <c r="HS526" s="13"/>
    </row>
    <row r="527" spans="1:227" s="17" customFormat="1" ht="45" customHeight="1" x14ac:dyDescent="0.25">
      <c r="A527" s="629"/>
      <c r="B527" s="803"/>
      <c r="C527" s="756"/>
      <c r="D527" s="756"/>
      <c r="E527" s="321" t="s">
        <v>1097</v>
      </c>
      <c r="F527" s="158" t="s">
        <v>92</v>
      </c>
      <c r="G527" s="325" t="s">
        <v>790</v>
      </c>
      <c r="H527" s="624"/>
      <c r="I527" s="624"/>
      <c r="J527" s="624"/>
      <c r="K527" s="624"/>
      <c r="L527" s="624"/>
      <c r="M527" s="624"/>
      <c r="N527" s="646"/>
      <c r="O527" s="13"/>
      <c r="P527" s="67"/>
      <c r="Q527" s="67"/>
      <c r="R527" s="67"/>
      <c r="S527" s="67"/>
      <c r="T527" s="67"/>
      <c r="U527" s="67"/>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13"/>
      <c r="GG527" s="13"/>
      <c r="GH527" s="13"/>
      <c r="GI527" s="13"/>
      <c r="GJ527" s="13"/>
      <c r="GK527" s="13"/>
      <c r="GL527" s="13"/>
      <c r="GM527" s="13"/>
      <c r="GN527" s="13"/>
      <c r="GO527" s="13"/>
      <c r="GP527" s="13"/>
      <c r="GQ527" s="13"/>
      <c r="GR527" s="13"/>
      <c r="GS527" s="13"/>
      <c r="GT527" s="13"/>
      <c r="GU527" s="13"/>
      <c r="GV527" s="13"/>
      <c r="GW527" s="13"/>
      <c r="GX527" s="13"/>
      <c r="GY527" s="13"/>
      <c r="GZ527" s="13"/>
      <c r="HA527" s="13"/>
      <c r="HB527" s="13"/>
      <c r="HC527" s="13"/>
      <c r="HD527" s="13"/>
      <c r="HE527" s="13"/>
      <c r="HF527" s="13"/>
      <c r="HG527" s="13"/>
      <c r="HH527" s="13"/>
      <c r="HI527" s="13"/>
      <c r="HJ527" s="13"/>
      <c r="HK527" s="13"/>
      <c r="HL527" s="13"/>
      <c r="HM527" s="13"/>
      <c r="HN527" s="13"/>
      <c r="HO527" s="13"/>
      <c r="HP527" s="13"/>
      <c r="HQ527" s="13"/>
      <c r="HR527" s="13"/>
      <c r="HS527" s="13"/>
    </row>
    <row r="528" spans="1:227" s="17" customFormat="1" ht="60" x14ac:dyDescent="0.25">
      <c r="A528" s="630"/>
      <c r="B528" s="728"/>
      <c r="C528" s="635"/>
      <c r="D528" s="635"/>
      <c r="E528" s="614" t="s">
        <v>1832</v>
      </c>
      <c r="F528" s="158" t="s">
        <v>92</v>
      </c>
      <c r="G528" s="325" t="s">
        <v>1338</v>
      </c>
      <c r="H528" s="624"/>
      <c r="I528" s="624"/>
      <c r="J528" s="624"/>
      <c r="K528" s="624"/>
      <c r="L528" s="624"/>
      <c r="M528" s="624"/>
      <c r="N528" s="646"/>
      <c r="O528" s="13"/>
      <c r="P528" s="13"/>
      <c r="Q528" s="347"/>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row>
    <row r="529" spans="1:227" s="50" customFormat="1" ht="107.25" customHeight="1" x14ac:dyDescent="0.25">
      <c r="A529" s="62" t="s">
        <v>261</v>
      </c>
      <c r="B529" s="121" t="s">
        <v>277</v>
      </c>
      <c r="C529" s="47" t="s">
        <v>262</v>
      </c>
      <c r="D529" s="48" t="s">
        <v>1618</v>
      </c>
      <c r="E529" s="119" t="s">
        <v>172</v>
      </c>
      <c r="F529" s="115" t="s">
        <v>442</v>
      </c>
      <c r="G529" s="538" t="s">
        <v>555</v>
      </c>
      <c r="H529" s="374">
        <f t="shared" ref="H529:M529" si="11">H530+H622+H701+H702+H719+H724</f>
        <v>792833.10000000009</v>
      </c>
      <c r="I529" s="374">
        <f t="shared" si="11"/>
        <v>782577.49999999988</v>
      </c>
      <c r="J529" s="374">
        <f t="shared" si="11"/>
        <v>928335.50000000012</v>
      </c>
      <c r="K529" s="374">
        <f t="shared" si="11"/>
        <v>947913.89999999991</v>
      </c>
      <c r="L529" s="374">
        <f t="shared" si="11"/>
        <v>898982.19999999984</v>
      </c>
      <c r="M529" s="374">
        <f t="shared" si="11"/>
        <v>898966.29999999993</v>
      </c>
      <c r="N529" s="375"/>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c r="DP529" s="49"/>
      <c r="DQ529" s="49"/>
      <c r="DR529" s="49"/>
      <c r="DS529" s="49"/>
      <c r="DT529" s="49"/>
      <c r="DU529" s="49"/>
      <c r="DV529" s="49"/>
      <c r="DW529" s="49"/>
      <c r="DX529" s="49"/>
      <c r="DY529" s="49"/>
      <c r="DZ529" s="49"/>
      <c r="EA529" s="49"/>
      <c r="EB529" s="49"/>
      <c r="EC529" s="49"/>
      <c r="ED529" s="49"/>
      <c r="EE529" s="49"/>
      <c r="EF529" s="49"/>
      <c r="EG529" s="49"/>
      <c r="EH529" s="49"/>
      <c r="EI529" s="49"/>
      <c r="EJ529" s="49"/>
      <c r="EK529" s="49"/>
      <c r="EL529" s="49"/>
      <c r="EM529" s="49"/>
      <c r="EN529" s="49"/>
      <c r="EO529" s="49"/>
      <c r="EP529" s="49"/>
      <c r="EQ529" s="49"/>
      <c r="ER529" s="49"/>
      <c r="ES529" s="49"/>
      <c r="ET529" s="49"/>
      <c r="EU529" s="49"/>
      <c r="EV529" s="49"/>
      <c r="EW529" s="49"/>
      <c r="EX529" s="49"/>
      <c r="EY529" s="49"/>
      <c r="EZ529" s="49"/>
      <c r="FA529" s="49"/>
      <c r="FB529" s="49"/>
      <c r="FC529" s="49"/>
      <c r="FD529" s="49"/>
      <c r="FE529" s="49"/>
      <c r="FF529" s="49"/>
      <c r="FG529" s="49"/>
      <c r="FH529" s="49"/>
      <c r="FI529" s="49"/>
      <c r="FJ529" s="49"/>
      <c r="FK529" s="49"/>
      <c r="FL529" s="49"/>
      <c r="FM529" s="49"/>
      <c r="FN529" s="49"/>
      <c r="FO529" s="49"/>
      <c r="FP529" s="49"/>
      <c r="FQ529" s="49"/>
      <c r="FR529" s="49"/>
      <c r="FS529" s="49"/>
      <c r="FT529" s="49"/>
      <c r="FU529" s="49"/>
      <c r="FV529" s="49"/>
      <c r="FW529" s="49"/>
      <c r="FX529" s="49"/>
      <c r="FY529" s="49"/>
      <c r="FZ529" s="49"/>
      <c r="GA529" s="49"/>
      <c r="GB529" s="49"/>
      <c r="GC529" s="49"/>
      <c r="GD529" s="49"/>
      <c r="GE529" s="49"/>
      <c r="GF529" s="49"/>
      <c r="GG529" s="49"/>
      <c r="GH529" s="49"/>
      <c r="GI529" s="49"/>
      <c r="GJ529" s="49"/>
      <c r="GK529" s="49"/>
      <c r="GL529" s="49"/>
      <c r="GM529" s="49"/>
      <c r="GN529" s="49"/>
      <c r="GO529" s="49"/>
      <c r="GP529" s="49"/>
      <c r="GQ529" s="49"/>
      <c r="GR529" s="49"/>
      <c r="GS529" s="49"/>
      <c r="GT529" s="49"/>
      <c r="GU529" s="49"/>
      <c r="GV529" s="49"/>
      <c r="GW529" s="49"/>
      <c r="GX529" s="49"/>
      <c r="GY529" s="49"/>
      <c r="GZ529" s="49"/>
      <c r="HA529" s="49"/>
      <c r="HB529" s="49"/>
      <c r="HC529" s="49"/>
      <c r="HD529" s="49"/>
      <c r="HE529" s="49"/>
      <c r="HF529" s="49"/>
      <c r="HG529" s="49"/>
      <c r="HH529" s="49"/>
      <c r="HI529" s="49"/>
      <c r="HJ529" s="49"/>
      <c r="HK529" s="49"/>
      <c r="HL529" s="49"/>
      <c r="HM529" s="49"/>
      <c r="HN529" s="49"/>
      <c r="HO529" s="49"/>
      <c r="HP529" s="49"/>
      <c r="HQ529" s="49"/>
      <c r="HR529" s="49"/>
      <c r="HS529" s="49"/>
    </row>
    <row r="530" spans="1:227" s="17" customFormat="1" ht="30" x14ac:dyDescent="0.25">
      <c r="A530" s="680" t="s">
        <v>299</v>
      </c>
      <c r="B530" s="683" t="s">
        <v>263</v>
      </c>
      <c r="C530" s="655" t="s">
        <v>264</v>
      </c>
      <c r="D530" s="698" t="s">
        <v>1616</v>
      </c>
      <c r="E530" s="103" t="s">
        <v>173</v>
      </c>
      <c r="F530" s="590" t="s">
        <v>388</v>
      </c>
      <c r="G530" s="594" t="s">
        <v>482</v>
      </c>
      <c r="H530" s="702">
        <f>H578+H580+H585+H588+H591+H593+H597+H604+H606+H608+H611+H613+H616+H620+H621</f>
        <v>295468.89999999997</v>
      </c>
      <c r="I530" s="702">
        <f t="shared" ref="I530:M530" si="12">I578+I580+I585+I588+I591+I593+I597+I604+I606+I608+I611+I613+I616+I620+I621</f>
        <v>292634.2</v>
      </c>
      <c r="J530" s="702">
        <f t="shared" si="12"/>
        <v>345101.9</v>
      </c>
      <c r="K530" s="702">
        <f t="shared" si="12"/>
        <v>346960</v>
      </c>
      <c r="L530" s="702">
        <f t="shared" si="12"/>
        <v>346796</v>
      </c>
      <c r="M530" s="702">
        <f t="shared" si="12"/>
        <v>346791.2</v>
      </c>
      <c r="N530" s="645"/>
      <c r="O530" s="13"/>
      <c r="P530" s="67"/>
      <c r="Q530" s="67"/>
      <c r="R530" s="67"/>
      <c r="S530" s="67"/>
      <c r="T530" s="67"/>
      <c r="U530" s="67"/>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row>
    <row r="531" spans="1:227" s="17" customFormat="1" ht="30" x14ac:dyDescent="0.25">
      <c r="A531" s="680"/>
      <c r="B531" s="683"/>
      <c r="C531" s="655"/>
      <c r="D531" s="699"/>
      <c r="E531" s="103" t="s">
        <v>174</v>
      </c>
      <c r="F531" s="104" t="s">
        <v>92</v>
      </c>
      <c r="G531" s="523" t="s">
        <v>397</v>
      </c>
      <c r="H531" s="702"/>
      <c r="I531" s="702"/>
      <c r="J531" s="702"/>
      <c r="K531" s="702"/>
      <c r="L531" s="702"/>
      <c r="M531" s="702"/>
      <c r="N531" s="645"/>
      <c r="O531" s="13"/>
      <c r="P531" s="67"/>
      <c r="Q531" s="67"/>
      <c r="R531" s="67"/>
      <c r="S531" s="67"/>
      <c r="T531" s="356"/>
      <c r="U531" s="356"/>
      <c r="V531" s="356"/>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row>
    <row r="532" spans="1:227" s="17" customFormat="1" ht="30" x14ac:dyDescent="0.25">
      <c r="A532" s="680"/>
      <c r="B532" s="683"/>
      <c r="C532" s="655"/>
      <c r="D532" s="699"/>
      <c r="E532" s="591" t="s">
        <v>373</v>
      </c>
      <c r="F532" s="593" t="s">
        <v>92</v>
      </c>
      <c r="G532" s="539" t="s">
        <v>376</v>
      </c>
      <c r="H532" s="702"/>
      <c r="I532" s="702"/>
      <c r="J532" s="702"/>
      <c r="K532" s="702"/>
      <c r="L532" s="702"/>
      <c r="M532" s="702"/>
      <c r="N532" s="645"/>
      <c r="O532" s="13"/>
      <c r="P532" s="67"/>
      <c r="Q532" s="67"/>
      <c r="R532" s="67"/>
      <c r="S532" s="67"/>
      <c r="T532" s="67"/>
      <c r="U532" s="67"/>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row>
    <row r="533" spans="1:227" s="17" customFormat="1" ht="51" customHeight="1" x14ac:dyDescent="0.25">
      <c r="A533" s="680"/>
      <c r="B533" s="683"/>
      <c r="C533" s="655"/>
      <c r="D533" s="699"/>
      <c r="E533" s="110" t="s">
        <v>556</v>
      </c>
      <c r="F533" s="106" t="s">
        <v>92</v>
      </c>
      <c r="G533" s="539" t="s">
        <v>398</v>
      </c>
      <c r="H533" s="702"/>
      <c r="I533" s="702"/>
      <c r="J533" s="702"/>
      <c r="K533" s="702"/>
      <c r="L533" s="702"/>
      <c r="M533" s="702"/>
      <c r="N533" s="645"/>
      <c r="O533" s="13"/>
      <c r="P533" s="67"/>
      <c r="Q533" s="67"/>
      <c r="R533" s="67"/>
      <c r="S533" s="67"/>
      <c r="T533" s="67"/>
      <c r="U533" s="67"/>
      <c r="V533" s="356"/>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row>
    <row r="534" spans="1:227" s="17" customFormat="1" ht="39" customHeight="1" x14ac:dyDescent="0.25">
      <c r="A534" s="680"/>
      <c r="B534" s="683"/>
      <c r="C534" s="655"/>
      <c r="D534" s="699"/>
      <c r="E534" s="103" t="s">
        <v>138</v>
      </c>
      <c r="F534" s="106" t="s">
        <v>35</v>
      </c>
      <c r="G534" s="539" t="s">
        <v>406</v>
      </c>
      <c r="H534" s="702"/>
      <c r="I534" s="702"/>
      <c r="J534" s="702"/>
      <c r="K534" s="702"/>
      <c r="L534" s="702"/>
      <c r="M534" s="702"/>
      <c r="N534" s="645"/>
      <c r="O534" s="13"/>
      <c r="P534" s="67"/>
      <c r="Q534" s="67"/>
      <c r="R534" s="67"/>
      <c r="S534" s="67"/>
      <c r="T534" s="67"/>
      <c r="U534" s="67"/>
      <c r="V534" s="49"/>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row>
    <row r="535" spans="1:227" s="17" customFormat="1" ht="57" customHeight="1" x14ac:dyDescent="0.25">
      <c r="A535" s="680"/>
      <c r="B535" s="683"/>
      <c r="C535" s="655"/>
      <c r="D535" s="699"/>
      <c r="E535" s="103" t="s">
        <v>1151</v>
      </c>
      <c r="F535" s="116" t="s">
        <v>35</v>
      </c>
      <c r="G535" s="539" t="s">
        <v>407</v>
      </c>
      <c r="H535" s="702"/>
      <c r="I535" s="702"/>
      <c r="J535" s="702"/>
      <c r="K535" s="702"/>
      <c r="L535" s="702"/>
      <c r="M535" s="702"/>
      <c r="N535" s="645"/>
      <c r="O535" s="13"/>
      <c r="P535" s="67"/>
      <c r="Q535" s="67"/>
      <c r="R535" s="67"/>
      <c r="S535" s="67"/>
      <c r="T535" s="67"/>
      <c r="U535" s="67"/>
      <c r="V535" s="356"/>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row>
    <row r="536" spans="1:227" s="17" customFormat="1" ht="30" x14ac:dyDescent="0.25">
      <c r="A536" s="680"/>
      <c r="B536" s="683"/>
      <c r="C536" s="655"/>
      <c r="D536" s="699"/>
      <c r="E536" s="109" t="s">
        <v>175</v>
      </c>
      <c r="F536" s="106" t="s">
        <v>35</v>
      </c>
      <c r="G536" s="539" t="s">
        <v>408</v>
      </c>
      <c r="H536" s="702"/>
      <c r="I536" s="702"/>
      <c r="J536" s="702"/>
      <c r="K536" s="702"/>
      <c r="L536" s="702"/>
      <c r="M536" s="702"/>
      <c r="N536" s="645"/>
      <c r="O536" s="13"/>
      <c r="P536" s="67"/>
      <c r="Q536" s="67"/>
      <c r="R536" s="67"/>
      <c r="S536" s="67"/>
      <c r="T536" s="67"/>
      <c r="U536" s="67"/>
      <c r="V536" s="67"/>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row>
    <row r="537" spans="1:227" s="17" customFormat="1" ht="30" x14ac:dyDescent="0.25">
      <c r="A537" s="680"/>
      <c r="B537" s="683"/>
      <c r="C537" s="655"/>
      <c r="D537" s="699"/>
      <c r="E537" s="109" t="s">
        <v>793</v>
      </c>
      <c r="F537" s="140" t="s">
        <v>35</v>
      </c>
      <c r="G537" s="539" t="s">
        <v>413</v>
      </c>
      <c r="H537" s="702"/>
      <c r="I537" s="702"/>
      <c r="J537" s="702"/>
      <c r="K537" s="702"/>
      <c r="L537" s="702"/>
      <c r="M537" s="702"/>
      <c r="N537" s="645"/>
      <c r="O537" s="13"/>
      <c r="P537" s="67"/>
      <c r="Q537" s="67"/>
      <c r="R537" s="67"/>
      <c r="S537" s="67"/>
      <c r="T537" s="67"/>
      <c r="U537" s="67"/>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row>
    <row r="538" spans="1:227" s="17" customFormat="1" ht="45" x14ac:dyDescent="0.25">
      <c r="A538" s="680"/>
      <c r="B538" s="683"/>
      <c r="C538" s="655"/>
      <c r="D538" s="699"/>
      <c r="E538" s="103" t="s">
        <v>367</v>
      </c>
      <c r="F538" s="114" t="s">
        <v>92</v>
      </c>
      <c r="G538" s="523" t="s">
        <v>399</v>
      </c>
      <c r="H538" s="702"/>
      <c r="I538" s="702"/>
      <c r="J538" s="702"/>
      <c r="K538" s="702"/>
      <c r="L538" s="702"/>
      <c r="M538" s="702"/>
      <c r="N538" s="645"/>
      <c r="O538" s="13"/>
      <c r="P538" s="67"/>
      <c r="Q538" s="67"/>
      <c r="R538" s="67"/>
      <c r="S538" s="67"/>
      <c r="T538" s="67"/>
      <c r="U538" s="67"/>
      <c r="V538" s="67"/>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row>
    <row r="539" spans="1:227" s="17" customFormat="1" ht="30" x14ac:dyDescent="0.25">
      <c r="A539" s="680"/>
      <c r="B539" s="683"/>
      <c r="C539" s="655"/>
      <c r="D539" s="699"/>
      <c r="E539" s="103" t="s">
        <v>124</v>
      </c>
      <c r="F539" s="114" t="s">
        <v>92</v>
      </c>
      <c r="G539" s="523" t="s">
        <v>385</v>
      </c>
      <c r="H539" s="702"/>
      <c r="I539" s="702"/>
      <c r="J539" s="702"/>
      <c r="K539" s="702"/>
      <c r="L539" s="702"/>
      <c r="M539" s="702"/>
      <c r="N539" s="645"/>
      <c r="O539" s="13"/>
      <c r="P539" s="67"/>
      <c r="Q539" s="67"/>
      <c r="R539" s="67"/>
      <c r="S539" s="67"/>
      <c r="T539" s="67"/>
      <c r="U539" s="67"/>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row>
    <row r="540" spans="1:227" s="17" customFormat="1" ht="45" x14ac:dyDescent="0.25">
      <c r="A540" s="680"/>
      <c r="B540" s="683"/>
      <c r="C540" s="655"/>
      <c r="D540" s="699"/>
      <c r="E540" s="109" t="s">
        <v>160</v>
      </c>
      <c r="F540" s="106" t="s">
        <v>35</v>
      </c>
      <c r="G540" s="540" t="s">
        <v>431</v>
      </c>
      <c r="H540" s="702"/>
      <c r="I540" s="702"/>
      <c r="J540" s="702"/>
      <c r="K540" s="702"/>
      <c r="L540" s="702"/>
      <c r="M540" s="702"/>
      <c r="N540" s="645"/>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row>
    <row r="541" spans="1:227" s="17" customFormat="1" ht="30" customHeight="1" x14ac:dyDescent="0.25">
      <c r="A541" s="680"/>
      <c r="B541" s="683"/>
      <c r="C541" s="655"/>
      <c r="D541" s="699"/>
      <c r="E541" s="109" t="s">
        <v>416</v>
      </c>
      <c r="F541" s="129" t="s">
        <v>35</v>
      </c>
      <c r="G541" s="539" t="s">
        <v>417</v>
      </c>
      <c r="H541" s="702"/>
      <c r="I541" s="702"/>
      <c r="J541" s="702"/>
      <c r="K541" s="702"/>
      <c r="L541" s="702"/>
      <c r="M541" s="702"/>
      <c r="N541" s="645"/>
      <c r="O541" s="13"/>
      <c r="P541" s="67"/>
      <c r="Q541" s="67"/>
      <c r="R541" s="67"/>
      <c r="S541" s="67"/>
      <c r="T541" s="67"/>
      <c r="U541" s="67"/>
      <c r="V541" s="67"/>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row>
    <row r="542" spans="1:227" s="17" customFormat="1" ht="60" x14ac:dyDescent="0.25">
      <c r="A542" s="680"/>
      <c r="B542" s="683"/>
      <c r="C542" s="655"/>
      <c r="D542" s="699"/>
      <c r="E542" s="109" t="s">
        <v>414</v>
      </c>
      <c r="F542" s="129" t="s">
        <v>35</v>
      </c>
      <c r="G542" s="539" t="s">
        <v>415</v>
      </c>
      <c r="H542" s="702"/>
      <c r="I542" s="702"/>
      <c r="J542" s="702"/>
      <c r="K542" s="702"/>
      <c r="L542" s="702"/>
      <c r="M542" s="702"/>
      <c r="N542" s="645"/>
      <c r="O542" s="13"/>
      <c r="P542" s="67"/>
      <c r="Q542" s="67"/>
      <c r="R542" s="67"/>
      <c r="S542" s="67"/>
      <c r="T542" s="67"/>
      <c r="U542" s="67"/>
      <c r="V542" s="67"/>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row>
    <row r="543" spans="1:227" s="17" customFormat="1" ht="45" x14ac:dyDescent="0.25">
      <c r="A543" s="680"/>
      <c r="B543" s="683"/>
      <c r="C543" s="655"/>
      <c r="D543" s="699"/>
      <c r="E543" s="109" t="s">
        <v>1833</v>
      </c>
      <c r="F543" s="129" t="s">
        <v>35</v>
      </c>
      <c r="G543" s="539" t="s">
        <v>411</v>
      </c>
      <c r="H543" s="702"/>
      <c r="I543" s="702"/>
      <c r="J543" s="702"/>
      <c r="K543" s="702"/>
      <c r="L543" s="702"/>
      <c r="M543" s="702"/>
      <c r="N543" s="645"/>
      <c r="O543" s="13"/>
      <c r="P543" s="67"/>
      <c r="Q543" s="67"/>
      <c r="R543" s="67"/>
      <c r="S543" s="67"/>
      <c r="T543" s="67"/>
      <c r="U543" s="67"/>
      <c r="V543" s="67"/>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row>
    <row r="544" spans="1:227" s="17" customFormat="1" ht="30" x14ac:dyDescent="0.25">
      <c r="A544" s="680"/>
      <c r="B544" s="683"/>
      <c r="C544" s="655"/>
      <c r="D544" s="699"/>
      <c r="E544" s="112" t="s">
        <v>412</v>
      </c>
      <c r="F544" s="129" t="s">
        <v>35</v>
      </c>
      <c r="G544" s="523" t="s">
        <v>413</v>
      </c>
      <c r="H544" s="702"/>
      <c r="I544" s="702"/>
      <c r="J544" s="702"/>
      <c r="K544" s="702"/>
      <c r="L544" s="702"/>
      <c r="M544" s="702"/>
      <c r="N544" s="645"/>
      <c r="O544" s="13"/>
      <c r="P544" s="67"/>
      <c r="Q544" s="67"/>
      <c r="R544" s="67"/>
      <c r="S544" s="67"/>
      <c r="T544" s="67"/>
      <c r="U544" s="67"/>
      <c r="V544" s="67"/>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row>
    <row r="545" spans="1:227" s="17" customFormat="1" ht="45" x14ac:dyDescent="0.25">
      <c r="A545" s="680"/>
      <c r="B545" s="683"/>
      <c r="C545" s="655"/>
      <c r="D545" s="699"/>
      <c r="E545" s="109" t="s">
        <v>359</v>
      </c>
      <c r="F545" s="129" t="s">
        <v>35</v>
      </c>
      <c r="G545" s="541" t="s">
        <v>418</v>
      </c>
      <c r="H545" s="702"/>
      <c r="I545" s="702"/>
      <c r="J545" s="702"/>
      <c r="K545" s="702"/>
      <c r="L545" s="702"/>
      <c r="M545" s="702"/>
      <c r="N545" s="645"/>
      <c r="O545" s="13"/>
      <c r="P545" s="67"/>
      <c r="Q545" s="67"/>
      <c r="R545" s="67"/>
      <c r="S545" s="67"/>
      <c r="T545" s="67"/>
      <c r="U545" s="67"/>
      <c r="V545" s="67"/>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row>
    <row r="546" spans="1:227" s="17" customFormat="1" ht="30" x14ac:dyDescent="0.25">
      <c r="A546" s="680"/>
      <c r="B546" s="683"/>
      <c r="C546" s="655"/>
      <c r="D546" s="699"/>
      <c r="E546" s="109" t="s">
        <v>360</v>
      </c>
      <c r="F546" s="129" t="s">
        <v>35</v>
      </c>
      <c r="G546" s="540" t="s">
        <v>419</v>
      </c>
      <c r="H546" s="702"/>
      <c r="I546" s="702"/>
      <c r="J546" s="702"/>
      <c r="K546" s="702"/>
      <c r="L546" s="702"/>
      <c r="M546" s="702"/>
      <c r="N546" s="645"/>
      <c r="O546" s="13"/>
      <c r="P546" s="67"/>
      <c r="Q546" s="67"/>
      <c r="R546" s="67"/>
      <c r="S546" s="67"/>
      <c r="T546" s="67"/>
      <c r="U546" s="67"/>
      <c r="V546" s="67"/>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row>
    <row r="547" spans="1:227" s="17" customFormat="1" ht="30" x14ac:dyDescent="0.25">
      <c r="A547" s="680"/>
      <c r="B547" s="683"/>
      <c r="C547" s="655"/>
      <c r="D547" s="699"/>
      <c r="E547" s="109" t="s">
        <v>420</v>
      </c>
      <c r="F547" s="129" t="s">
        <v>35</v>
      </c>
      <c r="G547" s="540" t="s">
        <v>421</v>
      </c>
      <c r="H547" s="702"/>
      <c r="I547" s="702"/>
      <c r="J547" s="702"/>
      <c r="K547" s="702"/>
      <c r="L547" s="702"/>
      <c r="M547" s="702"/>
      <c r="N547" s="645"/>
      <c r="O547" s="13"/>
      <c r="P547" s="67"/>
      <c r="Q547" s="67"/>
      <c r="R547" s="67"/>
      <c r="S547" s="67"/>
      <c r="T547" s="67"/>
      <c r="U547" s="67"/>
      <c r="V547" s="67"/>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row>
    <row r="548" spans="1:227" s="17" customFormat="1" ht="30" x14ac:dyDescent="0.25">
      <c r="A548" s="680"/>
      <c r="B548" s="683"/>
      <c r="C548" s="655"/>
      <c r="D548" s="699"/>
      <c r="E548" s="109" t="s">
        <v>561</v>
      </c>
      <c r="F548" s="222" t="s">
        <v>35</v>
      </c>
      <c r="G548" s="540" t="s">
        <v>1329</v>
      </c>
      <c r="H548" s="702"/>
      <c r="I548" s="702"/>
      <c r="J548" s="702"/>
      <c r="K548" s="702"/>
      <c r="L548" s="702"/>
      <c r="M548" s="702"/>
      <c r="N548" s="645"/>
      <c r="O548" s="13"/>
      <c r="P548" s="67"/>
      <c r="Q548" s="67"/>
      <c r="R548" s="67"/>
      <c r="S548" s="67"/>
      <c r="T548" s="67"/>
      <c r="U548" s="67"/>
      <c r="V548" s="67"/>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c r="EY548" s="13"/>
      <c r="EZ548" s="13"/>
      <c r="FA548" s="13"/>
      <c r="FB548" s="13"/>
      <c r="FC548" s="13"/>
      <c r="FD548" s="13"/>
      <c r="FE548" s="13"/>
      <c r="FF548" s="13"/>
      <c r="FG548" s="13"/>
      <c r="FH548" s="13"/>
      <c r="FI548" s="13"/>
      <c r="FJ548" s="13"/>
      <c r="FK548" s="13"/>
      <c r="FL548" s="13"/>
      <c r="FM548" s="13"/>
      <c r="FN548" s="13"/>
      <c r="FO548" s="13"/>
      <c r="FP548" s="13"/>
      <c r="FQ548" s="13"/>
      <c r="FR548" s="13"/>
      <c r="FS548" s="13"/>
      <c r="FT548" s="13"/>
      <c r="FU548" s="13"/>
      <c r="FV548" s="13"/>
      <c r="FW548" s="13"/>
      <c r="FX548" s="13"/>
      <c r="FY548" s="13"/>
      <c r="FZ548" s="13"/>
      <c r="GA548" s="13"/>
      <c r="GB548" s="13"/>
      <c r="GC548" s="13"/>
      <c r="GD548" s="13"/>
      <c r="GE548" s="13"/>
      <c r="GF548" s="13"/>
      <c r="GG548" s="13"/>
      <c r="GH548" s="13"/>
      <c r="GI548" s="13"/>
      <c r="GJ548" s="13"/>
      <c r="GK548" s="13"/>
      <c r="GL548" s="13"/>
      <c r="GM548" s="13"/>
      <c r="GN548" s="13"/>
      <c r="GO548" s="13"/>
      <c r="GP548" s="13"/>
      <c r="GQ548" s="13"/>
      <c r="GR548" s="13"/>
      <c r="GS548" s="13"/>
      <c r="GT548" s="13"/>
      <c r="GU548" s="13"/>
      <c r="GV548" s="13"/>
      <c r="GW548" s="13"/>
      <c r="GX548" s="13"/>
      <c r="GY548" s="13"/>
      <c r="GZ548" s="13"/>
      <c r="HA548" s="13"/>
      <c r="HB548" s="13"/>
      <c r="HC548" s="13"/>
      <c r="HD548" s="13"/>
      <c r="HE548" s="13"/>
      <c r="HF548" s="13"/>
      <c r="HG548" s="13"/>
      <c r="HH548" s="13"/>
      <c r="HI548" s="13"/>
      <c r="HJ548" s="13"/>
      <c r="HK548" s="13"/>
      <c r="HL548" s="13"/>
      <c r="HM548" s="13"/>
      <c r="HN548" s="13"/>
      <c r="HO548" s="13"/>
      <c r="HP548" s="13"/>
      <c r="HQ548" s="13"/>
      <c r="HR548" s="13"/>
      <c r="HS548" s="13"/>
    </row>
    <row r="549" spans="1:227" s="17" customFormat="1" ht="45" x14ac:dyDescent="0.25">
      <c r="A549" s="680"/>
      <c r="B549" s="683"/>
      <c r="C549" s="655"/>
      <c r="D549" s="699"/>
      <c r="E549" s="134" t="s">
        <v>362</v>
      </c>
      <c r="F549" s="129" t="s">
        <v>92</v>
      </c>
      <c r="G549" s="540" t="s">
        <v>425</v>
      </c>
      <c r="H549" s="702"/>
      <c r="I549" s="702"/>
      <c r="J549" s="702"/>
      <c r="K549" s="702"/>
      <c r="L549" s="702"/>
      <c r="M549" s="702"/>
      <c r="N549" s="645"/>
      <c r="O549" s="13"/>
      <c r="P549" s="67"/>
      <c r="Q549" s="67"/>
      <c r="R549" s="67"/>
      <c r="S549" s="67"/>
      <c r="T549" s="67"/>
      <c r="U549" s="67"/>
      <c r="V549" s="67"/>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row>
    <row r="550" spans="1:227" s="17" customFormat="1" ht="45" x14ac:dyDescent="0.25">
      <c r="A550" s="680"/>
      <c r="B550" s="683"/>
      <c r="C550" s="655"/>
      <c r="D550" s="699"/>
      <c r="E550" s="134" t="s">
        <v>403</v>
      </c>
      <c r="F550" s="129" t="s">
        <v>92</v>
      </c>
      <c r="G550" s="540" t="s">
        <v>426</v>
      </c>
      <c r="H550" s="702"/>
      <c r="I550" s="702"/>
      <c r="J550" s="702"/>
      <c r="K550" s="702"/>
      <c r="L550" s="702"/>
      <c r="M550" s="702"/>
      <c r="N550" s="645"/>
      <c r="O550" s="13"/>
      <c r="P550" s="67"/>
      <c r="Q550" s="67"/>
      <c r="R550" s="67"/>
      <c r="S550" s="67"/>
      <c r="T550" s="67"/>
      <c r="U550" s="67"/>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row>
    <row r="551" spans="1:227" s="17" customFormat="1" ht="45" x14ac:dyDescent="0.25">
      <c r="A551" s="680"/>
      <c r="B551" s="683"/>
      <c r="C551" s="655"/>
      <c r="D551" s="699"/>
      <c r="E551" s="112" t="s">
        <v>559</v>
      </c>
      <c r="F551" s="129" t="s">
        <v>35</v>
      </c>
      <c r="G551" s="539" t="s">
        <v>418</v>
      </c>
      <c r="H551" s="702"/>
      <c r="I551" s="702"/>
      <c r="J551" s="702"/>
      <c r="K551" s="702"/>
      <c r="L551" s="702"/>
      <c r="M551" s="702"/>
      <c r="N551" s="645"/>
      <c r="O551" s="13"/>
      <c r="P551" s="67"/>
      <c r="Q551" s="67"/>
      <c r="R551" s="67"/>
      <c r="S551" s="67"/>
      <c r="T551" s="67"/>
      <c r="U551" s="67"/>
      <c r="V551" s="67"/>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row>
    <row r="552" spans="1:227" s="17" customFormat="1" ht="45" x14ac:dyDescent="0.25">
      <c r="A552" s="680"/>
      <c r="B552" s="683"/>
      <c r="C552" s="655"/>
      <c r="D552" s="699"/>
      <c r="E552" s="112" t="s">
        <v>139</v>
      </c>
      <c r="F552" s="129" t="s">
        <v>35</v>
      </c>
      <c r="G552" s="539" t="s">
        <v>422</v>
      </c>
      <c r="H552" s="702"/>
      <c r="I552" s="702"/>
      <c r="J552" s="702"/>
      <c r="K552" s="702"/>
      <c r="L552" s="702"/>
      <c r="M552" s="702"/>
      <c r="N552" s="645"/>
      <c r="O552" s="13"/>
      <c r="P552" s="67"/>
      <c r="Q552" s="67"/>
      <c r="R552" s="67"/>
      <c r="S552" s="67"/>
      <c r="T552" s="67"/>
      <c r="U552" s="67"/>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row>
    <row r="553" spans="1:227" s="17" customFormat="1" ht="30" x14ac:dyDescent="0.25">
      <c r="A553" s="680"/>
      <c r="B553" s="683"/>
      <c r="C553" s="655"/>
      <c r="D553" s="699"/>
      <c r="E553" s="112" t="s">
        <v>957</v>
      </c>
      <c r="F553" s="129" t="s">
        <v>35</v>
      </c>
      <c r="G553" s="539" t="s">
        <v>1205</v>
      </c>
      <c r="H553" s="702"/>
      <c r="I553" s="702"/>
      <c r="J553" s="702"/>
      <c r="K553" s="702"/>
      <c r="L553" s="702"/>
      <c r="M553" s="702"/>
      <c r="N553" s="645"/>
      <c r="O553" s="13"/>
      <c r="P553" s="67"/>
      <c r="Q553" s="67"/>
      <c r="R553" s="67"/>
      <c r="S553" s="67"/>
      <c r="T553" s="67"/>
      <c r="U553" s="67"/>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row>
    <row r="554" spans="1:227" s="17" customFormat="1" ht="30" x14ac:dyDescent="0.25">
      <c r="A554" s="680"/>
      <c r="B554" s="683"/>
      <c r="C554" s="655"/>
      <c r="D554" s="699"/>
      <c r="E554" s="112" t="s">
        <v>400</v>
      </c>
      <c r="F554" s="116" t="s">
        <v>35</v>
      </c>
      <c r="G554" s="539" t="s">
        <v>401</v>
      </c>
      <c r="H554" s="702"/>
      <c r="I554" s="702"/>
      <c r="J554" s="702"/>
      <c r="K554" s="702"/>
      <c r="L554" s="702"/>
      <c r="M554" s="702"/>
      <c r="N554" s="645"/>
      <c r="O554" s="13"/>
      <c r="P554" s="67"/>
      <c r="Q554" s="67"/>
      <c r="R554" s="67"/>
      <c r="S554" s="67"/>
      <c r="T554" s="67"/>
      <c r="U554" s="67"/>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row>
    <row r="555" spans="1:227" s="17" customFormat="1" ht="30" x14ac:dyDescent="0.25">
      <c r="A555" s="680"/>
      <c r="B555" s="683"/>
      <c r="C555" s="655"/>
      <c r="D555" s="699"/>
      <c r="E555" s="112" t="s">
        <v>402</v>
      </c>
      <c r="F555" s="116" t="s">
        <v>35</v>
      </c>
      <c r="G555" s="539" t="s">
        <v>401</v>
      </c>
      <c r="H555" s="702"/>
      <c r="I555" s="702"/>
      <c r="J555" s="702"/>
      <c r="K555" s="702"/>
      <c r="L555" s="702"/>
      <c r="M555" s="702"/>
      <c r="N555" s="645"/>
      <c r="O555" s="13"/>
      <c r="P555" s="67"/>
      <c r="Q555" s="67"/>
      <c r="R555" s="67"/>
      <c r="S555" s="67"/>
      <c r="T555" s="67"/>
      <c r="U555" s="67"/>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row>
    <row r="556" spans="1:227" s="17" customFormat="1" ht="45" x14ac:dyDescent="0.25">
      <c r="A556" s="680"/>
      <c r="B556" s="683"/>
      <c r="C556" s="655"/>
      <c r="D556" s="699"/>
      <c r="E556" s="112" t="s">
        <v>438</v>
      </c>
      <c r="F556" s="116" t="s">
        <v>92</v>
      </c>
      <c r="G556" s="539" t="s">
        <v>439</v>
      </c>
      <c r="H556" s="702"/>
      <c r="I556" s="702"/>
      <c r="J556" s="702"/>
      <c r="K556" s="702"/>
      <c r="L556" s="702"/>
      <c r="M556" s="702"/>
      <c r="N556" s="645"/>
      <c r="O556" s="13"/>
      <c r="P556" s="67"/>
      <c r="Q556" s="67"/>
      <c r="R556" s="67"/>
      <c r="S556" s="67"/>
      <c r="T556" s="67"/>
      <c r="U556" s="67"/>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row>
    <row r="557" spans="1:227" s="17" customFormat="1" ht="45" x14ac:dyDescent="0.25">
      <c r="A557" s="680"/>
      <c r="B557" s="683"/>
      <c r="C557" s="655"/>
      <c r="D557" s="699"/>
      <c r="E557" s="112" t="s">
        <v>794</v>
      </c>
      <c r="F557" s="116" t="s">
        <v>92</v>
      </c>
      <c r="G557" s="539" t="s">
        <v>795</v>
      </c>
      <c r="H557" s="702"/>
      <c r="I557" s="702"/>
      <c r="J557" s="702"/>
      <c r="K557" s="702"/>
      <c r="L557" s="702"/>
      <c r="M557" s="702"/>
      <c r="N557" s="645"/>
      <c r="O557" s="13"/>
      <c r="P557" s="67"/>
      <c r="Q557" s="67"/>
      <c r="R557" s="67"/>
      <c r="S557" s="67"/>
      <c r="T557" s="67"/>
      <c r="U557" s="67"/>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row>
    <row r="558" spans="1:227" s="17" customFormat="1" ht="38.25" customHeight="1" x14ac:dyDescent="0.25">
      <c r="A558" s="680"/>
      <c r="B558" s="683"/>
      <c r="C558" s="655"/>
      <c r="D558" s="699"/>
      <c r="E558" s="112" t="s">
        <v>797</v>
      </c>
      <c r="F558" s="116" t="s">
        <v>92</v>
      </c>
      <c r="G558" s="539" t="s">
        <v>796</v>
      </c>
      <c r="H558" s="702"/>
      <c r="I558" s="702"/>
      <c r="J558" s="702"/>
      <c r="K558" s="702"/>
      <c r="L558" s="702"/>
      <c r="M558" s="702"/>
      <c r="N558" s="645"/>
      <c r="O558" s="13"/>
      <c r="P558" s="67"/>
      <c r="Q558" s="67"/>
      <c r="R558" s="67"/>
      <c r="S558" s="67"/>
      <c r="T558" s="67"/>
      <c r="U558" s="67"/>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row>
    <row r="559" spans="1:227" s="17" customFormat="1" ht="48.75" customHeight="1" x14ac:dyDescent="0.25">
      <c r="A559" s="680"/>
      <c r="B559" s="683"/>
      <c r="C559" s="655"/>
      <c r="D559" s="699"/>
      <c r="E559" s="112" t="s">
        <v>799</v>
      </c>
      <c r="F559" s="116" t="s">
        <v>92</v>
      </c>
      <c r="G559" s="539" t="s">
        <v>798</v>
      </c>
      <c r="H559" s="702"/>
      <c r="I559" s="702"/>
      <c r="J559" s="702"/>
      <c r="K559" s="702"/>
      <c r="L559" s="702"/>
      <c r="M559" s="702"/>
      <c r="N559" s="645"/>
      <c r="O559" s="13"/>
      <c r="P559" s="67"/>
      <c r="Q559" s="67"/>
      <c r="R559" s="67"/>
      <c r="S559" s="67"/>
      <c r="T559" s="67"/>
      <c r="U559" s="67"/>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row>
    <row r="560" spans="1:227" s="17" customFormat="1" ht="48.75" customHeight="1" x14ac:dyDescent="0.25">
      <c r="A560" s="680"/>
      <c r="B560" s="683"/>
      <c r="C560" s="655"/>
      <c r="D560" s="699"/>
      <c r="E560" s="122" t="s">
        <v>800</v>
      </c>
      <c r="F560" s="116" t="s">
        <v>92</v>
      </c>
      <c r="G560" s="542" t="s">
        <v>801</v>
      </c>
      <c r="H560" s="702"/>
      <c r="I560" s="702"/>
      <c r="J560" s="702"/>
      <c r="K560" s="702"/>
      <c r="L560" s="702"/>
      <c r="M560" s="702"/>
      <c r="N560" s="645"/>
      <c r="O560" s="13"/>
      <c r="P560" s="67"/>
      <c r="Q560" s="67"/>
      <c r="R560" s="67"/>
      <c r="S560" s="67"/>
      <c r="T560" s="67"/>
      <c r="U560" s="67"/>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row>
    <row r="561" spans="1:227" s="17" customFormat="1" ht="48.75" customHeight="1" x14ac:dyDescent="0.25">
      <c r="A561" s="680"/>
      <c r="B561" s="683"/>
      <c r="C561" s="655"/>
      <c r="D561" s="699"/>
      <c r="E561" s="109" t="s">
        <v>155</v>
      </c>
      <c r="F561" s="116" t="s">
        <v>35</v>
      </c>
      <c r="G561" s="541" t="s">
        <v>1189</v>
      </c>
      <c r="H561" s="702"/>
      <c r="I561" s="702"/>
      <c r="J561" s="702"/>
      <c r="K561" s="702"/>
      <c r="L561" s="702"/>
      <c r="M561" s="702"/>
      <c r="N561" s="645"/>
      <c r="O561" s="13"/>
      <c r="P561" s="67"/>
      <c r="Q561" s="67"/>
      <c r="R561" s="67"/>
      <c r="S561" s="67"/>
      <c r="T561" s="67"/>
      <c r="U561" s="67"/>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row>
    <row r="562" spans="1:227" s="17" customFormat="1" ht="45" x14ac:dyDescent="0.25">
      <c r="A562" s="680"/>
      <c r="B562" s="683"/>
      <c r="C562" s="655"/>
      <c r="D562" s="699"/>
      <c r="E562" s="109" t="s">
        <v>1190</v>
      </c>
      <c r="F562" s="116" t="s">
        <v>35</v>
      </c>
      <c r="G562" s="541" t="s">
        <v>930</v>
      </c>
      <c r="H562" s="702"/>
      <c r="I562" s="702"/>
      <c r="J562" s="702"/>
      <c r="K562" s="702"/>
      <c r="L562" s="702"/>
      <c r="M562" s="702"/>
      <c r="N562" s="645"/>
      <c r="O562" s="13"/>
      <c r="P562" s="67"/>
      <c r="Q562" s="67"/>
      <c r="R562" s="67"/>
      <c r="S562" s="67"/>
      <c r="T562" s="67"/>
      <c r="U562" s="67"/>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row>
    <row r="563" spans="1:227" s="17" customFormat="1" ht="45" x14ac:dyDescent="0.25">
      <c r="A563" s="680"/>
      <c r="B563" s="683"/>
      <c r="C563" s="655"/>
      <c r="D563" s="699"/>
      <c r="E563" s="109" t="s">
        <v>1191</v>
      </c>
      <c r="F563" s="116" t="s">
        <v>35</v>
      </c>
      <c r="G563" s="541" t="s">
        <v>1192</v>
      </c>
      <c r="H563" s="702"/>
      <c r="I563" s="702"/>
      <c r="J563" s="702"/>
      <c r="K563" s="702"/>
      <c r="L563" s="702"/>
      <c r="M563" s="702"/>
      <c r="N563" s="645"/>
      <c r="O563" s="13"/>
      <c r="P563" s="67"/>
      <c r="Q563" s="67"/>
      <c r="R563" s="67"/>
      <c r="S563" s="67"/>
      <c r="T563" s="67"/>
      <c r="U563" s="67"/>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row>
    <row r="564" spans="1:227" s="17" customFormat="1" ht="45" x14ac:dyDescent="0.25">
      <c r="A564" s="680"/>
      <c r="B564" s="683"/>
      <c r="C564" s="655"/>
      <c r="D564" s="699"/>
      <c r="E564" s="109" t="s">
        <v>156</v>
      </c>
      <c r="F564" s="116" t="s">
        <v>35</v>
      </c>
      <c r="G564" s="541" t="s">
        <v>409</v>
      </c>
      <c r="H564" s="702"/>
      <c r="I564" s="702"/>
      <c r="J564" s="702"/>
      <c r="K564" s="702"/>
      <c r="L564" s="702"/>
      <c r="M564" s="702"/>
      <c r="N564" s="645"/>
      <c r="O564" s="13"/>
      <c r="P564" s="67"/>
      <c r="Q564" s="67"/>
      <c r="R564" s="67"/>
      <c r="S564" s="67"/>
      <c r="T564" s="67"/>
      <c r="U564" s="67"/>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row>
    <row r="565" spans="1:227" s="17" customFormat="1" ht="60" x14ac:dyDescent="0.25">
      <c r="A565" s="680"/>
      <c r="B565" s="683"/>
      <c r="C565" s="655"/>
      <c r="D565" s="699"/>
      <c r="E565" s="109" t="s">
        <v>204</v>
      </c>
      <c r="F565" s="116" t="s">
        <v>35</v>
      </c>
      <c r="G565" s="541" t="s">
        <v>410</v>
      </c>
      <c r="H565" s="702"/>
      <c r="I565" s="702"/>
      <c r="J565" s="702"/>
      <c r="K565" s="702"/>
      <c r="L565" s="702"/>
      <c r="M565" s="702"/>
      <c r="N565" s="645"/>
      <c r="O565" s="13"/>
      <c r="P565" s="67"/>
      <c r="Q565" s="67"/>
      <c r="R565" s="67"/>
      <c r="S565" s="67"/>
      <c r="T565" s="67"/>
      <c r="U565" s="67"/>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row>
    <row r="566" spans="1:227" s="17" customFormat="1" ht="30" x14ac:dyDescent="0.25">
      <c r="A566" s="680"/>
      <c r="B566" s="683"/>
      <c r="C566" s="655"/>
      <c r="D566" s="699"/>
      <c r="E566" s="109" t="s">
        <v>1196</v>
      </c>
      <c r="F566" s="116" t="s">
        <v>35</v>
      </c>
      <c r="G566" s="541" t="s">
        <v>1197</v>
      </c>
      <c r="H566" s="702"/>
      <c r="I566" s="702"/>
      <c r="J566" s="702"/>
      <c r="K566" s="702"/>
      <c r="L566" s="702"/>
      <c r="M566" s="702"/>
      <c r="N566" s="645"/>
      <c r="O566" s="13"/>
      <c r="P566" s="67"/>
      <c r="Q566" s="67"/>
      <c r="R566" s="67"/>
      <c r="S566" s="67"/>
      <c r="T566" s="67"/>
      <c r="U566" s="67"/>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row>
    <row r="567" spans="1:227" s="17" customFormat="1" ht="30" x14ac:dyDescent="0.25">
      <c r="A567" s="680"/>
      <c r="B567" s="683"/>
      <c r="C567" s="655"/>
      <c r="D567" s="699"/>
      <c r="E567" s="109" t="s">
        <v>157</v>
      </c>
      <c r="F567" s="116" t="s">
        <v>35</v>
      </c>
      <c r="G567" s="540" t="s">
        <v>1188</v>
      </c>
      <c r="H567" s="702"/>
      <c r="I567" s="702"/>
      <c r="J567" s="702"/>
      <c r="K567" s="702"/>
      <c r="L567" s="702"/>
      <c r="M567" s="702"/>
      <c r="N567" s="645"/>
      <c r="O567" s="13"/>
      <c r="P567" s="67"/>
      <c r="Q567" s="67"/>
      <c r="R567" s="67"/>
      <c r="S567" s="67"/>
      <c r="T567" s="67"/>
      <c r="U567" s="67"/>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row>
    <row r="568" spans="1:227" s="17" customFormat="1" ht="45" x14ac:dyDescent="0.25">
      <c r="A568" s="680"/>
      <c r="B568" s="683"/>
      <c r="C568" s="655"/>
      <c r="D568" s="699"/>
      <c r="E568" s="109" t="s">
        <v>159</v>
      </c>
      <c r="F568" s="106" t="s">
        <v>92</v>
      </c>
      <c r="G568" s="540" t="s">
        <v>432</v>
      </c>
      <c r="H568" s="702"/>
      <c r="I568" s="702"/>
      <c r="J568" s="702"/>
      <c r="K568" s="702"/>
      <c r="L568" s="702"/>
      <c r="M568" s="702"/>
      <c r="N568" s="645"/>
      <c r="O568" s="13"/>
      <c r="P568" s="67"/>
      <c r="Q568" s="67"/>
      <c r="R568" s="67"/>
      <c r="S568" s="67"/>
      <c r="T568" s="67"/>
      <c r="U568" s="67"/>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row>
    <row r="569" spans="1:227" s="17" customFormat="1" ht="45" x14ac:dyDescent="0.25">
      <c r="A569" s="680"/>
      <c r="B569" s="683"/>
      <c r="C569" s="655"/>
      <c r="D569" s="699"/>
      <c r="E569" s="109" t="s">
        <v>158</v>
      </c>
      <c r="F569" s="106" t="s">
        <v>92</v>
      </c>
      <c r="G569" s="540" t="s">
        <v>432</v>
      </c>
      <c r="H569" s="702"/>
      <c r="I569" s="702"/>
      <c r="J569" s="702"/>
      <c r="K569" s="702"/>
      <c r="L569" s="702"/>
      <c r="M569" s="702"/>
      <c r="N569" s="645"/>
      <c r="O569" s="13"/>
      <c r="P569" s="67"/>
      <c r="Q569" s="67"/>
      <c r="R569" s="67"/>
      <c r="S569" s="67"/>
      <c r="T569" s="67"/>
      <c r="U569" s="67"/>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row>
    <row r="570" spans="1:227" s="17" customFormat="1" ht="60" x14ac:dyDescent="0.25">
      <c r="A570" s="680"/>
      <c r="B570" s="683"/>
      <c r="C570" s="655"/>
      <c r="D570" s="699"/>
      <c r="E570" s="109" t="s">
        <v>161</v>
      </c>
      <c r="F570" s="106" t="s">
        <v>92</v>
      </c>
      <c r="G570" s="540" t="s">
        <v>432</v>
      </c>
      <c r="H570" s="702"/>
      <c r="I570" s="702"/>
      <c r="J570" s="702"/>
      <c r="K570" s="702"/>
      <c r="L570" s="702"/>
      <c r="M570" s="702"/>
      <c r="N570" s="645"/>
      <c r="O570" s="13"/>
      <c r="P570" s="67"/>
      <c r="Q570" s="67"/>
      <c r="R570" s="67"/>
      <c r="S570" s="67"/>
      <c r="T570" s="67"/>
      <c r="U570" s="67"/>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row>
    <row r="571" spans="1:227" s="17" customFormat="1" ht="45" x14ac:dyDescent="0.25">
      <c r="A571" s="680"/>
      <c r="B571" s="683"/>
      <c r="C571" s="655"/>
      <c r="D571" s="699"/>
      <c r="E571" s="109" t="s">
        <v>1185</v>
      </c>
      <c r="F571" s="106" t="s">
        <v>92</v>
      </c>
      <c r="G571" s="540" t="s">
        <v>1186</v>
      </c>
      <c r="H571" s="702"/>
      <c r="I571" s="702"/>
      <c r="J571" s="702"/>
      <c r="K571" s="702"/>
      <c r="L571" s="702"/>
      <c r="M571" s="702"/>
      <c r="N571" s="645"/>
      <c r="O571" s="13"/>
      <c r="P571" s="67"/>
      <c r="Q571" s="67"/>
      <c r="R571" s="67"/>
      <c r="S571" s="67"/>
      <c r="T571" s="67"/>
      <c r="U571" s="67"/>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row>
    <row r="572" spans="1:227" s="17" customFormat="1" ht="45" x14ac:dyDescent="0.25">
      <c r="A572" s="680"/>
      <c r="B572" s="683"/>
      <c r="C572" s="655"/>
      <c r="D572" s="699"/>
      <c r="E572" s="109" t="s">
        <v>361</v>
      </c>
      <c r="F572" s="106" t="s">
        <v>92</v>
      </c>
      <c r="G572" s="540" t="s">
        <v>434</v>
      </c>
      <c r="H572" s="702"/>
      <c r="I572" s="702"/>
      <c r="J572" s="702"/>
      <c r="K572" s="702"/>
      <c r="L572" s="702"/>
      <c r="M572" s="702"/>
      <c r="N572" s="645"/>
      <c r="O572" s="13"/>
      <c r="P572" s="67"/>
      <c r="Q572" s="67"/>
      <c r="R572" s="67"/>
      <c r="S572" s="67"/>
      <c r="T572" s="67"/>
      <c r="U572" s="67"/>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row>
    <row r="573" spans="1:227" s="17" customFormat="1" ht="45" customHeight="1" x14ac:dyDescent="0.25">
      <c r="A573" s="680"/>
      <c r="B573" s="683"/>
      <c r="C573" s="655"/>
      <c r="D573" s="699"/>
      <c r="E573" s="109" t="s">
        <v>1187</v>
      </c>
      <c r="F573" s="108" t="s">
        <v>92</v>
      </c>
      <c r="G573" s="540" t="s">
        <v>432</v>
      </c>
      <c r="H573" s="702"/>
      <c r="I573" s="702"/>
      <c r="J573" s="702"/>
      <c r="K573" s="702"/>
      <c r="L573" s="702"/>
      <c r="M573" s="702"/>
      <c r="N573" s="645"/>
      <c r="O573" s="13"/>
      <c r="P573" s="67"/>
      <c r="Q573" s="67"/>
      <c r="R573" s="67"/>
      <c r="S573" s="67"/>
      <c r="T573" s="67"/>
      <c r="U573" s="67"/>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row>
    <row r="574" spans="1:227" s="17" customFormat="1" ht="45" x14ac:dyDescent="0.25">
      <c r="A574" s="680"/>
      <c r="B574" s="683"/>
      <c r="C574" s="655"/>
      <c r="D574" s="699"/>
      <c r="E574" s="109" t="s">
        <v>162</v>
      </c>
      <c r="F574" s="106" t="s">
        <v>92</v>
      </c>
      <c r="G574" s="540" t="s">
        <v>433</v>
      </c>
      <c r="H574" s="702"/>
      <c r="I574" s="702"/>
      <c r="J574" s="702"/>
      <c r="K574" s="702"/>
      <c r="L574" s="702"/>
      <c r="M574" s="702"/>
      <c r="N574" s="645"/>
      <c r="O574" s="13"/>
      <c r="P574" s="67"/>
      <c r="Q574" s="67"/>
      <c r="R574" s="67"/>
      <c r="S574" s="67"/>
      <c r="T574" s="67"/>
      <c r="U574" s="67"/>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row>
    <row r="575" spans="1:227" s="17" customFormat="1" ht="45" x14ac:dyDescent="0.25">
      <c r="A575" s="680"/>
      <c r="B575" s="683"/>
      <c r="C575" s="655"/>
      <c r="D575" s="699"/>
      <c r="E575" s="109" t="s">
        <v>168</v>
      </c>
      <c r="F575" s="106" t="s">
        <v>92</v>
      </c>
      <c r="G575" s="539" t="s">
        <v>435</v>
      </c>
      <c r="H575" s="702"/>
      <c r="I575" s="702"/>
      <c r="J575" s="702"/>
      <c r="K575" s="702"/>
      <c r="L575" s="702"/>
      <c r="M575" s="702"/>
      <c r="N575" s="645"/>
      <c r="O575" s="13"/>
      <c r="P575" s="67"/>
      <c r="Q575" s="67"/>
      <c r="R575" s="67"/>
      <c r="S575" s="67"/>
      <c r="T575" s="67"/>
      <c r="U575" s="67"/>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row>
    <row r="576" spans="1:227" s="17" customFormat="1" ht="60" x14ac:dyDescent="0.25">
      <c r="A576" s="680"/>
      <c r="B576" s="683"/>
      <c r="C576" s="655"/>
      <c r="D576" s="699"/>
      <c r="E576" s="109" t="s">
        <v>163</v>
      </c>
      <c r="F576" s="106" t="s">
        <v>92</v>
      </c>
      <c r="G576" s="539" t="s">
        <v>436</v>
      </c>
      <c r="H576" s="702"/>
      <c r="I576" s="702"/>
      <c r="J576" s="702"/>
      <c r="K576" s="702"/>
      <c r="L576" s="702"/>
      <c r="M576" s="702"/>
      <c r="N576" s="645"/>
      <c r="O576" s="13"/>
      <c r="P576" s="67"/>
      <c r="Q576" s="67"/>
      <c r="R576" s="67"/>
      <c r="S576" s="67"/>
      <c r="T576" s="67"/>
      <c r="U576" s="67"/>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row>
    <row r="577" spans="1:227" s="17" customFormat="1" ht="15" x14ac:dyDescent="0.25">
      <c r="A577" s="680"/>
      <c r="B577" s="683"/>
      <c r="C577" s="655"/>
      <c r="D577" s="746"/>
      <c r="E577" s="219" t="s">
        <v>91</v>
      </c>
      <c r="F577" s="213"/>
      <c r="G577" s="523"/>
      <c r="H577" s="702"/>
      <c r="I577" s="702"/>
      <c r="J577" s="702"/>
      <c r="K577" s="702"/>
      <c r="L577" s="702"/>
      <c r="M577" s="702"/>
      <c r="N577" s="723"/>
      <c r="O577" s="13"/>
      <c r="P577" s="67"/>
      <c r="Q577" s="67"/>
      <c r="R577" s="67"/>
      <c r="S577" s="67"/>
      <c r="T577" s="67"/>
      <c r="U577" s="67"/>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row>
    <row r="578" spans="1:227" s="17" customFormat="1" ht="30" x14ac:dyDescent="0.25">
      <c r="A578" s="680"/>
      <c r="B578" s="683"/>
      <c r="C578" s="655" t="s">
        <v>265</v>
      </c>
      <c r="D578" s="634" t="s">
        <v>1193</v>
      </c>
      <c r="E578" s="111" t="s">
        <v>428</v>
      </c>
      <c r="F578" s="105" t="s">
        <v>1194</v>
      </c>
      <c r="G578" s="530" t="s">
        <v>383</v>
      </c>
      <c r="H578" s="624">
        <v>3665.2</v>
      </c>
      <c r="I578" s="624">
        <v>3649.7</v>
      </c>
      <c r="J578" s="624">
        <v>4158.2</v>
      </c>
      <c r="K578" s="624">
        <v>4158.2</v>
      </c>
      <c r="L578" s="624">
        <v>4158.2</v>
      </c>
      <c r="M578" s="624">
        <v>4158.2</v>
      </c>
      <c r="N578" s="619" t="s">
        <v>729</v>
      </c>
      <c r="O578" s="13"/>
      <c r="P578" s="67"/>
      <c r="Q578" s="67"/>
      <c r="R578" s="67"/>
      <c r="S578" s="67"/>
      <c r="T578" s="67"/>
      <c r="U578" s="67"/>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row>
    <row r="579" spans="1:227" s="17" customFormat="1" ht="45" x14ac:dyDescent="0.25">
      <c r="A579" s="680"/>
      <c r="B579" s="683"/>
      <c r="C579" s="655"/>
      <c r="D579" s="662"/>
      <c r="E579" s="111" t="s">
        <v>367</v>
      </c>
      <c r="F579" s="113" t="s">
        <v>92</v>
      </c>
      <c r="G579" s="523" t="s">
        <v>399</v>
      </c>
      <c r="H579" s="624"/>
      <c r="I579" s="624"/>
      <c r="J579" s="624"/>
      <c r="K579" s="624"/>
      <c r="L579" s="624"/>
      <c r="M579" s="624"/>
      <c r="N579" s="619"/>
      <c r="O579" s="360"/>
      <c r="P579" s="361"/>
      <c r="Q579" s="361"/>
      <c r="R579" s="361"/>
      <c r="S579" s="361"/>
      <c r="T579" s="361"/>
      <c r="U579" s="361"/>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row>
    <row r="580" spans="1:227" s="17" customFormat="1" ht="37.5" customHeight="1" x14ac:dyDescent="0.25">
      <c r="A580" s="680"/>
      <c r="B580" s="683"/>
      <c r="C580" s="655" t="s">
        <v>266</v>
      </c>
      <c r="D580" s="634" t="s">
        <v>664</v>
      </c>
      <c r="E580" s="111" t="s">
        <v>428</v>
      </c>
      <c r="F580" s="113" t="s">
        <v>1195</v>
      </c>
      <c r="G580" s="530" t="s">
        <v>383</v>
      </c>
      <c r="H580" s="624">
        <v>14902.8</v>
      </c>
      <c r="I580" s="624">
        <v>14474.8</v>
      </c>
      <c r="J580" s="624">
        <v>17869.599999999999</v>
      </c>
      <c r="K580" s="624">
        <v>18233.7</v>
      </c>
      <c r="L580" s="624">
        <v>18078.900000000001</v>
      </c>
      <c r="M580" s="624">
        <v>18078.900000000001</v>
      </c>
      <c r="N580" s="619" t="s">
        <v>663</v>
      </c>
      <c r="O580" s="13"/>
      <c r="P580" s="67"/>
      <c r="Q580" s="67"/>
      <c r="R580" s="67"/>
      <c r="S580" s="67"/>
      <c r="T580" s="67"/>
      <c r="U580" s="67"/>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row>
    <row r="581" spans="1:227" s="17" customFormat="1" ht="60" x14ac:dyDescent="0.25">
      <c r="A581" s="680"/>
      <c r="B581" s="683"/>
      <c r="C581" s="655"/>
      <c r="D581" s="661"/>
      <c r="E581" s="413" t="s">
        <v>1064</v>
      </c>
      <c r="F581" s="416" t="s">
        <v>92</v>
      </c>
      <c r="G581" s="530" t="s">
        <v>930</v>
      </c>
      <c r="H581" s="624"/>
      <c r="I581" s="624"/>
      <c r="J581" s="624"/>
      <c r="K581" s="624"/>
      <c r="L581" s="624"/>
      <c r="M581" s="624"/>
      <c r="N581" s="619"/>
      <c r="O581" s="13"/>
      <c r="P581" s="67"/>
      <c r="Q581" s="67"/>
      <c r="R581" s="67"/>
      <c r="S581" s="67"/>
      <c r="T581" s="67"/>
      <c r="U581" s="67"/>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row>
    <row r="582" spans="1:227" s="17" customFormat="1" ht="45" x14ac:dyDescent="0.25">
      <c r="A582" s="680"/>
      <c r="B582" s="683"/>
      <c r="C582" s="655"/>
      <c r="D582" s="661"/>
      <c r="E582" s="109" t="s">
        <v>1191</v>
      </c>
      <c r="F582" s="418" t="s">
        <v>35</v>
      </c>
      <c r="G582" s="541" t="s">
        <v>1192</v>
      </c>
      <c r="H582" s="624"/>
      <c r="I582" s="624"/>
      <c r="J582" s="624"/>
      <c r="K582" s="624"/>
      <c r="L582" s="624"/>
      <c r="M582" s="624"/>
      <c r="N582" s="619"/>
      <c r="O582" s="13"/>
      <c r="P582" s="67"/>
      <c r="Q582" s="67"/>
      <c r="R582" s="67"/>
      <c r="S582" s="67"/>
      <c r="T582" s="67"/>
      <c r="U582" s="67"/>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row>
    <row r="583" spans="1:227" s="17" customFormat="1" ht="36.75" customHeight="1" x14ac:dyDescent="0.25">
      <c r="A583" s="680"/>
      <c r="B583" s="683"/>
      <c r="C583" s="655"/>
      <c r="D583" s="661"/>
      <c r="E583" s="109" t="s">
        <v>1196</v>
      </c>
      <c r="F583" s="116" t="s">
        <v>35</v>
      </c>
      <c r="G583" s="541" t="s">
        <v>1197</v>
      </c>
      <c r="H583" s="624"/>
      <c r="I583" s="624"/>
      <c r="J583" s="624"/>
      <c r="K583" s="624"/>
      <c r="L583" s="624"/>
      <c r="M583" s="624"/>
      <c r="N583" s="619"/>
      <c r="O583" s="13"/>
      <c r="P583" s="67"/>
      <c r="Q583" s="67"/>
      <c r="R583" s="67"/>
      <c r="S583" s="67"/>
      <c r="T583" s="67"/>
      <c r="U583" s="67"/>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row>
    <row r="584" spans="1:227" s="17" customFormat="1" ht="48.75" customHeight="1" x14ac:dyDescent="0.25">
      <c r="A584" s="680"/>
      <c r="B584" s="683"/>
      <c r="C584" s="655"/>
      <c r="D584" s="662"/>
      <c r="E584" s="111" t="s">
        <v>400</v>
      </c>
      <c r="F584" s="116" t="s">
        <v>35</v>
      </c>
      <c r="G584" s="539" t="s">
        <v>401</v>
      </c>
      <c r="H584" s="624"/>
      <c r="I584" s="624"/>
      <c r="J584" s="624"/>
      <c r="K584" s="624"/>
      <c r="L584" s="624"/>
      <c r="M584" s="624"/>
      <c r="N584" s="619"/>
      <c r="O584" s="13"/>
      <c r="P584" s="67"/>
      <c r="Q584" s="67"/>
      <c r="R584" s="67"/>
      <c r="S584" s="67"/>
      <c r="T584" s="67"/>
      <c r="U584" s="67"/>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row>
    <row r="585" spans="1:227" s="17" customFormat="1" ht="30" x14ac:dyDescent="0.25">
      <c r="A585" s="680"/>
      <c r="B585" s="683"/>
      <c r="C585" s="655" t="s">
        <v>267</v>
      </c>
      <c r="D585" s="634" t="s">
        <v>1170</v>
      </c>
      <c r="E585" s="223" t="s">
        <v>90</v>
      </c>
      <c r="F585" s="214" t="s">
        <v>1328</v>
      </c>
      <c r="G585" s="530" t="s">
        <v>383</v>
      </c>
      <c r="H585" s="624">
        <v>139225.5</v>
      </c>
      <c r="I585" s="624">
        <v>137393.70000000001</v>
      </c>
      <c r="J585" s="624">
        <v>154376.29999999999</v>
      </c>
      <c r="K585" s="624">
        <v>154996</v>
      </c>
      <c r="L585" s="624">
        <v>154989.79999999999</v>
      </c>
      <c r="M585" s="624">
        <v>154986.70000000001</v>
      </c>
      <c r="N585" s="619" t="s">
        <v>542</v>
      </c>
      <c r="O585" s="13"/>
      <c r="P585" s="67"/>
      <c r="Q585" s="67"/>
      <c r="R585" s="67"/>
      <c r="S585" s="67"/>
      <c r="T585" s="67"/>
      <c r="U585" s="67"/>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row>
    <row r="586" spans="1:227" s="17" customFormat="1" ht="30" x14ac:dyDescent="0.25">
      <c r="A586" s="680"/>
      <c r="B586" s="683"/>
      <c r="C586" s="655"/>
      <c r="D586" s="661"/>
      <c r="E586" s="109" t="s">
        <v>522</v>
      </c>
      <c r="F586" s="593" t="s">
        <v>35</v>
      </c>
      <c r="G586" s="539" t="s">
        <v>662</v>
      </c>
      <c r="H586" s="624"/>
      <c r="I586" s="624"/>
      <c r="J586" s="624"/>
      <c r="K586" s="624"/>
      <c r="L586" s="624"/>
      <c r="M586" s="624"/>
      <c r="N586" s="619"/>
      <c r="O586" s="13"/>
      <c r="P586" s="67"/>
      <c r="Q586" s="67"/>
      <c r="R586" s="67"/>
      <c r="S586" s="67"/>
      <c r="T586" s="67"/>
      <c r="U586" s="67"/>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row>
    <row r="587" spans="1:227" s="17" customFormat="1" ht="45" x14ac:dyDescent="0.25">
      <c r="A587" s="680"/>
      <c r="B587" s="683"/>
      <c r="C587" s="655"/>
      <c r="D587" s="661"/>
      <c r="E587" s="223" t="s">
        <v>1772</v>
      </c>
      <c r="F587" s="214" t="s">
        <v>92</v>
      </c>
      <c r="G587" s="530" t="s">
        <v>1330</v>
      </c>
      <c r="H587" s="624"/>
      <c r="I587" s="624"/>
      <c r="J587" s="624"/>
      <c r="K587" s="624"/>
      <c r="L587" s="624"/>
      <c r="M587" s="624"/>
      <c r="N587" s="619"/>
      <c r="O587" s="13"/>
      <c r="P587" s="67"/>
      <c r="Q587" s="67"/>
      <c r="R587" s="67"/>
      <c r="S587" s="67"/>
      <c r="T587" s="67"/>
      <c r="U587" s="67"/>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row>
    <row r="588" spans="1:227" s="17" customFormat="1" ht="39" customHeight="1" x14ac:dyDescent="0.25">
      <c r="A588" s="680"/>
      <c r="B588" s="683"/>
      <c r="C588" s="655" t="s">
        <v>268</v>
      </c>
      <c r="D588" s="634" t="s">
        <v>1172</v>
      </c>
      <c r="E588" s="109" t="s">
        <v>391</v>
      </c>
      <c r="F588" s="140" t="s">
        <v>92</v>
      </c>
      <c r="G588" s="539" t="s">
        <v>392</v>
      </c>
      <c r="H588" s="624">
        <v>24718</v>
      </c>
      <c r="I588" s="624">
        <v>24374.400000000001</v>
      </c>
      <c r="J588" s="624">
        <v>30086.7</v>
      </c>
      <c r="K588" s="624">
        <v>30240.799999999999</v>
      </c>
      <c r="L588" s="624">
        <v>30238.9</v>
      </c>
      <c r="M588" s="624">
        <v>30237.4</v>
      </c>
      <c r="N588" s="619" t="s">
        <v>323</v>
      </c>
      <c r="O588" s="13"/>
      <c r="P588" s="67"/>
      <c r="Q588" s="67"/>
      <c r="R588" s="67"/>
      <c r="S588" s="67"/>
      <c r="T588" s="67"/>
      <c r="U588" s="67"/>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row>
    <row r="589" spans="1:227" s="17" customFormat="1" ht="56.45" customHeight="1" x14ac:dyDescent="0.25">
      <c r="A589" s="680"/>
      <c r="B589" s="683"/>
      <c r="C589" s="655"/>
      <c r="D589" s="661"/>
      <c r="E589" s="109" t="s">
        <v>1769</v>
      </c>
      <c r="F589" s="593" t="s">
        <v>92</v>
      </c>
      <c r="G589" s="539" t="s">
        <v>1770</v>
      </c>
      <c r="H589" s="624"/>
      <c r="I589" s="624"/>
      <c r="J589" s="624"/>
      <c r="K589" s="624"/>
      <c r="L589" s="624"/>
      <c r="M589" s="624"/>
      <c r="N589" s="619"/>
      <c r="O589" s="13"/>
      <c r="P589" s="67"/>
      <c r="Q589" s="67"/>
      <c r="R589" s="67"/>
      <c r="S589" s="67"/>
      <c r="T589" s="67"/>
      <c r="U589" s="67"/>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row>
    <row r="590" spans="1:227" s="17" customFormat="1" ht="42.75" customHeight="1" x14ac:dyDescent="0.25">
      <c r="A590" s="680"/>
      <c r="B590" s="683"/>
      <c r="C590" s="655"/>
      <c r="D590" s="661"/>
      <c r="E590" s="109" t="s">
        <v>522</v>
      </c>
      <c r="F590" s="140" t="s">
        <v>35</v>
      </c>
      <c r="G590" s="539" t="s">
        <v>662</v>
      </c>
      <c r="H590" s="624"/>
      <c r="I590" s="624"/>
      <c r="J590" s="624"/>
      <c r="K590" s="624"/>
      <c r="L590" s="624"/>
      <c r="M590" s="624"/>
      <c r="N590" s="619"/>
      <c r="O590" s="13"/>
      <c r="P590" s="67"/>
      <c r="Q590" s="67"/>
      <c r="R590" s="67"/>
      <c r="S590" s="67"/>
      <c r="T590" s="67"/>
      <c r="U590" s="67"/>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row>
    <row r="591" spans="1:227" s="17" customFormat="1" ht="30" x14ac:dyDescent="0.25">
      <c r="A591" s="680"/>
      <c r="B591" s="683"/>
      <c r="C591" s="655" t="s">
        <v>269</v>
      </c>
      <c r="D591" s="634" t="s">
        <v>81</v>
      </c>
      <c r="E591" s="135" t="s">
        <v>33</v>
      </c>
      <c r="F591" s="128" t="s">
        <v>92</v>
      </c>
      <c r="G591" s="530" t="s">
        <v>382</v>
      </c>
      <c r="H591" s="624">
        <v>21793.599999999999</v>
      </c>
      <c r="I591" s="624">
        <v>21720.2</v>
      </c>
      <c r="J591" s="624">
        <v>27433.7</v>
      </c>
      <c r="K591" s="624">
        <v>27198.9</v>
      </c>
      <c r="L591" s="624">
        <v>27198.5</v>
      </c>
      <c r="M591" s="624">
        <v>27198.5</v>
      </c>
      <c r="N591" s="619" t="s">
        <v>149</v>
      </c>
      <c r="O591" s="13"/>
      <c r="P591" s="67"/>
      <c r="Q591" s="67"/>
      <c r="R591" s="67"/>
      <c r="S591" s="67"/>
      <c r="T591" s="67"/>
      <c r="U591" s="67"/>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row>
    <row r="592" spans="1:227" s="17" customFormat="1" ht="60" x14ac:dyDescent="0.25">
      <c r="A592" s="680"/>
      <c r="B592" s="683"/>
      <c r="C592" s="655"/>
      <c r="D592" s="662"/>
      <c r="E592" s="112" t="s">
        <v>1206</v>
      </c>
      <c r="F592" s="129" t="s">
        <v>92</v>
      </c>
      <c r="G592" s="519" t="s">
        <v>1338</v>
      </c>
      <c r="H592" s="624"/>
      <c r="I592" s="624"/>
      <c r="J592" s="624"/>
      <c r="K592" s="624"/>
      <c r="L592" s="624"/>
      <c r="M592" s="624"/>
      <c r="N592" s="619"/>
      <c r="O592" s="13"/>
      <c r="P592" s="67"/>
      <c r="Q592" s="67"/>
      <c r="R592" s="67"/>
      <c r="S592" s="67"/>
      <c r="T592" s="67"/>
      <c r="U592" s="67"/>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row>
    <row r="593" spans="1:227" s="17" customFormat="1" ht="30" x14ac:dyDescent="0.25">
      <c r="A593" s="680"/>
      <c r="B593" s="683"/>
      <c r="C593" s="655" t="s">
        <v>1171</v>
      </c>
      <c r="D593" s="634" t="s">
        <v>81</v>
      </c>
      <c r="E593" s="319" t="s">
        <v>523</v>
      </c>
      <c r="F593" s="320" t="s">
        <v>92</v>
      </c>
      <c r="G593" s="518" t="s">
        <v>610</v>
      </c>
      <c r="H593" s="624">
        <v>26587.3</v>
      </c>
      <c r="I593" s="624">
        <v>26585.200000000001</v>
      </c>
      <c r="J593" s="624">
        <v>31098.5</v>
      </c>
      <c r="K593" s="624">
        <v>31827.9</v>
      </c>
      <c r="L593" s="624">
        <v>31827.9</v>
      </c>
      <c r="M593" s="624">
        <v>31827.9</v>
      </c>
      <c r="N593" s="619" t="s">
        <v>153</v>
      </c>
      <c r="O593" s="13"/>
      <c r="P593" s="67"/>
      <c r="Q593" s="67"/>
      <c r="R593" s="67"/>
      <c r="S593" s="67"/>
      <c r="T593" s="67"/>
      <c r="U593" s="67"/>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row>
    <row r="594" spans="1:227" s="17" customFormat="1" ht="60" x14ac:dyDescent="0.25">
      <c r="A594" s="680"/>
      <c r="B594" s="683"/>
      <c r="C594" s="655"/>
      <c r="D594" s="661"/>
      <c r="E594" s="286" t="s">
        <v>1834</v>
      </c>
      <c r="F594" s="191" t="s">
        <v>92</v>
      </c>
      <c r="G594" s="142" t="s">
        <v>1513</v>
      </c>
      <c r="H594" s="624"/>
      <c r="I594" s="624"/>
      <c r="J594" s="624"/>
      <c r="K594" s="624"/>
      <c r="L594" s="624"/>
      <c r="M594" s="624"/>
      <c r="N594" s="619"/>
      <c r="O594" s="13"/>
      <c r="P594" s="356"/>
      <c r="Q594" s="356"/>
      <c r="R594" s="356"/>
      <c r="S594" s="356"/>
      <c r="T594" s="356"/>
      <c r="U594" s="356"/>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row>
    <row r="595" spans="1:227" s="17" customFormat="1" ht="30" x14ac:dyDescent="0.25">
      <c r="A595" s="680"/>
      <c r="B595" s="683"/>
      <c r="C595" s="655"/>
      <c r="D595" s="661"/>
      <c r="E595" s="286" t="s">
        <v>1771</v>
      </c>
      <c r="F595" s="191" t="s">
        <v>92</v>
      </c>
      <c r="G595" s="543" t="s">
        <v>1454</v>
      </c>
      <c r="H595" s="624"/>
      <c r="I595" s="624"/>
      <c r="J595" s="624"/>
      <c r="K595" s="624"/>
      <c r="L595" s="624"/>
      <c r="M595" s="624"/>
      <c r="N595" s="619"/>
      <c r="O595" s="13"/>
      <c r="P595" s="356"/>
      <c r="Q595" s="356"/>
      <c r="R595" s="356"/>
      <c r="S595" s="356"/>
      <c r="T595" s="356"/>
      <c r="U595" s="356"/>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row>
    <row r="596" spans="1:227" s="17" customFormat="1" ht="60" x14ac:dyDescent="0.25">
      <c r="A596" s="680"/>
      <c r="B596" s="683"/>
      <c r="C596" s="655"/>
      <c r="D596" s="662"/>
      <c r="E596" s="321" t="s">
        <v>308</v>
      </c>
      <c r="F596" s="325" t="s">
        <v>92</v>
      </c>
      <c r="G596" s="523" t="s">
        <v>441</v>
      </c>
      <c r="H596" s="624"/>
      <c r="I596" s="624"/>
      <c r="J596" s="624"/>
      <c r="K596" s="624"/>
      <c r="L596" s="624"/>
      <c r="M596" s="624"/>
      <c r="N596" s="619"/>
      <c r="O596" s="13"/>
      <c r="P596" s="67"/>
      <c r="Q596" s="67"/>
      <c r="R596" s="67"/>
      <c r="S596" s="67"/>
      <c r="T596" s="67"/>
      <c r="U596" s="67"/>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row>
    <row r="597" spans="1:227" s="17" customFormat="1" ht="60" x14ac:dyDescent="0.25">
      <c r="A597" s="680"/>
      <c r="B597" s="683"/>
      <c r="C597" s="698" t="s">
        <v>270</v>
      </c>
      <c r="D597" s="634" t="s">
        <v>82</v>
      </c>
      <c r="E597" s="275" t="s">
        <v>1395</v>
      </c>
      <c r="F597" s="279" t="s">
        <v>38</v>
      </c>
      <c r="G597" s="530" t="s">
        <v>1396</v>
      </c>
      <c r="H597" s="624">
        <v>22013.4</v>
      </c>
      <c r="I597" s="624">
        <v>21983.5</v>
      </c>
      <c r="J597" s="624">
        <v>29910.1</v>
      </c>
      <c r="K597" s="624">
        <v>30096.799999999999</v>
      </c>
      <c r="L597" s="624">
        <v>30096.799999999999</v>
      </c>
      <c r="M597" s="624">
        <v>30096.799999999999</v>
      </c>
      <c r="N597" s="619" t="s">
        <v>148</v>
      </c>
      <c r="O597" s="13"/>
      <c r="P597" s="67"/>
      <c r="Q597" s="67"/>
      <c r="R597" s="67"/>
      <c r="S597" s="67"/>
      <c r="T597" s="67"/>
      <c r="U597" s="67"/>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row>
    <row r="598" spans="1:227" s="17" customFormat="1" ht="45" x14ac:dyDescent="0.25">
      <c r="A598" s="680"/>
      <c r="B598" s="683"/>
      <c r="C598" s="699"/>
      <c r="D598" s="661"/>
      <c r="E598" s="275" t="s">
        <v>1100</v>
      </c>
      <c r="F598" s="279" t="s">
        <v>38</v>
      </c>
      <c r="G598" s="518" t="s">
        <v>1394</v>
      </c>
      <c r="H598" s="624"/>
      <c r="I598" s="624"/>
      <c r="J598" s="624"/>
      <c r="K598" s="624"/>
      <c r="L598" s="624"/>
      <c r="M598" s="624"/>
      <c r="N598" s="619"/>
      <c r="O598" s="13"/>
      <c r="P598" s="67"/>
      <c r="Q598" s="67"/>
      <c r="R598" s="67"/>
      <c r="S598" s="67"/>
      <c r="T598" s="67"/>
      <c r="U598" s="67"/>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row>
    <row r="599" spans="1:227" s="17" customFormat="1" ht="30" x14ac:dyDescent="0.25">
      <c r="A599" s="680"/>
      <c r="B599" s="683"/>
      <c r="C599" s="699"/>
      <c r="D599" s="661"/>
      <c r="E599" s="275" t="s">
        <v>500</v>
      </c>
      <c r="F599" s="279" t="s">
        <v>47</v>
      </c>
      <c r="G599" s="530" t="s">
        <v>1432</v>
      </c>
      <c r="H599" s="624"/>
      <c r="I599" s="624"/>
      <c r="J599" s="624"/>
      <c r="K599" s="624"/>
      <c r="L599" s="624"/>
      <c r="M599" s="624"/>
      <c r="N599" s="619"/>
      <c r="O599" s="13"/>
      <c r="P599" s="67"/>
      <c r="Q599" s="67"/>
      <c r="R599" s="67"/>
      <c r="S599" s="67"/>
      <c r="T599" s="67"/>
      <c r="U599" s="67"/>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row>
    <row r="600" spans="1:227" s="17" customFormat="1" ht="45" x14ac:dyDescent="0.25">
      <c r="A600" s="680"/>
      <c r="B600" s="683"/>
      <c r="C600" s="699"/>
      <c r="D600" s="661"/>
      <c r="E600" s="275" t="s">
        <v>1433</v>
      </c>
      <c r="F600" s="279" t="s">
        <v>47</v>
      </c>
      <c r="G600" s="530" t="s">
        <v>1434</v>
      </c>
      <c r="H600" s="624"/>
      <c r="I600" s="624"/>
      <c r="J600" s="624"/>
      <c r="K600" s="624"/>
      <c r="L600" s="624"/>
      <c r="M600" s="624"/>
      <c r="N600" s="619"/>
      <c r="O600" s="13"/>
      <c r="P600" s="67"/>
      <c r="Q600" s="67"/>
      <c r="R600" s="67"/>
      <c r="S600" s="67"/>
      <c r="T600" s="67"/>
      <c r="U600" s="67"/>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c r="EY600" s="13"/>
      <c r="EZ600" s="13"/>
      <c r="FA600" s="13"/>
      <c r="FB600" s="13"/>
      <c r="FC600" s="13"/>
      <c r="FD600" s="13"/>
      <c r="FE600" s="13"/>
      <c r="FF600" s="13"/>
      <c r="FG600" s="13"/>
      <c r="FH600" s="13"/>
      <c r="FI600" s="13"/>
      <c r="FJ600" s="13"/>
      <c r="FK600" s="13"/>
      <c r="FL600" s="13"/>
      <c r="FM600" s="13"/>
      <c r="FN600" s="13"/>
      <c r="FO600" s="13"/>
      <c r="FP600" s="13"/>
      <c r="FQ600" s="13"/>
      <c r="FR600" s="13"/>
      <c r="FS600" s="13"/>
      <c r="FT600" s="13"/>
      <c r="FU600" s="13"/>
      <c r="FV600" s="13"/>
      <c r="FW600" s="13"/>
      <c r="FX600" s="13"/>
      <c r="FY600" s="13"/>
      <c r="FZ600" s="13"/>
      <c r="GA600" s="13"/>
      <c r="GB600" s="13"/>
      <c r="GC600" s="13"/>
      <c r="GD600" s="13"/>
      <c r="GE600" s="13"/>
      <c r="GF600" s="13"/>
      <c r="GG600" s="13"/>
      <c r="GH600" s="13"/>
      <c r="GI600" s="13"/>
      <c r="GJ600" s="13"/>
      <c r="GK600" s="13"/>
      <c r="GL600" s="13"/>
      <c r="GM600" s="13"/>
      <c r="GN600" s="13"/>
      <c r="GO600" s="13"/>
      <c r="GP600" s="13"/>
      <c r="GQ600" s="13"/>
      <c r="GR600" s="13"/>
      <c r="GS600" s="13"/>
      <c r="GT600" s="13"/>
      <c r="GU600" s="13"/>
      <c r="GV600" s="13"/>
      <c r="GW600" s="13"/>
      <c r="GX600" s="13"/>
      <c r="GY600" s="13"/>
      <c r="GZ600" s="13"/>
      <c r="HA600" s="13"/>
      <c r="HB600" s="13"/>
      <c r="HC600" s="13"/>
      <c r="HD600" s="13"/>
      <c r="HE600" s="13"/>
      <c r="HF600" s="13"/>
      <c r="HG600" s="13"/>
      <c r="HH600" s="13"/>
      <c r="HI600" s="13"/>
      <c r="HJ600" s="13"/>
      <c r="HK600" s="13"/>
      <c r="HL600" s="13"/>
      <c r="HM600" s="13"/>
      <c r="HN600" s="13"/>
      <c r="HO600" s="13"/>
      <c r="HP600" s="13"/>
      <c r="HQ600" s="13"/>
      <c r="HR600" s="13"/>
      <c r="HS600" s="13"/>
    </row>
    <row r="601" spans="1:227" s="17" customFormat="1" ht="45" x14ac:dyDescent="0.25">
      <c r="A601" s="680"/>
      <c r="B601" s="683"/>
      <c r="C601" s="699"/>
      <c r="D601" s="661"/>
      <c r="E601" s="275" t="s">
        <v>1100</v>
      </c>
      <c r="F601" s="279" t="s">
        <v>38</v>
      </c>
      <c r="G601" s="518" t="s">
        <v>1394</v>
      </c>
      <c r="H601" s="624"/>
      <c r="I601" s="624"/>
      <c r="J601" s="624"/>
      <c r="K601" s="624"/>
      <c r="L601" s="624"/>
      <c r="M601" s="624"/>
      <c r="N601" s="619"/>
      <c r="O601" s="13"/>
      <c r="P601" s="67"/>
      <c r="Q601" s="67"/>
      <c r="R601" s="67"/>
      <c r="S601" s="67"/>
      <c r="T601" s="67"/>
      <c r="U601" s="67"/>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c r="EY601" s="13"/>
      <c r="EZ601" s="13"/>
      <c r="FA601" s="13"/>
      <c r="FB601" s="13"/>
      <c r="FC601" s="13"/>
      <c r="FD601" s="13"/>
      <c r="FE601" s="13"/>
      <c r="FF601" s="13"/>
      <c r="FG601" s="13"/>
      <c r="FH601" s="13"/>
      <c r="FI601" s="13"/>
      <c r="FJ601" s="13"/>
      <c r="FK601" s="13"/>
      <c r="FL601" s="13"/>
      <c r="FM601" s="13"/>
      <c r="FN601" s="13"/>
      <c r="FO601" s="13"/>
      <c r="FP601" s="13"/>
      <c r="FQ601" s="13"/>
      <c r="FR601" s="13"/>
      <c r="FS601" s="13"/>
      <c r="FT601" s="13"/>
      <c r="FU601" s="13"/>
      <c r="FV601" s="13"/>
      <c r="FW601" s="13"/>
      <c r="FX601" s="13"/>
      <c r="FY601" s="13"/>
      <c r="FZ601" s="13"/>
      <c r="GA601" s="13"/>
      <c r="GB601" s="13"/>
      <c r="GC601" s="13"/>
      <c r="GD601" s="13"/>
      <c r="GE601" s="13"/>
      <c r="GF601" s="13"/>
      <c r="GG601" s="13"/>
      <c r="GH601" s="13"/>
      <c r="GI601" s="13"/>
      <c r="GJ601" s="13"/>
      <c r="GK601" s="13"/>
      <c r="GL601" s="13"/>
      <c r="GM601" s="13"/>
      <c r="GN601" s="13"/>
      <c r="GO601" s="13"/>
      <c r="GP601" s="13"/>
      <c r="GQ601" s="13"/>
      <c r="GR601" s="13"/>
      <c r="GS601" s="13"/>
      <c r="GT601" s="13"/>
      <c r="GU601" s="13"/>
      <c r="GV601" s="13"/>
      <c r="GW601" s="13"/>
      <c r="GX601" s="13"/>
      <c r="GY601" s="13"/>
      <c r="GZ601" s="13"/>
      <c r="HA601" s="13"/>
      <c r="HB601" s="13"/>
      <c r="HC601" s="13"/>
      <c r="HD601" s="13"/>
      <c r="HE601" s="13"/>
      <c r="HF601" s="13"/>
      <c r="HG601" s="13"/>
      <c r="HH601" s="13"/>
      <c r="HI601" s="13"/>
      <c r="HJ601" s="13"/>
      <c r="HK601" s="13"/>
      <c r="HL601" s="13"/>
      <c r="HM601" s="13"/>
      <c r="HN601" s="13"/>
      <c r="HO601" s="13"/>
      <c r="HP601" s="13"/>
      <c r="HQ601" s="13"/>
      <c r="HR601" s="13"/>
      <c r="HS601" s="13"/>
    </row>
    <row r="602" spans="1:227" s="17" customFormat="1" ht="30" x14ac:dyDescent="0.25">
      <c r="A602" s="680"/>
      <c r="B602" s="683"/>
      <c r="C602" s="699"/>
      <c r="D602" s="661"/>
      <c r="E602" s="275" t="s">
        <v>1430</v>
      </c>
      <c r="F602" s="279" t="s">
        <v>38</v>
      </c>
      <c r="G602" s="530" t="s">
        <v>1454</v>
      </c>
      <c r="H602" s="624"/>
      <c r="I602" s="624"/>
      <c r="J602" s="624"/>
      <c r="K602" s="624"/>
      <c r="L602" s="624"/>
      <c r="M602" s="624"/>
      <c r="N602" s="619"/>
      <c r="O602" s="13"/>
      <c r="P602" s="67"/>
      <c r="Q602" s="67"/>
      <c r="R602" s="67"/>
      <c r="S602" s="67"/>
      <c r="T602" s="67"/>
      <c r="U602" s="67"/>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row>
    <row r="603" spans="1:227" s="17" customFormat="1" ht="30" x14ac:dyDescent="0.25">
      <c r="A603" s="680"/>
      <c r="B603" s="683"/>
      <c r="C603" s="746"/>
      <c r="D603" s="661"/>
      <c r="E603" s="275" t="s">
        <v>1431</v>
      </c>
      <c r="F603" s="279" t="s">
        <v>38</v>
      </c>
      <c r="G603" s="544" t="s">
        <v>972</v>
      </c>
      <c r="H603" s="624"/>
      <c r="I603" s="624"/>
      <c r="J603" s="624"/>
      <c r="K603" s="624"/>
      <c r="L603" s="624"/>
      <c r="M603" s="624"/>
      <c r="N603" s="619"/>
      <c r="O603" s="13"/>
      <c r="P603" s="67"/>
      <c r="Q603" s="67"/>
      <c r="R603" s="67"/>
      <c r="S603" s="67"/>
      <c r="T603" s="67"/>
      <c r="U603" s="67"/>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row>
    <row r="604" spans="1:227" s="17" customFormat="1" ht="52.5" customHeight="1" x14ac:dyDescent="0.25">
      <c r="A604" s="680"/>
      <c r="B604" s="683"/>
      <c r="C604" s="698" t="s">
        <v>271</v>
      </c>
      <c r="D604" s="634" t="s">
        <v>83</v>
      </c>
      <c r="E604" s="349" t="s">
        <v>1601</v>
      </c>
      <c r="F604" s="350" t="s">
        <v>38</v>
      </c>
      <c r="G604" s="544" t="s">
        <v>662</v>
      </c>
      <c r="H604" s="624">
        <v>3914.9</v>
      </c>
      <c r="I604" s="624">
        <v>3881.4</v>
      </c>
      <c r="J604" s="624">
        <v>4990.2</v>
      </c>
      <c r="K604" s="624">
        <v>4989.5</v>
      </c>
      <c r="L604" s="624">
        <v>4989.5</v>
      </c>
      <c r="M604" s="624">
        <v>4989.5</v>
      </c>
      <c r="N604" s="619" t="s">
        <v>1600</v>
      </c>
      <c r="O604" s="13"/>
      <c r="P604" s="67"/>
      <c r="Q604" s="67"/>
      <c r="R604" s="67"/>
      <c r="S604" s="67"/>
      <c r="T604" s="67"/>
      <c r="U604" s="67"/>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row>
    <row r="605" spans="1:227" s="17" customFormat="1" ht="53.45" customHeight="1" x14ac:dyDescent="0.25">
      <c r="A605" s="680"/>
      <c r="B605" s="683"/>
      <c r="C605" s="635"/>
      <c r="D605" s="635"/>
      <c r="E605" s="351" t="s">
        <v>1037</v>
      </c>
      <c r="F605" s="352" t="s">
        <v>92</v>
      </c>
      <c r="G605" s="523" t="s">
        <v>1038</v>
      </c>
      <c r="H605" s="624"/>
      <c r="I605" s="624"/>
      <c r="J605" s="624"/>
      <c r="K605" s="624"/>
      <c r="L605" s="624"/>
      <c r="M605" s="624"/>
      <c r="N605" s="620"/>
      <c r="O605" s="13"/>
      <c r="P605" s="67"/>
      <c r="Q605" s="67"/>
      <c r="R605" s="67"/>
      <c r="S605" s="67"/>
      <c r="T605" s="67"/>
      <c r="U605" s="67"/>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row>
    <row r="606" spans="1:227" s="17" customFormat="1" ht="30" x14ac:dyDescent="0.25">
      <c r="A606" s="680"/>
      <c r="B606" s="683"/>
      <c r="C606" s="655" t="s">
        <v>272</v>
      </c>
      <c r="D606" s="634" t="s">
        <v>84</v>
      </c>
      <c r="E606" s="288" t="s">
        <v>611</v>
      </c>
      <c r="F606" s="287" t="s">
        <v>92</v>
      </c>
      <c r="G606" s="523" t="s">
        <v>612</v>
      </c>
      <c r="H606" s="624">
        <v>15338.9</v>
      </c>
      <c r="I606" s="624">
        <v>15336.3</v>
      </c>
      <c r="J606" s="624">
        <v>17825.400000000001</v>
      </c>
      <c r="K606" s="624">
        <v>17823.2</v>
      </c>
      <c r="L606" s="624">
        <v>17823.2</v>
      </c>
      <c r="M606" s="624">
        <v>17823.2</v>
      </c>
      <c r="N606" s="619" t="s">
        <v>150</v>
      </c>
      <c r="O606" s="13"/>
      <c r="P606" s="67"/>
      <c r="Q606" s="67"/>
      <c r="R606" s="67"/>
      <c r="S606" s="67"/>
      <c r="T606" s="67"/>
      <c r="U606" s="67"/>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row>
    <row r="607" spans="1:227" s="17" customFormat="1" ht="60" x14ac:dyDescent="0.25">
      <c r="A607" s="680"/>
      <c r="B607" s="683"/>
      <c r="C607" s="655"/>
      <c r="D607" s="662"/>
      <c r="E607" s="288" t="s">
        <v>1459</v>
      </c>
      <c r="F607" s="174" t="s">
        <v>92</v>
      </c>
      <c r="G607" s="536" t="s">
        <v>1447</v>
      </c>
      <c r="H607" s="624"/>
      <c r="I607" s="624"/>
      <c r="J607" s="624"/>
      <c r="K607" s="624"/>
      <c r="L607" s="624"/>
      <c r="M607" s="624"/>
      <c r="N607" s="619"/>
      <c r="O607" s="13"/>
      <c r="P607" s="67"/>
      <c r="Q607" s="67"/>
      <c r="R607" s="67"/>
      <c r="S607" s="67"/>
      <c r="T607" s="67"/>
      <c r="U607" s="67"/>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row>
    <row r="608" spans="1:227" s="17" customFormat="1" ht="45" x14ac:dyDescent="0.25">
      <c r="A608" s="680"/>
      <c r="B608" s="683"/>
      <c r="C608" s="655" t="s">
        <v>273</v>
      </c>
      <c r="D608" s="634" t="s">
        <v>85</v>
      </c>
      <c r="E608" s="155" t="s">
        <v>699</v>
      </c>
      <c r="F608" s="148" t="s">
        <v>92</v>
      </c>
      <c r="G608" s="530" t="s">
        <v>1774</v>
      </c>
      <c r="H608" s="624">
        <v>5801</v>
      </c>
      <c r="I608" s="624">
        <v>5798.4</v>
      </c>
      <c r="J608" s="624">
        <v>6232.5</v>
      </c>
      <c r="K608" s="624">
        <v>6231.7</v>
      </c>
      <c r="L608" s="624">
        <v>6231.7</v>
      </c>
      <c r="M608" s="624">
        <v>6231.7</v>
      </c>
      <c r="N608" s="619" t="s">
        <v>151</v>
      </c>
      <c r="O608" s="13"/>
      <c r="P608" s="67"/>
      <c r="Q608" s="67"/>
      <c r="R608" s="67"/>
      <c r="S608" s="67"/>
      <c r="T608" s="67"/>
      <c r="U608" s="67"/>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row>
    <row r="609" spans="1:227" s="17" customFormat="1" ht="30" x14ac:dyDescent="0.25">
      <c r="A609" s="680"/>
      <c r="B609" s="683"/>
      <c r="C609" s="655"/>
      <c r="D609" s="661"/>
      <c r="E609" s="149" t="s">
        <v>1775</v>
      </c>
      <c r="F609" s="588" t="s">
        <v>92</v>
      </c>
      <c r="G609" s="342" t="s">
        <v>1776</v>
      </c>
      <c r="H609" s="624"/>
      <c r="I609" s="624"/>
      <c r="J609" s="624"/>
      <c r="K609" s="624"/>
      <c r="L609" s="624"/>
      <c r="M609" s="624"/>
      <c r="N609" s="619"/>
      <c r="O609" s="13"/>
      <c r="P609" s="67"/>
      <c r="Q609" s="67"/>
      <c r="R609" s="67"/>
      <c r="S609" s="67"/>
      <c r="T609" s="67"/>
      <c r="U609" s="67"/>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row>
    <row r="610" spans="1:227" s="17" customFormat="1" ht="60" x14ac:dyDescent="0.25">
      <c r="A610" s="680"/>
      <c r="B610" s="683"/>
      <c r="C610" s="655"/>
      <c r="D610" s="662"/>
      <c r="E610" s="112" t="s">
        <v>1250</v>
      </c>
      <c r="F610" s="167" t="s">
        <v>92</v>
      </c>
      <c r="G610" s="519" t="s">
        <v>1773</v>
      </c>
      <c r="H610" s="624"/>
      <c r="I610" s="624"/>
      <c r="J610" s="624"/>
      <c r="K610" s="624"/>
      <c r="L610" s="624"/>
      <c r="M610" s="624"/>
      <c r="N610" s="619"/>
      <c r="O610" s="13"/>
      <c r="P610" s="67"/>
      <c r="Q610" s="67"/>
      <c r="R610" s="67"/>
      <c r="S610" s="67"/>
      <c r="T610" s="67"/>
      <c r="U610" s="67"/>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row>
    <row r="611" spans="1:227" s="17" customFormat="1" ht="30" x14ac:dyDescent="0.25">
      <c r="A611" s="680"/>
      <c r="B611" s="683"/>
      <c r="C611" s="655" t="s">
        <v>274</v>
      </c>
      <c r="D611" s="634" t="s">
        <v>86</v>
      </c>
      <c r="E611" s="161" t="s">
        <v>13</v>
      </c>
      <c r="F611" s="162" t="s">
        <v>38</v>
      </c>
      <c r="G611" s="530" t="s">
        <v>490</v>
      </c>
      <c r="H611" s="624">
        <v>4597.8999999999996</v>
      </c>
      <c r="I611" s="624">
        <v>4571.6000000000004</v>
      </c>
      <c r="J611" s="624">
        <v>5519.3</v>
      </c>
      <c r="K611" s="624">
        <v>5573.6</v>
      </c>
      <c r="L611" s="624">
        <v>5573.6</v>
      </c>
      <c r="M611" s="624">
        <v>5573.6</v>
      </c>
      <c r="N611" s="619" t="s">
        <v>152</v>
      </c>
      <c r="O611" s="13"/>
      <c r="P611" s="67"/>
      <c r="Q611" s="67"/>
      <c r="R611" s="67"/>
      <c r="S611" s="67"/>
      <c r="T611" s="67"/>
      <c r="U611" s="67"/>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row>
    <row r="612" spans="1:227" s="17" customFormat="1" ht="60" x14ac:dyDescent="0.25">
      <c r="A612" s="680"/>
      <c r="B612" s="683"/>
      <c r="C612" s="655"/>
      <c r="D612" s="661"/>
      <c r="E612" s="161" t="s">
        <v>1257</v>
      </c>
      <c r="F612" s="162" t="s">
        <v>38</v>
      </c>
      <c r="G612" s="530" t="s">
        <v>1267</v>
      </c>
      <c r="H612" s="624"/>
      <c r="I612" s="624"/>
      <c r="J612" s="624"/>
      <c r="K612" s="624"/>
      <c r="L612" s="624"/>
      <c r="M612" s="624"/>
      <c r="N612" s="619"/>
      <c r="O612" s="13"/>
      <c r="P612" s="67"/>
      <c r="Q612" s="67"/>
      <c r="R612" s="67"/>
      <c r="S612" s="67"/>
      <c r="T612" s="67"/>
      <c r="U612" s="67"/>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row>
    <row r="613" spans="1:227" s="17" customFormat="1" ht="38.25" customHeight="1" x14ac:dyDescent="0.25">
      <c r="A613" s="680"/>
      <c r="B613" s="683"/>
      <c r="C613" s="655" t="s">
        <v>275</v>
      </c>
      <c r="D613" s="634" t="s">
        <v>93</v>
      </c>
      <c r="E613" s="103" t="s">
        <v>313</v>
      </c>
      <c r="F613" s="107" t="s">
        <v>92</v>
      </c>
      <c r="G613" s="523" t="s">
        <v>386</v>
      </c>
      <c r="H613" s="624">
        <v>12167.3</v>
      </c>
      <c r="I613" s="624">
        <v>12167.3</v>
      </c>
      <c r="J613" s="624">
        <v>14353.4</v>
      </c>
      <c r="K613" s="624">
        <v>14341.7</v>
      </c>
      <c r="L613" s="624">
        <v>14341</v>
      </c>
      <c r="M613" s="624">
        <v>14340.8</v>
      </c>
      <c r="N613" s="703" t="s">
        <v>154</v>
      </c>
      <c r="O613" s="13"/>
      <c r="P613" s="67"/>
      <c r="Q613" s="67"/>
      <c r="R613" s="67"/>
      <c r="S613" s="67"/>
      <c r="T613" s="67"/>
      <c r="U613" s="67"/>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row>
    <row r="614" spans="1:227" s="17" customFormat="1" ht="55.5" customHeight="1" x14ac:dyDescent="0.25">
      <c r="A614" s="680"/>
      <c r="B614" s="683"/>
      <c r="C614" s="655"/>
      <c r="D614" s="661"/>
      <c r="E614" s="103" t="s">
        <v>207</v>
      </c>
      <c r="F614" s="107" t="s">
        <v>92</v>
      </c>
      <c r="G614" s="523" t="s">
        <v>387</v>
      </c>
      <c r="H614" s="624"/>
      <c r="I614" s="624"/>
      <c r="J614" s="624"/>
      <c r="K614" s="624"/>
      <c r="L614" s="624"/>
      <c r="M614" s="624"/>
      <c r="N614" s="703"/>
      <c r="O614" s="13"/>
      <c r="P614" s="67"/>
      <c r="Q614" s="67"/>
      <c r="R614" s="67"/>
      <c r="S614" s="67"/>
      <c r="T614" s="67"/>
      <c r="U614" s="67"/>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row>
    <row r="615" spans="1:227" s="17" customFormat="1" ht="38.25" customHeight="1" x14ac:dyDescent="0.25">
      <c r="A615" s="680"/>
      <c r="B615" s="683"/>
      <c r="C615" s="655"/>
      <c r="D615" s="662"/>
      <c r="E615" s="112" t="s">
        <v>428</v>
      </c>
      <c r="F615" s="52" t="s">
        <v>429</v>
      </c>
      <c r="G615" s="519" t="s">
        <v>383</v>
      </c>
      <c r="H615" s="624"/>
      <c r="I615" s="624"/>
      <c r="J615" s="624"/>
      <c r="K615" s="624"/>
      <c r="L615" s="624"/>
      <c r="M615" s="624"/>
      <c r="N615" s="703"/>
      <c r="O615" s="13"/>
      <c r="P615" s="67"/>
      <c r="Q615" s="67"/>
      <c r="R615" s="67"/>
      <c r="S615" s="67"/>
      <c r="T615" s="67"/>
      <c r="U615" s="67"/>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row>
    <row r="616" spans="1:227" s="17" customFormat="1" ht="60" x14ac:dyDescent="0.25">
      <c r="A616" s="740"/>
      <c r="B616" s="626"/>
      <c r="C616" s="698" t="s">
        <v>620</v>
      </c>
      <c r="D616" s="634" t="s">
        <v>72</v>
      </c>
      <c r="E616" s="223" t="s">
        <v>1331</v>
      </c>
      <c r="F616" s="214" t="s">
        <v>92</v>
      </c>
      <c r="G616" s="518" t="s">
        <v>1338</v>
      </c>
      <c r="H616" s="624">
        <v>208.1</v>
      </c>
      <c r="I616" s="624">
        <v>162.69999999999999</v>
      </c>
      <c r="J616" s="624">
        <v>208.1</v>
      </c>
      <c r="K616" s="624">
        <v>208.1</v>
      </c>
      <c r="L616" s="624">
        <v>208.1</v>
      </c>
      <c r="M616" s="624">
        <v>208.1</v>
      </c>
      <c r="N616" s="619" t="s">
        <v>444</v>
      </c>
      <c r="O616" s="13"/>
      <c r="P616" s="67"/>
      <c r="Q616" s="67"/>
      <c r="R616" s="67"/>
      <c r="S616" s="67"/>
      <c r="T616" s="67"/>
      <c r="U616" s="67"/>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row>
    <row r="617" spans="1:227" s="17" customFormat="1" ht="45" x14ac:dyDescent="0.25">
      <c r="A617" s="740"/>
      <c r="B617" s="626"/>
      <c r="C617" s="699"/>
      <c r="D617" s="661"/>
      <c r="E617" s="233" t="s">
        <v>1063</v>
      </c>
      <c r="F617" s="214" t="s">
        <v>92</v>
      </c>
      <c r="G617" s="234" t="s">
        <v>1779</v>
      </c>
      <c r="H617" s="624"/>
      <c r="I617" s="624"/>
      <c r="J617" s="624"/>
      <c r="K617" s="624"/>
      <c r="L617" s="624"/>
      <c r="M617" s="624"/>
      <c r="N617" s="619"/>
      <c r="O617" s="13"/>
      <c r="P617" s="67"/>
      <c r="Q617" s="67"/>
      <c r="R617" s="67"/>
      <c r="S617" s="67"/>
      <c r="T617" s="67"/>
      <c r="U617" s="67"/>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row>
    <row r="618" spans="1:227" s="17" customFormat="1" ht="30" x14ac:dyDescent="0.25">
      <c r="A618" s="740"/>
      <c r="B618" s="626"/>
      <c r="C618" s="699"/>
      <c r="D618" s="661"/>
      <c r="E618" s="233" t="s">
        <v>1062</v>
      </c>
      <c r="F618" s="214" t="s">
        <v>92</v>
      </c>
      <c r="G618" s="234" t="s">
        <v>945</v>
      </c>
      <c r="H618" s="624"/>
      <c r="I618" s="624"/>
      <c r="J618" s="624"/>
      <c r="K618" s="624"/>
      <c r="L618" s="624"/>
      <c r="M618" s="624"/>
      <c r="N618" s="619"/>
      <c r="O618" s="13"/>
      <c r="P618" s="67"/>
      <c r="Q618" s="67"/>
      <c r="R618" s="67"/>
      <c r="S618" s="67"/>
      <c r="T618" s="67"/>
      <c r="U618" s="67"/>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row>
    <row r="619" spans="1:227" s="17" customFormat="1" ht="30" x14ac:dyDescent="0.25">
      <c r="A619" s="740"/>
      <c r="B619" s="626"/>
      <c r="C619" s="746"/>
      <c r="D619" s="662"/>
      <c r="E619" s="233" t="s">
        <v>1061</v>
      </c>
      <c r="F619" s="214" t="s">
        <v>92</v>
      </c>
      <c r="G619" s="234" t="s">
        <v>1060</v>
      </c>
      <c r="H619" s="624"/>
      <c r="I619" s="624"/>
      <c r="J619" s="624"/>
      <c r="K619" s="624"/>
      <c r="L619" s="624"/>
      <c r="M619" s="624"/>
      <c r="N619" s="619"/>
      <c r="O619" s="13"/>
      <c r="P619" s="67"/>
      <c r="Q619" s="67"/>
      <c r="R619" s="67"/>
      <c r="S619" s="67"/>
      <c r="T619" s="67"/>
      <c r="U619" s="67"/>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c r="EY619" s="13"/>
      <c r="EZ619" s="13"/>
      <c r="FA619" s="13"/>
      <c r="FB619" s="13"/>
      <c r="FC619" s="13"/>
      <c r="FD619" s="13"/>
      <c r="FE619" s="13"/>
      <c r="FF619" s="13"/>
      <c r="FG619" s="13"/>
      <c r="FH619" s="13"/>
      <c r="FI619" s="13"/>
      <c r="FJ619" s="13"/>
      <c r="FK619" s="13"/>
      <c r="FL619" s="13"/>
      <c r="FM619" s="13"/>
      <c r="FN619" s="13"/>
      <c r="FO619" s="13"/>
      <c r="FP619" s="13"/>
      <c r="FQ619" s="13"/>
      <c r="FR619" s="13"/>
      <c r="FS619" s="13"/>
      <c r="FT619" s="13"/>
      <c r="FU619" s="13"/>
      <c r="FV619" s="13"/>
      <c r="FW619" s="13"/>
      <c r="FX619" s="13"/>
      <c r="FY619" s="13"/>
      <c r="FZ619" s="13"/>
      <c r="GA619" s="13"/>
      <c r="GB619" s="13"/>
      <c r="GC619" s="13"/>
      <c r="GD619" s="13"/>
      <c r="GE619" s="13"/>
      <c r="GF619" s="13"/>
      <c r="GG619" s="13"/>
      <c r="GH619" s="13"/>
      <c r="GI619" s="13"/>
      <c r="GJ619" s="13"/>
      <c r="GK619" s="13"/>
      <c r="GL619" s="13"/>
      <c r="GM619" s="13"/>
      <c r="GN619" s="13"/>
      <c r="GO619" s="13"/>
      <c r="GP619" s="13"/>
      <c r="GQ619" s="13"/>
      <c r="GR619" s="13"/>
      <c r="GS619" s="13"/>
      <c r="GT619" s="13"/>
      <c r="GU619" s="13"/>
      <c r="GV619" s="13"/>
      <c r="GW619" s="13"/>
      <c r="GX619" s="13"/>
      <c r="GY619" s="13"/>
      <c r="GZ619" s="13"/>
      <c r="HA619" s="13"/>
      <c r="HB619" s="13"/>
      <c r="HC619" s="13"/>
      <c r="HD619" s="13"/>
      <c r="HE619" s="13"/>
      <c r="HF619" s="13"/>
      <c r="HG619" s="13"/>
      <c r="HH619" s="13"/>
      <c r="HI619" s="13"/>
      <c r="HJ619" s="13"/>
      <c r="HK619" s="13"/>
      <c r="HL619" s="13"/>
      <c r="HM619" s="13"/>
      <c r="HN619" s="13"/>
      <c r="HO619" s="13"/>
      <c r="HP619" s="13"/>
      <c r="HQ619" s="13"/>
      <c r="HR619" s="13"/>
      <c r="HS619" s="13"/>
    </row>
    <row r="620" spans="1:227" s="17" customFormat="1" ht="60" x14ac:dyDescent="0.25">
      <c r="A620" s="740"/>
      <c r="B620" s="626"/>
      <c r="C620" s="81" t="s">
        <v>334</v>
      </c>
      <c r="D620" s="82" t="s">
        <v>72</v>
      </c>
      <c r="E620" s="235" t="s">
        <v>1332</v>
      </c>
      <c r="F620" s="208" t="s">
        <v>92</v>
      </c>
      <c r="G620" s="236" t="s">
        <v>1778</v>
      </c>
      <c r="H620" s="601">
        <v>535</v>
      </c>
      <c r="I620" s="601">
        <v>535</v>
      </c>
      <c r="J620" s="601">
        <v>535</v>
      </c>
      <c r="K620" s="601">
        <v>535</v>
      </c>
      <c r="L620" s="601">
        <v>535</v>
      </c>
      <c r="M620" s="601">
        <v>535</v>
      </c>
      <c r="N620" s="613" t="s">
        <v>728</v>
      </c>
      <c r="O620" s="13"/>
      <c r="P620" s="67"/>
      <c r="Q620" s="67"/>
      <c r="R620" s="67"/>
      <c r="S620" s="67"/>
      <c r="T620" s="67"/>
      <c r="U620" s="67"/>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c r="EY620" s="13"/>
      <c r="EZ620" s="13"/>
      <c r="FA620" s="13"/>
      <c r="FB620" s="13"/>
      <c r="FC620" s="13"/>
      <c r="FD620" s="13"/>
      <c r="FE620" s="13"/>
      <c r="FF620" s="13"/>
      <c r="FG620" s="13"/>
      <c r="FH620" s="13"/>
      <c r="FI620" s="13"/>
      <c r="FJ620" s="13"/>
      <c r="FK620" s="13"/>
      <c r="FL620" s="13"/>
      <c r="FM620" s="13"/>
      <c r="FN620" s="13"/>
      <c r="FO620" s="13"/>
      <c r="FP620" s="13"/>
      <c r="FQ620" s="13"/>
      <c r="FR620" s="13"/>
      <c r="FS620" s="13"/>
      <c r="FT620" s="13"/>
      <c r="FU620" s="13"/>
      <c r="FV620" s="13"/>
      <c r="FW620" s="13"/>
      <c r="FX620" s="13"/>
      <c r="FY620" s="13"/>
      <c r="FZ620" s="13"/>
      <c r="GA620" s="13"/>
      <c r="GB620" s="13"/>
      <c r="GC620" s="13"/>
      <c r="GD620" s="13"/>
      <c r="GE620" s="13"/>
      <c r="GF620" s="13"/>
      <c r="GG620" s="13"/>
      <c r="GH620" s="13"/>
      <c r="GI620" s="13"/>
      <c r="GJ620" s="13"/>
      <c r="GK620" s="13"/>
      <c r="GL620" s="13"/>
      <c r="GM620" s="13"/>
      <c r="GN620" s="13"/>
      <c r="GO620" s="13"/>
      <c r="GP620" s="13"/>
      <c r="GQ620" s="13"/>
      <c r="GR620" s="13"/>
      <c r="GS620" s="13"/>
      <c r="GT620" s="13"/>
      <c r="GU620" s="13"/>
      <c r="GV620" s="13"/>
      <c r="GW620" s="13"/>
      <c r="GX620" s="13"/>
      <c r="GY620" s="13"/>
      <c r="GZ620" s="13"/>
      <c r="HA620" s="13"/>
      <c r="HB620" s="13"/>
      <c r="HC620" s="13"/>
      <c r="HD620" s="13"/>
      <c r="HE620" s="13"/>
      <c r="HF620" s="13"/>
      <c r="HG620" s="13"/>
      <c r="HH620" s="13"/>
      <c r="HI620" s="13"/>
      <c r="HJ620" s="13"/>
      <c r="HK620" s="13"/>
      <c r="HL620" s="13"/>
      <c r="HM620" s="13"/>
      <c r="HN620" s="13"/>
      <c r="HO620" s="13"/>
      <c r="HP620" s="13"/>
      <c r="HQ620" s="13"/>
      <c r="HR620" s="13"/>
      <c r="HS620" s="13"/>
    </row>
    <row r="621" spans="1:227" s="17" customFormat="1" ht="60" x14ac:dyDescent="0.25">
      <c r="A621" s="740"/>
      <c r="B621" s="626"/>
      <c r="C621" s="81" t="s">
        <v>1602</v>
      </c>
      <c r="D621" s="82" t="s">
        <v>72</v>
      </c>
      <c r="E621" s="235" t="s">
        <v>1332</v>
      </c>
      <c r="F621" s="208" t="s">
        <v>92</v>
      </c>
      <c r="G621" s="236" t="s">
        <v>1778</v>
      </c>
      <c r="H621" s="601">
        <v>0</v>
      </c>
      <c r="I621" s="601">
        <v>0</v>
      </c>
      <c r="J621" s="601">
        <v>504.9</v>
      </c>
      <c r="K621" s="601">
        <v>504.9</v>
      </c>
      <c r="L621" s="601">
        <v>504.9</v>
      </c>
      <c r="M621" s="601">
        <v>504.9</v>
      </c>
      <c r="N621" s="613" t="s">
        <v>1073</v>
      </c>
      <c r="O621" s="13"/>
      <c r="P621" s="67"/>
      <c r="Q621" s="67"/>
      <c r="R621" s="67"/>
      <c r="S621" s="67"/>
      <c r="T621" s="67"/>
      <c r="U621" s="67"/>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c r="EY621" s="13"/>
      <c r="EZ621" s="13"/>
      <c r="FA621" s="13"/>
      <c r="FB621" s="13"/>
      <c r="FC621" s="13"/>
      <c r="FD621" s="13"/>
      <c r="FE621" s="13"/>
      <c r="FF621" s="13"/>
      <c r="FG621" s="13"/>
      <c r="FH621" s="13"/>
      <c r="FI621" s="13"/>
      <c r="FJ621" s="13"/>
      <c r="FK621" s="13"/>
      <c r="FL621" s="13"/>
      <c r="FM621" s="13"/>
      <c r="FN621" s="13"/>
      <c r="FO621" s="13"/>
      <c r="FP621" s="13"/>
      <c r="FQ621" s="13"/>
      <c r="FR621" s="13"/>
      <c r="FS621" s="13"/>
      <c r="FT621" s="13"/>
      <c r="FU621" s="13"/>
      <c r="FV621" s="13"/>
      <c r="FW621" s="13"/>
      <c r="FX621" s="13"/>
      <c r="FY621" s="13"/>
      <c r="FZ621" s="13"/>
      <c r="GA621" s="13"/>
      <c r="GB621" s="13"/>
      <c r="GC621" s="13"/>
      <c r="GD621" s="13"/>
      <c r="GE621" s="13"/>
      <c r="GF621" s="13"/>
      <c r="GG621" s="13"/>
      <c r="GH621" s="13"/>
      <c r="GI621" s="13"/>
      <c r="GJ621" s="13"/>
      <c r="GK621" s="13"/>
      <c r="GL621" s="13"/>
      <c r="GM621" s="13"/>
      <c r="GN621" s="13"/>
      <c r="GO621" s="13"/>
      <c r="GP621" s="13"/>
      <c r="GQ621" s="13"/>
      <c r="GR621" s="13"/>
      <c r="GS621" s="13"/>
      <c r="GT621" s="13"/>
      <c r="GU621" s="13"/>
      <c r="GV621" s="13"/>
      <c r="GW621" s="13"/>
      <c r="GX621" s="13"/>
      <c r="GY621" s="13"/>
      <c r="GZ621" s="13"/>
      <c r="HA621" s="13"/>
      <c r="HB621" s="13"/>
      <c r="HC621" s="13"/>
      <c r="HD621" s="13"/>
      <c r="HE621" s="13"/>
      <c r="HF621" s="13"/>
      <c r="HG621" s="13"/>
      <c r="HH621" s="13"/>
      <c r="HI621" s="13"/>
      <c r="HJ621" s="13"/>
      <c r="HK621" s="13"/>
      <c r="HL621" s="13"/>
      <c r="HM621" s="13"/>
      <c r="HN621" s="13"/>
      <c r="HO621" s="13"/>
      <c r="HP621" s="13"/>
      <c r="HQ621" s="13"/>
      <c r="HR621" s="13"/>
      <c r="HS621" s="13"/>
    </row>
    <row r="622" spans="1:227" s="17" customFormat="1" ht="15" x14ac:dyDescent="0.25">
      <c r="A622" s="673" t="s">
        <v>300</v>
      </c>
      <c r="B622" s="676" t="s">
        <v>210</v>
      </c>
      <c r="C622" s="655" t="s">
        <v>278</v>
      </c>
      <c r="D622" s="698" t="s">
        <v>1617</v>
      </c>
      <c r="E622" s="666" t="s">
        <v>173</v>
      </c>
      <c r="F622" s="766" t="s">
        <v>393</v>
      </c>
      <c r="G622" s="771" t="s">
        <v>381</v>
      </c>
      <c r="H622" s="700">
        <f t="shared" ref="H622:M622" si="13">H634+H643+H655+H676+H680+H684+H692+H697</f>
        <v>438812.1</v>
      </c>
      <c r="I622" s="700">
        <f t="shared" si="13"/>
        <v>433199.3</v>
      </c>
      <c r="J622" s="700">
        <f t="shared" si="13"/>
        <v>524483.60000000009</v>
      </c>
      <c r="K622" s="700">
        <f t="shared" si="13"/>
        <v>542804.1</v>
      </c>
      <c r="L622" s="700">
        <f t="shared" si="13"/>
        <v>494368.89999999997</v>
      </c>
      <c r="M622" s="700">
        <f t="shared" si="13"/>
        <v>494357.8</v>
      </c>
      <c r="N622" s="645"/>
      <c r="O622" s="13"/>
      <c r="P622" s="67"/>
      <c r="Q622" s="67"/>
      <c r="R622" s="67"/>
      <c r="S622" s="67"/>
      <c r="T622" s="67"/>
      <c r="U622" s="67"/>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c r="EY622" s="13"/>
      <c r="EZ622" s="13"/>
      <c r="FA622" s="13"/>
      <c r="FB622" s="13"/>
      <c r="FC622" s="13"/>
      <c r="FD622" s="13"/>
      <c r="FE622" s="13"/>
      <c r="FF622" s="13"/>
      <c r="FG622" s="13"/>
      <c r="FH622" s="13"/>
      <c r="FI622" s="13"/>
      <c r="FJ622" s="13"/>
      <c r="FK622" s="13"/>
      <c r="FL622" s="13"/>
      <c r="FM622" s="13"/>
      <c r="FN622" s="13"/>
      <c r="FO622" s="13"/>
      <c r="FP622" s="13"/>
      <c r="FQ622" s="13"/>
      <c r="FR622" s="13"/>
      <c r="FS622" s="13"/>
      <c r="FT622" s="13"/>
      <c r="FU622" s="13"/>
      <c r="FV622" s="13"/>
      <c r="FW622" s="13"/>
      <c r="FX622" s="13"/>
      <c r="FY622" s="13"/>
      <c r="FZ622" s="13"/>
      <c r="GA622" s="13"/>
      <c r="GB622" s="13"/>
      <c r="GC622" s="13"/>
      <c r="GD622" s="13"/>
      <c r="GE622" s="13"/>
      <c r="GF622" s="13"/>
      <c r="GG622" s="13"/>
      <c r="GH622" s="13"/>
      <c r="GI622" s="13"/>
      <c r="GJ622" s="13"/>
      <c r="GK622" s="13"/>
      <c r="GL622" s="13"/>
      <c r="GM622" s="13"/>
      <c r="GN622" s="13"/>
      <c r="GO622" s="13"/>
      <c r="GP622" s="13"/>
      <c r="GQ622" s="13"/>
      <c r="GR622" s="13"/>
      <c r="GS622" s="13"/>
      <c r="GT622" s="13"/>
      <c r="GU622" s="13"/>
      <c r="GV622" s="13"/>
      <c r="GW622" s="13"/>
      <c r="GX622" s="13"/>
      <c r="GY622" s="13"/>
      <c r="GZ622" s="13"/>
      <c r="HA622" s="13"/>
      <c r="HB622" s="13"/>
      <c r="HC622" s="13"/>
      <c r="HD622" s="13"/>
      <c r="HE622" s="13"/>
      <c r="HF622" s="13"/>
      <c r="HG622" s="13"/>
      <c r="HH622" s="13"/>
      <c r="HI622" s="13"/>
      <c r="HJ622" s="13"/>
      <c r="HK622" s="13"/>
      <c r="HL622" s="13"/>
      <c r="HM622" s="13"/>
      <c r="HN622" s="13"/>
      <c r="HO622" s="13"/>
      <c r="HP622" s="13"/>
      <c r="HQ622" s="13"/>
      <c r="HR622" s="13"/>
      <c r="HS622" s="13"/>
    </row>
    <row r="623" spans="1:227" s="17" customFormat="1" ht="15" x14ac:dyDescent="0.25">
      <c r="A623" s="674"/>
      <c r="B623" s="677"/>
      <c r="C623" s="655"/>
      <c r="D623" s="699"/>
      <c r="E623" s="668"/>
      <c r="F623" s="767"/>
      <c r="G623" s="772"/>
      <c r="H623" s="700"/>
      <c r="I623" s="700"/>
      <c r="J623" s="700"/>
      <c r="K623" s="700"/>
      <c r="L623" s="700"/>
      <c r="M623" s="700"/>
      <c r="N623" s="645"/>
      <c r="O623" s="13"/>
      <c r="P623" s="67"/>
      <c r="Q623" s="67"/>
      <c r="R623" s="67"/>
      <c r="S623" s="67"/>
      <c r="T623" s="67"/>
      <c r="U623" s="67"/>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c r="EY623" s="13"/>
      <c r="EZ623" s="13"/>
      <c r="FA623" s="13"/>
      <c r="FB623" s="13"/>
      <c r="FC623" s="13"/>
      <c r="FD623" s="13"/>
      <c r="FE623" s="13"/>
      <c r="FF623" s="13"/>
      <c r="FG623" s="13"/>
      <c r="FH623" s="13"/>
      <c r="FI623" s="13"/>
      <c r="FJ623" s="13"/>
      <c r="FK623" s="13"/>
      <c r="FL623" s="13"/>
      <c r="FM623" s="13"/>
      <c r="FN623" s="13"/>
      <c r="FO623" s="13"/>
      <c r="FP623" s="13"/>
      <c r="FQ623" s="13"/>
      <c r="FR623" s="13"/>
      <c r="FS623" s="13"/>
      <c r="FT623" s="13"/>
      <c r="FU623" s="13"/>
      <c r="FV623" s="13"/>
      <c r="FW623" s="13"/>
      <c r="FX623" s="13"/>
      <c r="FY623" s="13"/>
      <c r="FZ623" s="13"/>
      <c r="GA623" s="13"/>
      <c r="GB623" s="13"/>
      <c r="GC623" s="13"/>
      <c r="GD623" s="13"/>
      <c r="GE623" s="13"/>
      <c r="GF623" s="13"/>
      <c r="GG623" s="13"/>
      <c r="GH623" s="13"/>
      <c r="GI623" s="13"/>
      <c r="GJ623" s="13"/>
      <c r="GK623" s="13"/>
      <c r="GL623" s="13"/>
      <c r="GM623" s="13"/>
      <c r="GN623" s="13"/>
      <c r="GO623" s="13"/>
      <c r="GP623" s="13"/>
      <c r="GQ623" s="13"/>
      <c r="GR623" s="13"/>
      <c r="GS623" s="13"/>
      <c r="GT623" s="13"/>
      <c r="GU623" s="13"/>
      <c r="GV623" s="13"/>
      <c r="GW623" s="13"/>
      <c r="GX623" s="13"/>
      <c r="GY623" s="13"/>
      <c r="GZ623" s="13"/>
      <c r="HA623" s="13"/>
      <c r="HB623" s="13"/>
      <c r="HC623" s="13"/>
      <c r="HD623" s="13"/>
      <c r="HE623" s="13"/>
      <c r="HF623" s="13"/>
      <c r="HG623" s="13"/>
      <c r="HH623" s="13"/>
      <c r="HI623" s="13"/>
      <c r="HJ623" s="13"/>
      <c r="HK623" s="13"/>
      <c r="HL623" s="13"/>
      <c r="HM623" s="13"/>
      <c r="HN623" s="13"/>
      <c r="HO623" s="13"/>
      <c r="HP623" s="13"/>
      <c r="HQ623" s="13"/>
      <c r="HR623" s="13"/>
      <c r="HS623" s="13"/>
    </row>
    <row r="624" spans="1:227" s="17" customFormat="1" ht="30" x14ac:dyDescent="0.25">
      <c r="A624" s="674"/>
      <c r="B624" s="677"/>
      <c r="C624" s="655"/>
      <c r="D624" s="699"/>
      <c r="E624" s="414" t="s">
        <v>373</v>
      </c>
      <c r="F624" s="418" t="s">
        <v>92</v>
      </c>
      <c r="G624" s="529" t="s">
        <v>376</v>
      </c>
      <c r="H624" s="700"/>
      <c r="I624" s="700"/>
      <c r="J624" s="700"/>
      <c r="K624" s="700"/>
      <c r="L624" s="700"/>
      <c r="M624" s="700"/>
      <c r="N624" s="645"/>
      <c r="O624" s="13"/>
      <c r="P624" s="67"/>
      <c r="Q624" s="67"/>
      <c r="R624" s="67"/>
      <c r="S624" s="67"/>
      <c r="T624" s="67"/>
      <c r="U624" s="67"/>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c r="EY624" s="13"/>
      <c r="EZ624" s="13"/>
      <c r="FA624" s="13"/>
      <c r="FB624" s="13"/>
      <c r="FC624" s="13"/>
      <c r="FD624" s="13"/>
      <c r="FE624" s="13"/>
      <c r="FF624" s="13"/>
      <c r="FG624" s="13"/>
      <c r="FH624" s="13"/>
      <c r="FI624" s="13"/>
      <c r="FJ624" s="13"/>
      <c r="FK624" s="13"/>
      <c r="FL624" s="13"/>
      <c r="FM624" s="13"/>
      <c r="FN624" s="13"/>
      <c r="FO624" s="13"/>
      <c r="FP624" s="13"/>
      <c r="FQ624" s="13"/>
      <c r="FR624" s="13"/>
      <c r="FS624" s="13"/>
      <c r="FT624" s="13"/>
      <c r="FU624" s="13"/>
      <c r="FV624" s="13"/>
      <c r="FW624" s="13"/>
      <c r="FX624" s="13"/>
      <c r="FY624" s="13"/>
      <c r="FZ624" s="13"/>
      <c r="GA624" s="13"/>
      <c r="GB624" s="13"/>
      <c r="GC624" s="13"/>
      <c r="GD624" s="13"/>
      <c r="GE624" s="13"/>
      <c r="GF624" s="13"/>
      <c r="GG624" s="13"/>
      <c r="GH624" s="13"/>
      <c r="GI624" s="13"/>
      <c r="GJ624" s="13"/>
      <c r="GK624" s="13"/>
      <c r="GL624" s="13"/>
      <c r="GM624" s="13"/>
      <c r="GN624" s="13"/>
      <c r="GO624" s="13"/>
      <c r="GP624" s="13"/>
      <c r="GQ624" s="13"/>
      <c r="GR624" s="13"/>
      <c r="GS624" s="13"/>
      <c r="GT624" s="13"/>
      <c r="GU624" s="13"/>
      <c r="GV624" s="13"/>
      <c r="GW624" s="13"/>
      <c r="GX624" s="13"/>
      <c r="GY624" s="13"/>
      <c r="GZ624" s="13"/>
      <c r="HA624" s="13"/>
      <c r="HB624" s="13"/>
      <c r="HC624" s="13"/>
      <c r="HD624" s="13"/>
      <c r="HE624" s="13"/>
      <c r="HF624" s="13"/>
      <c r="HG624" s="13"/>
      <c r="HH624" s="13"/>
      <c r="HI624" s="13"/>
      <c r="HJ624" s="13"/>
      <c r="HK624" s="13"/>
      <c r="HL624" s="13"/>
      <c r="HM624" s="13"/>
      <c r="HN624" s="13"/>
      <c r="HO624" s="13"/>
      <c r="HP624" s="13"/>
      <c r="HQ624" s="13"/>
      <c r="HR624" s="13"/>
      <c r="HS624" s="13"/>
    </row>
    <row r="625" spans="1:227" s="17" customFormat="1" ht="51.6" customHeight="1" x14ac:dyDescent="0.25">
      <c r="A625" s="674"/>
      <c r="B625" s="677"/>
      <c r="C625" s="655"/>
      <c r="D625" s="765"/>
      <c r="E625" s="417" t="s">
        <v>556</v>
      </c>
      <c r="F625" s="576" t="s">
        <v>92</v>
      </c>
      <c r="G625" s="529" t="s">
        <v>398</v>
      </c>
      <c r="H625" s="700"/>
      <c r="I625" s="700"/>
      <c r="J625" s="700"/>
      <c r="K625" s="700"/>
      <c r="L625" s="700"/>
      <c r="M625" s="700"/>
      <c r="N625" s="645"/>
      <c r="O625" s="32"/>
      <c r="P625" s="67"/>
      <c r="Q625" s="67"/>
      <c r="R625" s="67"/>
      <c r="S625" s="67"/>
      <c r="T625" s="67"/>
      <c r="U625" s="67"/>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c r="EY625" s="13"/>
      <c r="EZ625" s="13"/>
      <c r="FA625" s="13"/>
      <c r="FB625" s="13"/>
      <c r="FC625" s="13"/>
      <c r="FD625" s="13"/>
      <c r="FE625" s="13"/>
      <c r="FF625" s="13"/>
      <c r="FG625" s="13"/>
      <c r="FH625" s="13"/>
      <c r="FI625" s="13"/>
      <c r="FJ625" s="13"/>
      <c r="FK625" s="13"/>
      <c r="FL625" s="13"/>
      <c r="FM625" s="13"/>
      <c r="FN625" s="13"/>
      <c r="FO625" s="13"/>
      <c r="FP625" s="13"/>
      <c r="FQ625" s="13"/>
      <c r="FR625" s="13"/>
      <c r="FS625" s="13"/>
      <c r="FT625" s="13"/>
      <c r="FU625" s="13"/>
      <c r="FV625" s="13"/>
      <c r="FW625" s="13"/>
      <c r="FX625" s="13"/>
      <c r="FY625" s="13"/>
      <c r="FZ625" s="13"/>
      <c r="GA625" s="13"/>
      <c r="GB625" s="13"/>
      <c r="GC625" s="13"/>
      <c r="GD625" s="13"/>
      <c r="GE625" s="13"/>
      <c r="GF625" s="13"/>
      <c r="GG625" s="13"/>
      <c r="GH625" s="13"/>
      <c r="GI625" s="13"/>
      <c r="GJ625" s="13"/>
      <c r="GK625" s="13"/>
      <c r="GL625" s="13"/>
      <c r="GM625" s="13"/>
      <c r="GN625" s="13"/>
      <c r="GO625" s="13"/>
      <c r="GP625" s="13"/>
      <c r="GQ625" s="13"/>
      <c r="GR625" s="13"/>
      <c r="GS625" s="13"/>
      <c r="GT625" s="13"/>
      <c r="GU625" s="13"/>
      <c r="GV625" s="13"/>
      <c r="GW625" s="13"/>
      <c r="GX625" s="13"/>
      <c r="GY625" s="13"/>
      <c r="GZ625" s="13"/>
      <c r="HA625" s="13"/>
      <c r="HB625" s="13"/>
      <c r="HC625" s="13"/>
      <c r="HD625" s="13"/>
      <c r="HE625" s="13"/>
      <c r="HF625" s="13"/>
      <c r="HG625" s="13"/>
      <c r="HH625" s="13"/>
      <c r="HI625" s="13"/>
      <c r="HJ625" s="13"/>
      <c r="HK625" s="13"/>
      <c r="HL625" s="13"/>
      <c r="HM625" s="13"/>
      <c r="HN625" s="13"/>
      <c r="HO625" s="13"/>
      <c r="HP625" s="13"/>
      <c r="HQ625" s="13"/>
      <c r="HR625" s="13"/>
      <c r="HS625" s="13"/>
    </row>
    <row r="626" spans="1:227" s="17" customFormat="1" ht="30" x14ac:dyDescent="0.25">
      <c r="A626" s="674"/>
      <c r="B626" s="677"/>
      <c r="C626" s="655"/>
      <c r="D626" s="699"/>
      <c r="E626" s="577" t="s">
        <v>175</v>
      </c>
      <c r="F626" s="418" t="s">
        <v>35</v>
      </c>
      <c r="G626" s="539" t="s">
        <v>408</v>
      </c>
      <c r="H626" s="700"/>
      <c r="I626" s="700"/>
      <c r="J626" s="700"/>
      <c r="K626" s="700"/>
      <c r="L626" s="700"/>
      <c r="M626" s="700"/>
      <c r="N626" s="645"/>
      <c r="O626" s="67"/>
      <c r="P626" s="67"/>
      <c r="Q626" s="67"/>
      <c r="R626" s="67"/>
      <c r="S626" s="67"/>
      <c r="T626" s="67"/>
      <c r="U626" s="67"/>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c r="EY626" s="13"/>
      <c r="EZ626" s="13"/>
      <c r="FA626" s="13"/>
      <c r="FB626" s="13"/>
      <c r="FC626" s="13"/>
      <c r="FD626" s="13"/>
      <c r="FE626" s="13"/>
      <c r="FF626" s="13"/>
      <c r="FG626" s="13"/>
      <c r="FH626" s="13"/>
      <c r="FI626" s="13"/>
      <c r="FJ626" s="13"/>
      <c r="FK626" s="13"/>
      <c r="FL626" s="13"/>
      <c r="FM626" s="13"/>
      <c r="FN626" s="13"/>
      <c r="FO626" s="13"/>
      <c r="FP626" s="13"/>
      <c r="FQ626" s="13"/>
      <c r="FR626" s="13"/>
      <c r="FS626" s="13"/>
      <c r="FT626" s="13"/>
      <c r="FU626" s="13"/>
      <c r="FV626" s="13"/>
      <c r="FW626" s="13"/>
      <c r="FX626" s="13"/>
      <c r="FY626" s="13"/>
      <c r="FZ626" s="13"/>
      <c r="GA626" s="13"/>
      <c r="GB626" s="13"/>
      <c r="GC626" s="13"/>
      <c r="GD626" s="13"/>
      <c r="GE626" s="13"/>
      <c r="GF626" s="13"/>
      <c r="GG626" s="13"/>
      <c r="GH626" s="13"/>
      <c r="GI626" s="13"/>
      <c r="GJ626" s="13"/>
      <c r="GK626" s="13"/>
      <c r="GL626" s="13"/>
      <c r="GM626" s="13"/>
      <c r="GN626" s="13"/>
      <c r="GO626" s="13"/>
      <c r="GP626" s="13"/>
      <c r="GQ626" s="13"/>
      <c r="GR626" s="13"/>
      <c r="GS626" s="13"/>
      <c r="GT626" s="13"/>
      <c r="GU626" s="13"/>
      <c r="GV626" s="13"/>
      <c r="GW626" s="13"/>
      <c r="GX626" s="13"/>
      <c r="GY626" s="13"/>
      <c r="GZ626" s="13"/>
      <c r="HA626" s="13"/>
      <c r="HB626" s="13"/>
      <c r="HC626" s="13"/>
      <c r="HD626" s="13"/>
      <c r="HE626" s="13"/>
      <c r="HF626" s="13"/>
      <c r="HG626" s="13"/>
      <c r="HH626" s="13"/>
      <c r="HI626" s="13"/>
      <c r="HJ626" s="13"/>
      <c r="HK626" s="13"/>
      <c r="HL626" s="13"/>
      <c r="HM626" s="13"/>
      <c r="HN626" s="13"/>
      <c r="HO626" s="13"/>
      <c r="HP626" s="13"/>
      <c r="HQ626" s="13"/>
      <c r="HR626" s="13"/>
      <c r="HS626" s="13"/>
    </row>
    <row r="627" spans="1:227" s="17" customFormat="1" ht="45" x14ac:dyDescent="0.25">
      <c r="A627" s="674"/>
      <c r="B627" s="677"/>
      <c r="C627" s="655"/>
      <c r="D627" s="699"/>
      <c r="E627" s="413" t="s">
        <v>1777</v>
      </c>
      <c r="F627" s="416" t="s">
        <v>92</v>
      </c>
      <c r="G627" s="518" t="s">
        <v>736</v>
      </c>
      <c r="H627" s="700"/>
      <c r="I627" s="700"/>
      <c r="J627" s="700"/>
      <c r="K627" s="700"/>
      <c r="L627" s="700"/>
      <c r="M627" s="700"/>
      <c r="N627" s="645"/>
      <c r="O627" s="67"/>
      <c r="P627" s="67"/>
      <c r="Q627" s="67"/>
      <c r="R627" s="67"/>
      <c r="S627" s="67"/>
      <c r="T627" s="67"/>
      <c r="U627" s="67"/>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c r="EY627" s="13"/>
      <c r="EZ627" s="13"/>
      <c r="FA627" s="13"/>
      <c r="FB627" s="13"/>
      <c r="FC627" s="13"/>
      <c r="FD627" s="13"/>
      <c r="FE627" s="13"/>
      <c r="FF627" s="13"/>
      <c r="FG627" s="13"/>
      <c r="FH627" s="13"/>
      <c r="FI627" s="13"/>
      <c r="FJ627" s="13"/>
      <c r="FK627" s="13"/>
      <c r="FL627" s="13"/>
      <c r="FM627" s="13"/>
      <c r="FN627" s="13"/>
      <c r="FO627" s="13"/>
      <c r="FP627" s="13"/>
      <c r="FQ627" s="13"/>
      <c r="FR627" s="13"/>
      <c r="FS627" s="13"/>
      <c r="FT627" s="13"/>
      <c r="FU627" s="13"/>
      <c r="FV627" s="13"/>
      <c r="FW627" s="13"/>
      <c r="FX627" s="13"/>
      <c r="FY627" s="13"/>
      <c r="FZ627" s="13"/>
      <c r="GA627" s="13"/>
      <c r="GB627" s="13"/>
      <c r="GC627" s="13"/>
      <c r="GD627" s="13"/>
      <c r="GE627" s="13"/>
      <c r="GF627" s="13"/>
      <c r="GG627" s="13"/>
      <c r="GH627" s="13"/>
      <c r="GI627" s="13"/>
      <c r="GJ627" s="13"/>
      <c r="GK627" s="13"/>
      <c r="GL627" s="13"/>
      <c r="GM627" s="13"/>
      <c r="GN627" s="13"/>
      <c r="GO627" s="13"/>
      <c r="GP627" s="13"/>
      <c r="GQ627" s="13"/>
      <c r="GR627" s="13"/>
      <c r="GS627" s="13"/>
      <c r="GT627" s="13"/>
      <c r="GU627" s="13"/>
      <c r="GV627" s="13"/>
      <c r="GW627" s="13"/>
      <c r="GX627" s="13"/>
      <c r="GY627" s="13"/>
      <c r="GZ627" s="13"/>
      <c r="HA627" s="13"/>
      <c r="HB627" s="13"/>
      <c r="HC627" s="13"/>
      <c r="HD627" s="13"/>
      <c r="HE627" s="13"/>
      <c r="HF627" s="13"/>
      <c r="HG627" s="13"/>
      <c r="HH627" s="13"/>
      <c r="HI627" s="13"/>
      <c r="HJ627" s="13"/>
      <c r="HK627" s="13"/>
      <c r="HL627" s="13"/>
      <c r="HM627" s="13"/>
      <c r="HN627" s="13"/>
      <c r="HO627" s="13"/>
      <c r="HP627" s="13"/>
      <c r="HQ627" s="13"/>
      <c r="HR627" s="13"/>
      <c r="HS627" s="13"/>
    </row>
    <row r="628" spans="1:227" s="17" customFormat="1" ht="45" x14ac:dyDescent="0.25">
      <c r="A628" s="674"/>
      <c r="B628" s="677"/>
      <c r="C628" s="655"/>
      <c r="D628" s="699"/>
      <c r="E628" s="413" t="s">
        <v>732</v>
      </c>
      <c r="F628" s="416" t="s">
        <v>92</v>
      </c>
      <c r="G628" s="518" t="s">
        <v>733</v>
      </c>
      <c r="H628" s="700"/>
      <c r="I628" s="700"/>
      <c r="J628" s="700"/>
      <c r="K628" s="700"/>
      <c r="L628" s="700"/>
      <c r="M628" s="700"/>
      <c r="N628" s="645"/>
      <c r="O628" s="67"/>
      <c r="P628" s="67"/>
      <c r="Q628" s="67"/>
      <c r="R628" s="67"/>
      <c r="S628" s="67"/>
      <c r="T628" s="67"/>
      <c r="U628" s="67"/>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c r="GX628" s="13"/>
      <c r="GY628" s="13"/>
      <c r="GZ628" s="13"/>
      <c r="HA628" s="13"/>
      <c r="HB628" s="13"/>
      <c r="HC628" s="13"/>
      <c r="HD628" s="13"/>
      <c r="HE628" s="13"/>
      <c r="HF628" s="13"/>
      <c r="HG628" s="13"/>
      <c r="HH628" s="13"/>
      <c r="HI628" s="13"/>
      <c r="HJ628" s="13"/>
      <c r="HK628" s="13"/>
      <c r="HL628" s="13"/>
      <c r="HM628" s="13"/>
      <c r="HN628" s="13"/>
      <c r="HO628" s="13"/>
      <c r="HP628" s="13"/>
      <c r="HQ628" s="13"/>
      <c r="HR628" s="13"/>
      <c r="HS628" s="13"/>
    </row>
    <row r="629" spans="1:227" s="17" customFormat="1" ht="60" x14ac:dyDescent="0.25">
      <c r="A629" s="674"/>
      <c r="B629" s="677"/>
      <c r="C629" s="655"/>
      <c r="D629" s="699"/>
      <c r="E629" s="417" t="s">
        <v>492</v>
      </c>
      <c r="F629" s="415" t="s">
        <v>92</v>
      </c>
      <c r="G629" s="526" t="s">
        <v>493</v>
      </c>
      <c r="H629" s="700"/>
      <c r="I629" s="700"/>
      <c r="J629" s="700"/>
      <c r="K629" s="700"/>
      <c r="L629" s="700"/>
      <c r="M629" s="700"/>
      <c r="N629" s="645"/>
      <c r="O629" s="67"/>
      <c r="P629" s="67"/>
      <c r="Q629" s="67"/>
      <c r="R629" s="67"/>
      <c r="S629" s="67"/>
      <c r="T629" s="67"/>
      <c r="U629" s="67"/>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c r="EY629" s="13"/>
      <c r="EZ629" s="13"/>
      <c r="FA629" s="13"/>
      <c r="FB629" s="13"/>
      <c r="FC629" s="13"/>
      <c r="FD629" s="13"/>
      <c r="FE629" s="13"/>
      <c r="FF629" s="13"/>
      <c r="FG629" s="13"/>
      <c r="FH629" s="13"/>
      <c r="FI629" s="13"/>
      <c r="FJ629" s="13"/>
      <c r="FK629" s="13"/>
      <c r="FL629" s="13"/>
      <c r="FM629" s="13"/>
      <c r="FN629" s="13"/>
      <c r="FO629" s="13"/>
      <c r="FP629" s="13"/>
      <c r="FQ629" s="13"/>
      <c r="FR629" s="13"/>
      <c r="FS629" s="13"/>
      <c r="FT629" s="13"/>
      <c r="FU629" s="13"/>
      <c r="FV629" s="13"/>
      <c r="FW629" s="13"/>
      <c r="FX629" s="13"/>
      <c r="FY629" s="13"/>
      <c r="FZ629" s="13"/>
      <c r="GA629" s="13"/>
      <c r="GB629" s="13"/>
      <c r="GC629" s="13"/>
      <c r="GD629" s="13"/>
      <c r="GE629" s="13"/>
      <c r="GF629" s="13"/>
      <c r="GG629" s="13"/>
      <c r="GH629" s="13"/>
      <c r="GI629" s="13"/>
      <c r="GJ629" s="13"/>
      <c r="GK629" s="13"/>
      <c r="GL629" s="13"/>
      <c r="GM629" s="13"/>
      <c r="GN629" s="13"/>
      <c r="GO629" s="13"/>
      <c r="GP629" s="13"/>
      <c r="GQ629" s="13"/>
      <c r="GR629" s="13"/>
      <c r="GS629" s="13"/>
      <c r="GT629" s="13"/>
      <c r="GU629" s="13"/>
      <c r="GV629" s="13"/>
      <c r="GW629" s="13"/>
      <c r="GX629" s="13"/>
      <c r="GY629" s="13"/>
      <c r="GZ629" s="13"/>
      <c r="HA629" s="13"/>
      <c r="HB629" s="13"/>
      <c r="HC629" s="13"/>
      <c r="HD629" s="13"/>
      <c r="HE629" s="13"/>
      <c r="HF629" s="13"/>
      <c r="HG629" s="13"/>
      <c r="HH629" s="13"/>
      <c r="HI629" s="13"/>
      <c r="HJ629" s="13"/>
      <c r="HK629" s="13"/>
      <c r="HL629" s="13"/>
      <c r="HM629" s="13"/>
      <c r="HN629" s="13"/>
      <c r="HO629" s="13"/>
      <c r="HP629" s="13"/>
      <c r="HQ629" s="13"/>
      <c r="HR629" s="13"/>
      <c r="HS629" s="13"/>
    </row>
    <row r="630" spans="1:227" s="17" customFormat="1" ht="45" x14ac:dyDescent="0.25">
      <c r="A630" s="674"/>
      <c r="B630" s="677"/>
      <c r="C630" s="655"/>
      <c r="D630" s="699"/>
      <c r="E630" s="417" t="s">
        <v>566</v>
      </c>
      <c r="F630" s="415" t="s">
        <v>92</v>
      </c>
      <c r="G630" s="526" t="s">
        <v>507</v>
      </c>
      <c r="H630" s="700"/>
      <c r="I630" s="700"/>
      <c r="J630" s="700"/>
      <c r="K630" s="700"/>
      <c r="L630" s="700"/>
      <c r="M630" s="700"/>
      <c r="N630" s="645"/>
      <c r="O630" s="67"/>
      <c r="P630" s="67"/>
      <c r="Q630" s="67"/>
      <c r="R630" s="67"/>
      <c r="S630" s="67"/>
      <c r="T630" s="67"/>
      <c r="U630" s="67"/>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row>
    <row r="631" spans="1:227" s="17" customFormat="1" ht="45" x14ac:dyDescent="0.25">
      <c r="A631" s="674"/>
      <c r="B631" s="677"/>
      <c r="C631" s="655"/>
      <c r="D631" s="699"/>
      <c r="E631" s="417" t="s">
        <v>550</v>
      </c>
      <c r="F631" s="415" t="s">
        <v>92</v>
      </c>
      <c r="G631" s="526" t="s">
        <v>551</v>
      </c>
      <c r="H631" s="700"/>
      <c r="I631" s="700"/>
      <c r="J631" s="700"/>
      <c r="K631" s="700"/>
      <c r="L631" s="700"/>
      <c r="M631" s="700"/>
      <c r="N631" s="645"/>
      <c r="O631" s="32"/>
      <c r="P631" s="67"/>
      <c r="Q631" s="67"/>
      <c r="R631" s="67"/>
      <c r="S631" s="67"/>
      <c r="T631" s="67"/>
      <c r="U631" s="67"/>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c r="EY631" s="13"/>
      <c r="EZ631" s="13"/>
      <c r="FA631" s="13"/>
      <c r="FB631" s="13"/>
      <c r="FC631" s="13"/>
      <c r="FD631" s="13"/>
      <c r="FE631" s="13"/>
      <c r="FF631" s="13"/>
      <c r="FG631" s="13"/>
      <c r="FH631" s="13"/>
      <c r="FI631" s="13"/>
      <c r="FJ631" s="13"/>
      <c r="FK631" s="13"/>
      <c r="FL631" s="13"/>
      <c r="FM631" s="13"/>
      <c r="FN631" s="13"/>
      <c r="FO631" s="13"/>
      <c r="FP631" s="13"/>
      <c r="FQ631" s="13"/>
      <c r="FR631" s="13"/>
      <c r="FS631" s="13"/>
      <c r="FT631" s="13"/>
      <c r="FU631" s="13"/>
      <c r="FV631" s="13"/>
      <c r="FW631" s="13"/>
      <c r="FX631" s="13"/>
      <c r="FY631" s="13"/>
      <c r="FZ631" s="13"/>
      <c r="GA631" s="13"/>
      <c r="GB631" s="13"/>
      <c r="GC631" s="13"/>
      <c r="GD631" s="13"/>
      <c r="GE631" s="13"/>
      <c r="GF631" s="13"/>
      <c r="GG631" s="13"/>
      <c r="GH631" s="13"/>
      <c r="GI631" s="13"/>
      <c r="GJ631" s="13"/>
      <c r="GK631" s="13"/>
      <c r="GL631" s="13"/>
      <c r="GM631" s="13"/>
      <c r="GN631" s="13"/>
      <c r="GO631" s="13"/>
      <c r="GP631" s="13"/>
      <c r="GQ631" s="13"/>
      <c r="GR631" s="13"/>
      <c r="GS631" s="13"/>
      <c r="GT631" s="13"/>
      <c r="GU631" s="13"/>
      <c r="GV631" s="13"/>
      <c r="GW631" s="13"/>
      <c r="GX631" s="13"/>
      <c r="GY631" s="13"/>
      <c r="GZ631" s="13"/>
      <c r="HA631" s="13"/>
      <c r="HB631" s="13"/>
      <c r="HC631" s="13"/>
      <c r="HD631" s="13"/>
      <c r="HE631" s="13"/>
      <c r="HF631" s="13"/>
      <c r="HG631" s="13"/>
      <c r="HH631" s="13"/>
      <c r="HI631" s="13"/>
      <c r="HJ631" s="13"/>
      <c r="HK631" s="13"/>
      <c r="HL631" s="13"/>
      <c r="HM631" s="13"/>
      <c r="HN631" s="13"/>
      <c r="HO631" s="13"/>
      <c r="HP631" s="13"/>
      <c r="HQ631" s="13"/>
      <c r="HR631" s="13"/>
      <c r="HS631" s="13"/>
    </row>
    <row r="632" spans="1:227" s="17" customFormat="1" ht="30" x14ac:dyDescent="0.25">
      <c r="A632" s="674"/>
      <c r="B632" s="677"/>
      <c r="C632" s="655"/>
      <c r="D632" s="699"/>
      <c r="E632" s="417" t="s">
        <v>511</v>
      </c>
      <c r="F632" s="415" t="s">
        <v>92</v>
      </c>
      <c r="G632" s="526" t="s">
        <v>512</v>
      </c>
      <c r="H632" s="700"/>
      <c r="I632" s="700"/>
      <c r="J632" s="700"/>
      <c r="K632" s="700"/>
      <c r="L632" s="700"/>
      <c r="M632" s="700"/>
      <c r="N632" s="645"/>
      <c r="O632" s="13"/>
      <c r="P632" s="67"/>
      <c r="Q632" s="67"/>
      <c r="R632" s="67"/>
      <c r="S632" s="67"/>
      <c r="T632" s="67"/>
      <c r="U632" s="67"/>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c r="EY632" s="13"/>
      <c r="EZ632" s="13"/>
      <c r="FA632" s="13"/>
      <c r="FB632" s="13"/>
      <c r="FC632" s="13"/>
      <c r="FD632" s="13"/>
      <c r="FE632" s="13"/>
      <c r="FF632" s="13"/>
      <c r="FG632" s="13"/>
      <c r="FH632" s="13"/>
      <c r="FI632" s="13"/>
      <c r="FJ632" s="13"/>
      <c r="FK632" s="13"/>
      <c r="FL632" s="13"/>
      <c r="FM632" s="13"/>
      <c r="FN632" s="13"/>
      <c r="FO632" s="13"/>
      <c r="FP632" s="13"/>
      <c r="FQ632" s="13"/>
      <c r="FR632" s="13"/>
      <c r="FS632" s="13"/>
      <c r="FT632" s="13"/>
      <c r="FU632" s="13"/>
      <c r="FV632" s="13"/>
      <c r="FW632" s="13"/>
      <c r="FX632" s="13"/>
      <c r="FY632" s="13"/>
      <c r="FZ632" s="13"/>
      <c r="GA632" s="13"/>
      <c r="GB632" s="13"/>
      <c r="GC632" s="13"/>
      <c r="GD632" s="13"/>
      <c r="GE632" s="13"/>
      <c r="GF632" s="13"/>
      <c r="GG632" s="13"/>
      <c r="GH632" s="13"/>
      <c r="GI632" s="13"/>
      <c r="GJ632" s="13"/>
      <c r="GK632" s="13"/>
      <c r="GL632" s="13"/>
      <c r="GM632" s="13"/>
      <c r="GN632" s="13"/>
      <c r="GO632" s="13"/>
      <c r="GP632" s="13"/>
      <c r="GQ632" s="13"/>
      <c r="GR632" s="13"/>
      <c r="GS632" s="13"/>
      <c r="GT632" s="13"/>
      <c r="GU632" s="13"/>
      <c r="GV632" s="13"/>
      <c r="GW632" s="13"/>
      <c r="GX632" s="13"/>
      <c r="GY632" s="13"/>
      <c r="GZ632" s="13"/>
      <c r="HA632" s="13"/>
      <c r="HB632" s="13"/>
      <c r="HC632" s="13"/>
      <c r="HD632" s="13"/>
      <c r="HE632" s="13"/>
      <c r="HF632" s="13"/>
      <c r="HG632" s="13"/>
      <c r="HH632" s="13"/>
      <c r="HI632" s="13"/>
      <c r="HJ632" s="13"/>
      <c r="HK632" s="13"/>
      <c r="HL632" s="13"/>
      <c r="HM632" s="13"/>
      <c r="HN632" s="13"/>
      <c r="HO632" s="13"/>
      <c r="HP632" s="13"/>
      <c r="HQ632" s="13"/>
      <c r="HR632" s="13"/>
      <c r="HS632" s="13"/>
    </row>
    <row r="633" spans="1:227" s="17" customFormat="1" ht="31.5" customHeight="1" x14ac:dyDescent="0.25">
      <c r="A633" s="674"/>
      <c r="B633" s="677"/>
      <c r="C633" s="655"/>
      <c r="D633" s="746"/>
      <c r="E633" s="219" t="s">
        <v>91</v>
      </c>
      <c r="F633" s="213"/>
      <c r="G633" s="523"/>
      <c r="H633" s="700"/>
      <c r="I633" s="700"/>
      <c r="J633" s="700"/>
      <c r="K633" s="700"/>
      <c r="L633" s="700"/>
      <c r="M633" s="700"/>
      <c r="N633" s="723"/>
      <c r="O633" s="13"/>
      <c r="P633" s="67"/>
      <c r="Q633" s="67"/>
      <c r="R633" s="67"/>
      <c r="S633" s="67"/>
      <c r="T633" s="67"/>
      <c r="U633" s="67"/>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c r="EY633" s="13"/>
      <c r="EZ633" s="13"/>
      <c r="FA633" s="13"/>
      <c r="FB633" s="13"/>
      <c r="FC633" s="13"/>
      <c r="FD633" s="13"/>
      <c r="FE633" s="13"/>
      <c r="FF633" s="13"/>
      <c r="FG633" s="13"/>
      <c r="FH633" s="13"/>
      <c r="FI633" s="13"/>
      <c r="FJ633" s="13"/>
      <c r="FK633" s="13"/>
      <c r="FL633" s="13"/>
      <c r="FM633" s="13"/>
      <c r="FN633" s="13"/>
      <c r="FO633" s="13"/>
      <c r="FP633" s="13"/>
      <c r="FQ633" s="13"/>
      <c r="FR633" s="13"/>
      <c r="FS633" s="13"/>
      <c r="FT633" s="13"/>
      <c r="FU633" s="13"/>
      <c r="FV633" s="13"/>
      <c r="FW633" s="13"/>
      <c r="FX633" s="13"/>
      <c r="FY633" s="13"/>
      <c r="FZ633" s="13"/>
      <c r="GA633" s="13"/>
      <c r="GB633" s="13"/>
      <c r="GC633" s="13"/>
      <c r="GD633" s="13"/>
      <c r="GE633" s="13"/>
      <c r="GF633" s="13"/>
      <c r="GG633" s="13"/>
      <c r="GH633" s="13"/>
      <c r="GI633" s="13"/>
      <c r="GJ633" s="13"/>
      <c r="GK633" s="13"/>
      <c r="GL633" s="13"/>
      <c r="GM633" s="13"/>
      <c r="GN633" s="13"/>
      <c r="GO633" s="13"/>
      <c r="GP633" s="13"/>
      <c r="GQ633" s="13"/>
      <c r="GR633" s="13"/>
      <c r="GS633" s="13"/>
      <c r="GT633" s="13"/>
      <c r="GU633" s="13"/>
      <c r="GV633" s="13"/>
      <c r="GW633" s="13"/>
      <c r="GX633" s="13"/>
      <c r="GY633" s="13"/>
      <c r="GZ633" s="13"/>
      <c r="HA633" s="13"/>
      <c r="HB633" s="13"/>
      <c r="HC633" s="13"/>
      <c r="HD633" s="13"/>
      <c r="HE633" s="13"/>
      <c r="HF633" s="13"/>
      <c r="HG633" s="13"/>
      <c r="HH633" s="13"/>
      <c r="HI633" s="13"/>
      <c r="HJ633" s="13"/>
      <c r="HK633" s="13"/>
      <c r="HL633" s="13"/>
      <c r="HM633" s="13"/>
      <c r="HN633" s="13"/>
      <c r="HO633" s="13"/>
      <c r="HP633" s="13"/>
      <c r="HQ633" s="13"/>
      <c r="HR633" s="13"/>
      <c r="HS633" s="13"/>
    </row>
    <row r="634" spans="1:227" s="17" customFormat="1" ht="45" x14ac:dyDescent="0.25">
      <c r="A634" s="674"/>
      <c r="B634" s="677"/>
      <c r="C634" s="655" t="s">
        <v>279</v>
      </c>
      <c r="D634" s="634" t="s">
        <v>72</v>
      </c>
      <c r="E634" s="223" t="s">
        <v>560</v>
      </c>
      <c r="F634" s="214" t="s">
        <v>92</v>
      </c>
      <c r="G634" s="530" t="s">
        <v>1333</v>
      </c>
      <c r="H634" s="624">
        <v>96126.8</v>
      </c>
      <c r="I634" s="624">
        <v>95259.7</v>
      </c>
      <c r="J634" s="624">
        <v>100371</v>
      </c>
      <c r="K634" s="624">
        <v>101890.1</v>
      </c>
      <c r="L634" s="624">
        <v>98577.2</v>
      </c>
      <c r="M634" s="624">
        <v>98546.3</v>
      </c>
      <c r="N634" s="619" t="s">
        <v>543</v>
      </c>
      <c r="O634" s="13"/>
      <c r="P634" s="67"/>
      <c r="Q634" s="67"/>
      <c r="R634" s="67"/>
      <c r="S634" s="67"/>
      <c r="T634" s="67"/>
      <c r="U634" s="67"/>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c r="EY634" s="13"/>
      <c r="EZ634" s="13"/>
      <c r="FA634" s="13"/>
      <c r="FB634" s="13"/>
      <c r="FC634" s="13"/>
      <c r="FD634" s="13"/>
      <c r="FE634" s="13"/>
      <c r="FF634" s="13"/>
      <c r="FG634" s="13"/>
      <c r="FH634" s="13"/>
      <c r="FI634" s="13"/>
      <c r="FJ634" s="13"/>
      <c r="FK634" s="13"/>
      <c r="FL634" s="13"/>
      <c r="FM634" s="13"/>
      <c r="FN634" s="13"/>
      <c r="FO634" s="13"/>
      <c r="FP634" s="13"/>
      <c r="FQ634" s="13"/>
      <c r="FR634" s="13"/>
      <c r="FS634" s="13"/>
      <c r="FT634" s="13"/>
      <c r="FU634" s="13"/>
      <c r="FV634" s="13"/>
      <c r="FW634" s="13"/>
      <c r="FX634" s="13"/>
      <c r="FY634" s="13"/>
      <c r="FZ634" s="13"/>
      <c r="GA634" s="13"/>
      <c r="GB634" s="13"/>
      <c r="GC634" s="13"/>
      <c r="GD634" s="13"/>
      <c r="GE634" s="13"/>
      <c r="GF634" s="13"/>
      <c r="GG634" s="13"/>
      <c r="GH634" s="13"/>
      <c r="GI634" s="13"/>
      <c r="GJ634" s="13"/>
      <c r="GK634" s="13"/>
      <c r="GL634" s="13"/>
      <c r="GM634" s="13"/>
      <c r="GN634" s="13"/>
      <c r="GO634" s="13"/>
      <c r="GP634" s="13"/>
      <c r="GQ634" s="13"/>
      <c r="GR634" s="13"/>
      <c r="GS634" s="13"/>
      <c r="GT634" s="13"/>
      <c r="GU634" s="13"/>
      <c r="GV634" s="13"/>
      <c r="GW634" s="13"/>
      <c r="GX634" s="13"/>
      <c r="GY634" s="13"/>
      <c r="GZ634" s="13"/>
      <c r="HA634" s="13"/>
      <c r="HB634" s="13"/>
      <c r="HC634" s="13"/>
      <c r="HD634" s="13"/>
      <c r="HE634" s="13"/>
      <c r="HF634" s="13"/>
      <c r="HG634" s="13"/>
      <c r="HH634" s="13"/>
      <c r="HI634" s="13"/>
      <c r="HJ634" s="13"/>
      <c r="HK634" s="13"/>
      <c r="HL634" s="13"/>
      <c r="HM634" s="13"/>
      <c r="HN634" s="13"/>
      <c r="HO634" s="13"/>
      <c r="HP634" s="13"/>
      <c r="HQ634" s="13"/>
      <c r="HR634" s="13"/>
      <c r="HS634" s="13"/>
    </row>
    <row r="635" spans="1:227" s="17" customFormat="1" ht="45" x14ac:dyDescent="0.25">
      <c r="A635" s="674"/>
      <c r="B635" s="677"/>
      <c r="C635" s="655"/>
      <c r="D635" s="661"/>
      <c r="E635" s="215" t="s">
        <v>524</v>
      </c>
      <c r="F635" s="213" t="s">
        <v>92</v>
      </c>
      <c r="G635" s="523" t="s">
        <v>525</v>
      </c>
      <c r="H635" s="624"/>
      <c r="I635" s="624"/>
      <c r="J635" s="624"/>
      <c r="K635" s="624"/>
      <c r="L635" s="624"/>
      <c r="M635" s="624"/>
      <c r="N635" s="619"/>
      <c r="O635" s="13"/>
      <c r="P635" s="67"/>
      <c r="Q635" s="67"/>
      <c r="R635" s="67"/>
      <c r="S635" s="67"/>
      <c r="T635" s="67"/>
      <c r="U635" s="67"/>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c r="EY635" s="13"/>
      <c r="EZ635" s="13"/>
      <c r="FA635" s="13"/>
      <c r="FB635" s="13"/>
      <c r="FC635" s="13"/>
      <c r="FD635" s="13"/>
      <c r="FE635" s="13"/>
      <c r="FF635" s="13"/>
      <c r="FG635" s="13"/>
      <c r="FH635" s="13"/>
      <c r="FI635" s="13"/>
      <c r="FJ635" s="13"/>
      <c r="FK635" s="13"/>
      <c r="FL635" s="13"/>
      <c r="FM635" s="13"/>
      <c r="FN635" s="13"/>
      <c r="FO635" s="13"/>
      <c r="FP635" s="13"/>
      <c r="FQ635" s="13"/>
      <c r="FR635" s="13"/>
      <c r="FS635" s="13"/>
      <c r="FT635" s="13"/>
      <c r="FU635" s="13"/>
      <c r="FV635" s="13"/>
      <c r="FW635" s="13"/>
      <c r="FX635" s="13"/>
      <c r="FY635" s="13"/>
      <c r="FZ635" s="13"/>
      <c r="GA635" s="13"/>
      <c r="GB635" s="13"/>
      <c r="GC635" s="13"/>
      <c r="GD635" s="13"/>
      <c r="GE635" s="13"/>
      <c r="GF635" s="13"/>
      <c r="GG635" s="13"/>
      <c r="GH635" s="13"/>
      <c r="GI635" s="13"/>
      <c r="GJ635" s="13"/>
      <c r="GK635" s="13"/>
      <c r="GL635" s="13"/>
      <c r="GM635" s="13"/>
      <c r="GN635" s="13"/>
      <c r="GO635" s="13"/>
      <c r="GP635" s="13"/>
      <c r="GQ635" s="13"/>
      <c r="GR635" s="13"/>
      <c r="GS635" s="13"/>
      <c r="GT635" s="13"/>
      <c r="GU635" s="13"/>
      <c r="GV635" s="13"/>
      <c r="GW635" s="13"/>
      <c r="GX635" s="13"/>
      <c r="GY635" s="13"/>
      <c r="GZ635" s="13"/>
      <c r="HA635" s="13"/>
      <c r="HB635" s="13"/>
      <c r="HC635" s="13"/>
      <c r="HD635" s="13"/>
      <c r="HE635" s="13"/>
      <c r="HF635" s="13"/>
      <c r="HG635" s="13"/>
      <c r="HH635" s="13"/>
      <c r="HI635" s="13"/>
      <c r="HJ635" s="13"/>
      <c r="HK635" s="13"/>
      <c r="HL635" s="13"/>
      <c r="HM635" s="13"/>
      <c r="HN635" s="13"/>
      <c r="HO635" s="13"/>
      <c r="HP635" s="13"/>
      <c r="HQ635" s="13"/>
      <c r="HR635" s="13"/>
      <c r="HS635" s="13"/>
    </row>
    <row r="636" spans="1:227" s="17" customFormat="1" ht="45" x14ac:dyDescent="0.25">
      <c r="A636" s="674"/>
      <c r="B636" s="677"/>
      <c r="C636" s="655"/>
      <c r="D636" s="661"/>
      <c r="E636" s="605" t="s">
        <v>517</v>
      </c>
      <c r="F636" s="606" t="s">
        <v>92</v>
      </c>
      <c r="G636" s="609" t="s">
        <v>518</v>
      </c>
      <c r="H636" s="624"/>
      <c r="I636" s="624"/>
      <c r="J636" s="624"/>
      <c r="K636" s="624"/>
      <c r="L636" s="624"/>
      <c r="M636" s="624"/>
      <c r="N636" s="619"/>
      <c r="O636" s="13"/>
      <c r="P636" s="67"/>
      <c r="Q636" s="67"/>
      <c r="R636" s="67"/>
      <c r="S636" s="67"/>
      <c r="T636" s="67"/>
      <c r="U636" s="67"/>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c r="EY636" s="13"/>
      <c r="EZ636" s="13"/>
      <c r="FA636" s="13"/>
      <c r="FB636" s="13"/>
      <c r="FC636" s="13"/>
      <c r="FD636" s="13"/>
      <c r="FE636" s="13"/>
      <c r="FF636" s="13"/>
      <c r="FG636" s="13"/>
      <c r="FH636" s="13"/>
      <c r="FI636" s="13"/>
      <c r="FJ636" s="13"/>
      <c r="FK636" s="13"/>
      <c r="FL636" s="13"/>
      <c r="FM636" s="13"/>
      <c r="FN636" s="13"/>
      <c r="FO636" s="13"/>
      <c r="FP636" s="13"/>
      <c r="FQ636" s="13"/>
      <c r="FR636" s="13"/>
      <c r="FS636" s="13"/>
      <c r="FT636" s="13"/>
      <c r="FU636" s="13"/>
      <c r="FV636" s="13"/>
      <c r="FW636" s="13"/>
      <c r="FX636" s="13"/>
      <c r="FY636" s="13"/>
      <c r="FZ636" s="13"/>
      <c r="GA636" s="13"/>
      <c r="GB636" s="13"/>
      <c r="GC636" s="13"/>
      <c r="GD636" s="13"/>
      <c r="GE636" s="13"/>
      <c r="GF636" s="13"/>
      <c r="GG636" s="13"/>
      <c r="GH636" s="13"/>
      <c r="GI636" s="13"/>
      <c r="GJ636" s="13"/>
      <c r="GK636" s="13"/>
      <c r="GL636" s="13"/>
      <c r="GM636" s="13"/>
      <c r="GN636" s="13"/>
      <c r="GO636" s="13"/>
      <c r="GP636" s="13"/>
      <c r="GQ636" s="13"/>
      <c r="GR636" s="13"/>
      <c r="GS636" s="13"/>
      <c r="GT636" s="13"/>
      <c r="GU636" s="13"/>
      <c r="GV636" s="13"/>
      <c r="GW636" s="13"/>
      <c r="GX636" s="13"/>
      <c r="GY636" s="13"/>
      <c r="GZ636" s="13"/>
      <c r="HA636" s="13"/>
      <c r="HB636" s="13"/>
      <c r="HC636" s="13"/>
      <c r="HD636" s="13"/>
      <c r="HE636" s="13"/>
      <c r="HF636" s="13"/>
      <c r="HG636" s="13"/>
      <c r="HH636" s="13"/>
      <c r="HI636" s="13"/>
      <c r="HJ636" s="13"/>
      <c r="HK636" s="13"/>
      <c r="HL636" s="13"/>
      <c r="HM636" s="13"/>
      <c r="HN636" s="13"/>
      <c r="HO636" s="13"/>
      <c r="HP636" s="13"/>
      <c r="HQ636" s="13"/>
      <c r="HR636" s="13"/>
      <c r="HS636" s="13"/>
    </row>
    <row r="637" spans="1:227" s="17" customFormat="1" ht="30" x14ac:dyDescent="0.25">
      <c r="A637" s="674"/>
      <c r="B637" s="677"/>
      <c r="C637" s="707"/>
      <c r="D637" s="799"/>
      <c r="E637" s="223" t="s">
        <v>48</v>
      </c>
      <c r="F637" s="214" t="s">
        <v>92</v>
      </c>
      <c r="G637" s="530" t="s">
        <v>526</v>
      </c>
      <c r="H637" s="624"/>
      <c r="I637" s="624"/>
      <c r="J637" s="624"/>
      <c r="K637" s="624"/>
      <c r="L637" s="624"/>
      <c r="M637" s="624"/>
      <c r="N637" s="723"/>
      <c r="O637" s="13"/>
      <c r="P637" s="67"/>
      <c r="Q637" s="67"/>
      <c r="R637" s="67"/>
      <c r="S637" s="67"/>
      <c r="T637" s="67"/>
      <c r="U637" s="67"/>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c r="EY637" s="13"/>
      <c r="EZ637" s="13"/>
      <c r="FA637" s="13"/>
      <c r="FB637" s="13"/>
      <c r="FC637" s="13"/>
      <c r="FD637" s="13"/>
      <c r="FE637" s="13"/>
      <c r="FF637" s="13"/>
      <c r="FG637" s="13"/>
      <c r="FH637" s="13"/>
      <c r="FI637" s="13"/>
      <c r="FJ637" s="13"/>
      <c r="FK637" s="13"/>
      <c r="FL637" s="13"/>
      <c r="FM637" s="13"/>
      <c r="FN637" s="13"/>
      <c r="FO637" s="13"/>
      <c r="FP637" s="13"/>
      <c r="FQ637" s="13"/>
      <c r="FR637" s="13"/>
      <c r="FS637" s="13"/>
      <c r="FT637" s="13"/>
      <c r="FU637" s="13"/>
      <c r="FV637" s="13"/>
      <c r="FW637" s="13"/>
      <c r="FX637" s="13"/>
      <c r="FY637" s="13"/>
      <c r="FZ637" s="13"/>
      <c r="GA637" s="13"/>
      <c r="GB637" s="13"/>
      <c r="GC637" s="13"/>
      <c r="GD637" s="13"/>
      <c r="GE637" s="13"/>
      <c r="GF637" s="13"/>
      <c r="GG637" s="13"/>
      <c r="GH637" s="13"/>
      <c r="GI637" s="13"/>
      <c r="GJ637" s="13"/>
      <c r="GK637" s="13"/>
      <c r="GL637" s="13"/>
      <c r="GM637" s="13"/>
      <c r="GN637" s="13"/>
      <c r="GO637" s="13"/>
      <c r="GP637" s="13"/>
      <c r="GQ637" s="13"/>
      <c r="GR637" s="13"/>
      <c r="GS637" s="13"/>
      <c r="GT637" s="13"/>
      <c r="GU637" s="13"/>
      <c r="GV637" s="13"/>
      <c r="GW637" s="13"/>
      <c r="GX637" s="13"/>
      <c r="GY637" s="13"/>
      <c r="GZ637" s="13"/>
      <c r="HA637" s="13"/>
      <c r="HB637" s="13"/>
      <c r="HC637" s="13"/>
      <c r="HD637" s="13"/>
      <c r="HE637" s="13"/>
      <c r="HF637" s="13"/>
      <c r="HG637" s="13"/>
      <c r="HH637" s="13"/>
      <c r="HI637" s="13"/>
      <c r="HJ637" s="13"/>
      <c r="HK637" s="13"/>
      <c r="HL637" s="13"/>
      <c r="HM637" s="13"/>
      <c r="HN637" s="13"/>
      <c r="HO637" s="13"/>
      <c r="HP637" s="13"/>
      <c r="HQ637" s="13"/>
      <c r="HR637" s="13"/>
      <c r="HS637" s="13"/>
    </row>
    <row r="638" spans="1:227" s="17" customFormat="1" ht="60" x14ac:dyDescent="0.25">
      <c r="A638" s="674"/>
      <c r="B638" s="677"/>
      <c r="C638" s="707"/>
      <c r="D638" s="799"/>
      <c r="E638" s="602" t="s">
        <v>1337</v>
      </c>
      <c r="F638" s="607" t="s">
        <v>92</v>
      </c>
      <c r="G638" s="530" t="s">
        <v>1338</v>
      </c>
      <c r="H638" s="624"/>
      <c r="I638" s="624"/>
      <c r="J638" s="624"/>
      <c r="K638" s="624"/>
      <c r="L638" s="624"/>
      <c r="M638" s="624"/>
      <c r="N638" s="723"/>
      <c r="O638" s="13"/>
      <c r="P638" s="67"/>
      <c r="Q638" s="67"/>
      <c r="R638" s="67"/>
      <c r="S638" s="67"/>
      <c r="T638" s="67"/>
      <c r="U638" s="67"/>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c r="EY638" s="13"/>
      <c r="EZ638" s="13"/>
      <c r="FA638" s="13"/>
      <c r="FB638" s="13"/>
      <c r="FC638" s="13"/>
      <c r="FD638" s="13"/>
      <c r="FE638" s="13"/>
      <c r="FF638" s="13"/>
      <c r="FG638" s="13"/>
      <c r="FH638" s="13"/>
      <c r="FI638" s="13"/>
      <c r="FJ638" s="13"/>
      <c r="FK638" s="13"/>
      <c r="FL638" s="13"/>
      <c r="FM638" s="13"/>
      <c r="FN638" s="13"/>
      <c r="FO638" s="13"/>
      <c r="FP638" s="13"/>
      <c r="FQ638" s="13"/>
      <c r="FR638" s="13"/>
      <c r="FS638" s="13"/>
      <c r="FT638" s="13"/>
      <c r="FU638" s="13"/>
      <c r="FV638" s="13"/>
      <c r="FW638" s="13"/>
      <c r="FX638" s="13"/>
      <c r="FY638" s="13"/>
      <c r="FZ638" s="13"/>
      <c r="GA638" s="13"/>
      <c r="GB638" s="13"/>
      <c r="GC638" s="13"/>
      <c r="GD638" s="13"/>
      <c r="GE638" s="13"/>
      <c r="GF638" s="13"/>
      <c r="GG638" s="13"/>
      <c r="GH638" s="13"/>
      <c r="GI638" s="13"/>
      <c r="GJ638" s="13"/>
      <c r="GK638" s="13"/>
      <c r="GL638" s="13"/>
      <c r="GM638" s="13"/>
      <c r="GN638" s="13"/>
      <c r="GO638" s="13"/>
      <c r="GP638" s="13"/>
      <c r="GQ638" s="13"/>
      <c r="GR638" s="13"/>
      <c r="GS638" s="13"/>
      <c r="GT638" s="13"/>
      <c r="GU638" s="13"/>
      <c r="GV638" s="13"/>
      <c r="GW638" s="13"/>
      <c r="GX638" s="13"/>
      <c r="GY638" s="13"/>
      <c r="GZ638" s="13"/>
      <c r="HA638" s="13"/>
      <c r="HB638" s="13"/>
      <c r="HC638" s="13"/>
      <c r="HD638" s="13"/>
      <c r="HE638" s="13"/>
      <c r="HF638" s="13"/>
      <c r="HG638" s="13"/>
      <c r="HH638" s="13"/>
      <c r="HI638" s="13"/>
      <c r="HJ638" s="13"/>
      <c r="HK638" s="13"/>
      <c r="HL638" s="13"/>
      <c r="HM638" s="13"/>
      <c r="HN638" s="13"/>
      <c r="HO638" s="13"/>
      <c r="HP638" s="13"/>
      <c r="HQ638" s="13"/>
      <c r="HR638" s="13"/>
      <c r="HS638" s="13"/>
    </row>
    <row r="639" spans="1:227" s="17" customFormat="1" ht="30" x14ac:dyDescent="0.25">
      <c r="A639" s="674"/>
      <c r="B639" s="677"/>
      <c r="C639" s="707"/>
      <c r="D639" s="799"/>
      <c r="E639" s="21" t="s">
        <v>563</v>
      </c>
      <c r="F639" s="220" t="s">
        <v>92</v>
      </c>
      <c r="G639" s="238" t="s">
        <v>1336</v>
      </c>
      <c r="H639" s="624"/>
      <c r="I639" s="624"/>
      <c r="J639" s="624"/>
      <c r="K639" s="624"/>
      <c r="L639" s="624"/>
      <c r="M639" s="624"/>
      <c r="N639" s="723"/>
      <c r="O639" s="13"/>
      <c r="P639" s="67"/>
      <c r="Q639" s="67"/>
      <c r="R639" s="67"/>
      <c r="S639" s="67"/>
      <c r="T639" s="67"/>
      <c r="U639" s="67"/>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c r="EY639" s="13"/>
      <c r="EZ639" s="13"/>
      <c r="FA639" s="13"/>
      <c r="FB639" s="13"/>
      <c r="FC639" s="13"/>
      <c r="FD639" s="13"/>
      <c r="FE639" s="13"/>
      <c r="FF639" s="13"/>
      <c r="FG639" s="13"/>
      <c r="FH639" s="13"/>
      <c r="FI639" s="13"/>
      <c r="FJ639" s="13"/>
      <c r="FK639" s="13"/>
      <c r="FL639" s="13"/>
      <c r="FM639" s="13"/>
      <c r="FN639" s="13"/>
      <c r="FO639" s="13"/>
      <c r="FP639" s="13"/>
      <c r="FQ639" s="13"/>
      <c r="FR639" s="13"/>
      <c r="FS639" s="13"/>
      <c r="FT639" s="13"/>
      <c r="FU639" s="13"/>
      <c r="FV639" s="13"/>
      <c r="FW639" s="13"/>
      <c r="FX639" s="13"/>
      <c r="FY639" s="13"/>
      <c r="FZ639" s="13"/>
      <c r="GA639" s="13"/>
      <c r="GB639" s="13"/>
      <c r="GC639" s="13"/>
      <c r="GD639" s="13"/>
      <c r="GE639" s="13"/>
      <c r="GF639" s="13"/>
      <c r="GG639" s="13"/>
      <c r="GH639" s="13"/>
      <c r="GI639" s="13"/>
      <c r="GJ639" s="13"/>
      <c r="GK639" s="13"/>
      <c r="GL639" s="13"/>
      <c r="GM639" s="13"/>
      <c r="GN639" s="13"/>
      <c r="GO639" s="13"/>
      <c r="GP639" s="13"/>
      <c r="GQ639" s="13"/>
      <c r="GR639" s="13"/>
      <c r="GS639" s="13"/>
      <c r="GT639" s="13"/>
      <c r="GU639" s="13"/>
      <c r="GV639" s="13"/>
      <c r="GW639" s="13"/>
      <c r="GX639" s="13"/>
      <c r="GY639" s="13"/>
      <c r="GZ639" s="13"/>
      <c r="HA639" s="13"/>
      <c r="HB639" s="13"/>
      <c r="HC639" s="13"/>
      <c r="HD639" s="13"/>
      <c r="HE639" s="13"/>
      <c r="HF639" s="13"/>
      <c r="HG639" s="13"/>
      <c r="HH639" s="13"/>
      <c r="HI639" s="13"/>
      <c r="HJ639" s="13"/>
      <c r="HK639" s="13"/>
      <c r="HL639" s="13"/>
      <c r="HM639" s="13"/>
      <c r="HN639" s="13"/>
      <c r="HO639" s="13"/>
      <c r="HP639" s="13"/>
      <c r="HQ639" s="13"/>
      <c r="HR639" s="13"/>
      <c r="HS639" s="13"/>
    </row>
    <row r="640" spans="1:227" s="17" customFormat="1" ht="90" x14ac:dyDescent="0.25">
      <c r="A640" s="674"/>
      <c r="B640" s="677"/>
      <c r="C640" s="707"/>
      <c r="D640" s="799"/>
      <c r="E640" s="223" t="s">
        <v>562</v>
      </c>
      <c r="F640" s="214" t="s">
        <v>92</v>
      </c>
      <c r="G640" s="530" t="s">
        <v>1334</v>
      </c>
      <c r="H640" s="624"/>
      <c r="I640" s="624"/>
      <c r="J640" s="624"/>
      <c r="K640" s="624"/>
      <c r="L640" s="624"/>
      <c r="M640" s="624"/>
      <c r="N640" s="723"/>
      <c r="O640" s="13"/>
      <c r="P640" s="67"/>
      <c r="Q640" s="67"/>
      <c r="R640" s="67"/>
      <c r="S640" s="67"/>
      <c r="T640" s="67"/>
      <c r="U640" s="67"/>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c r="EY640" s="13"/>
      <c r="EZ640" s="13"/>
      <c r="FA640" s="13"/>
      <c r="FB640" s="13"/>
      <c r="FC640" s="13"/>
      <c r="FD640" s="13"/>
      <c r="FE640" s="13"/>
      <c r="FF640" s="13"/>
      <c r="FG640" s="13"/>
      <c r="FH640" s="13"/>
      <c r="FI640" s="13"/>
      <c r="FJ640" s="13"/>
      <c r="FK640" s="13"/>
      <c r="FL640" s="13"/>
      <c r="FM640" s="13"/>
      <c r="FN640" s="13"/>
      <c r="FO640" s="13"/>
      <c r="FP640" s="13"/>
      <c r="FQ640" s="13"/>
      <c r="FR640" s="13"/>
      <c r="FS640" s="13"/>
      <c r="FT640" s="13"/>
      <c r="FU640" s="13"/>
      <c r="FV640" s="13"/>
      <c r="FW640" s="13"/>
      <c r="FX640" s="13"/>
      <c r="FY640" s="13"/>
      <c r="FZ640" s="13"/>
      <c r="GA640" s="13"/>
      <c r="GB640" s="13"/>
      <c r="GC640" s="13"/>
      <c r="GD640" s="13"/>
      <c r="GE640" s="13"/>
      <c r="GF640" s="13"/>
      <c r="GG640" s="13"/>
      <c r="GH640" s="13"/>
      <c r="GI640" s="13"/>
      <c r="GJ640" s="13"/>
      <c r="GK640" s="13"/>
      <c r="GL640" s="13"/>
      <c r="GM640" s="13"/>
      <c r="GN640" s="13"/>
      <c r="GO640" s="13"/>
      <c r="GP640" s="13"/>
      <c r="GQ640" s="13"/>
      <c r="GR640" s="13"/>
      <c r="GS640" s="13"/>
      <c r="GT640" s="13"/>
      <c r="GU640" s="13"/>
      <c r="GV640" s="13"/>
      <c r="GW640" s="13"/>
      <c r="GX640" s="13"/>
      <c r="GY640" s="13"/>
      <c r="GZ640" s="13"/>
      <c r="HA640" s="13"/>
      <c r="HB640" s="13"/>
      <c r="HC640" s="13"/>
      <c r="HD640" s="13"/>
      <c r="HE640" s="13"/>
      <c r="HF640" s="13"/>
      <c r="HG640" s="13"/>
      <c r="HH640" s="13"/>
      <c r="HI640" s="13"/>
      <c r="HJ640" s="13"/>
      <c r="HK640" s="13"/>
      <c r="HL640" s="13"/>
      <c r="HM640" s="13"/>
      <c r="HN640" s="13"/>
      <c r="HO640" s="13"/>
      <c r="HP640" s="13"/>
      <c r="HQ640" s="13"/>
      <c r="HR640" s="13"/>
      <c r="HS640" s="13"/>
    </row>
    <row r="641" spans="1:227" s="17" customFormat="1" ht="60" x14ac:dyDescent="0.25">
      <c r="A641" s="674"/>
      <c r="B641" s="677"/>
      <c r="C641" s="707"/>
      <c r="D641" s="799"/>
      <c r="E641" s="587" t="s">
        <v>1033</v>
      </c>
      <c r="F641" s="592" t="s">
        <v>92</v>
      </c>
      <c r="G641" s="557" t="s">
        <v>1034</v>
      </c>
      <c r="H641" s="624"/>
      <c r="I641" s="624"/>
      <c r="J641" s="624"/>
      <c r="K641" s="624"/>
      <c r="L641" s="624"/>
      <c r="M641" s="624"/>
      <c r="N641" s="723"/>
      <c r="O641" s="13"/>
      <c r="P641" s="67"/>
      <c r="Q641" s="67"/>
      <c r="R641" s="67"/>
      <c r="S641" s="67"/>
      <c r="T641" s="67"/>
      <c r="U641" s="67"/>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c r="EY641" s="13"/>
      <c r="EZ641" s="13"/>
      <c r="FA641" s="13"/>
      <c r="FB641" s="13"/>
      <c r="FC641" s="13"/>
      <c r="FD641" s="13"/>
      <c r="FE641" s="13"/>
      <c r="FF641" s="13"/>
      <c r="FG641" s="13"/>
      <c r="FH641" s="13"/>
      <c r="FI641" s="13"/>
      <c r="FJ641" s="13"/>
      <c r="FK641" s="13"/>
      <c r="FL641" s="13"/>
      <c r="FM641" s="13"/>
      <c r="FN641" s="13"/>
      <c r="FO641" s="13"/>
      <c r="FP641" s="13"/>
      <c r="FQ641" s="13"/>
      <c r="FR641" s="13"/>
      <c r="FS641" s="13"/>
      <c r="FT641" s="13"/>
      <c r="FU641" s="13"/>
      <c r="FV641" s="13"/>
      <c r="FW641" s="13"/>
      <c r="FX641" s="13"/>
      <c r="FY641" s="13"/>
      <c r="FZ641" s="13"/>
      <c r="GA641" s="13"/>
      <c r="GB641" s="13"/>
      <c r="GC641" s="13"/>
      <c r="GD641" s="13"/>
      <c r="GE641" s="13"/>
      <c r="GF641" s="13"/>
      <c r="GG641" s="13"/>
      <c r="GH641" s="13"/>
      <c r="GI641" s="13"/>
      <c r="GJ641" s="13"/>
      <c r="GK641" s="13"/>
      <c r="GL641" s="13"/>
      <c r="GM641" s="13"/>
      <c r="GN641" s="13"/>
      <c r="GO641" s="13"/>
      <c r="GP641" s="13"/>
      <c r="GQ641" s="13"/>
      <c r="GR641" s="13"/>
      <c r="GS641" s="13"/>
      <c r="GT641" s="13"/>
      <c r="GU641" s="13"/>
      <c r="GV641" s="13"/>
      <c r="GW641" s="13"/>
      <c r="GX641" s="13"/>
      <c r="GY641" s="13"/>
      <c r="GZ641" s="13"/>
      <c r="HA641" s="13"/>
      <c r="HB641" s="13"/>
      <c r="HC641" s="13"/>
      <c r="HD641" s="13"/>
      <c r="HE641" s="13"/>
      <c r="HF641" s="13"/>
      <c r="HG641" s="13"/>
      <c r="HH641" s="13"/>
      <c r="HI641" s="13"/>
      <c r="HJ641" s="13"/>
      <c r="HK641" s="13"/>
      <c r="HL641" s="13"/>
      <c r="HM641" s="13"/>
      <c r="HN641" s="13"/>
      <c r="HO641" s="13"/>
      <c r="HP641" s="13"/>
      <c r="HQ641" s="13"/>
      <c r="HR641" s="13"/>
      <c r="HS641" s="13"/>
    </row>
    <row r="642" spans="1:227" s="17" customFormat="1" ht="30" x14ac:dyDescent="0.25">
      <c r="A642" s="674"/>
      <c r="B642" s="677"/>
      <c r="C642" s="707"/>
      <c r="D642" s="799"/>
      <c r="E642" s="237" t="s">
        <v>564</v>
      </c>
      <c r="F642" s="220" t="s">
        <v>92</v>
      </c>
      <c r="G642" s="238" t="s">
        <v>1335</v>
      </c>
      <c r="H642" s="624"/>
      <c r="I642" s="624"/>
      <c r="J642" s="624"/>
      <c r="K642" s="624"/>
      <c r="L642" s="624"/>
      <c r="M642" s="624"/>
      <c r="N642" s="723"/>
      <c r="O642" s="13"/>
      <c r="P642" s="67"/>
      <c r="Q642" s="67"/>
      <c r="R642" s="67"/>
      <c r="S642" s="67"/>
      <c r="T642" s="67"/>
      <c r="U642" s="67"/>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c r="EY642" s="13"/>
      <c r="EZ642" s="13"/>
      <c r="FA642" s="13"/>
      <c r="FB642" s="13"/>
      <c r="FC642" s="13"/>
      <c r="FD642" s="13"/>
      <c r="FE642" s="13"/>
      <c r="FF642" s="13"/>
      <c r="FG642" s="13"/>
      <c r="FH642" s="13"/>
      <c r="FI642" s="13"/>
      <c r="FJ642" s="13"/>
      <c r="FK642" s="13"/>
      <c r="FL642" s="13"/>
      <c r="FM642" s="13"/>
      <c r="FN642" s="13"/>
      <c r="FO642" s="13"/>
      <c r="FP642" s="13"/>
      <c r="FQ642" s="13"/>
      <c r="FR642" s="13"/>
      <c r="FS642" s="13"/>
      <c r="FT642" s="13"/>
      <c r="FU642" s="13"/>
      <c r="FV642" s="13"/>
      <c r="FW642" s="13"/>
      <c r="FX642" s="13"/>
      <c r="FY642" s="13"/>
      <c r="FZ642" s="13"/>
      <c r="GA642" s="13"/>
      <c r="GB642" s="13"/>
      <c r="GC642" s="13"/>
      <c r="GD642" s="13"/>
      <c r="GE642" s="13"/>
      <c r="GF642" s="13"/>
      <c r="GG642" s="13"/>
      <c r="GH642" s="13"/>
      <c r="GI642" s="13"/>
      <c r="GJ642" s="13"/>
      <c r="GK642" s="13"/>
      <c r="GL642" s="13"/>
      <c r="GM642" s="13"/>
      <c r="GN642" s="13"/>
      <c r="GO642" s="13"/>
      <c r="GP642" s="13"/>
      <c r="GQ642" s="13"/>
      <c r="GR642" s="13"/>
      <c r="GS642" s="13"/>
      <c r="GT642" s="13"/>
      <c r="GU642" s="13"/>
      <c r="GV642" s="13"/>
      <c r="GW642" s="13"/>
      <c r="GX642" s="13"/>
      <c r="GY642" s="13"/>
      <c r="GZ642" s="13"/>
      <c r="HA642" s="13"/>
      <c r="HB642" s="13"/>
      <c r="HC642" s="13"/>
      <c r="HD642" s="13"/>
      <c r="HE642" s="13"/>
      <c r="HF642" s="13"/>
      <c r="HG642" s="13"/>
      <c r="HH642" s="13"/>
      <c r="HI642" s="13"/>
      <c r="HJ642" s="13"/>
      <c r="HK642" s="13"/>
      <c r="HL642" s="13"/>
      <c r="HM642" s="13"/>
      <c r="HN642" s="13"/>
      <c r="HO642" s="13"/>
      <c r="HP642" s="13"/>
      <c r="HQ642" s="13"/>
      <c r="HR642" s="13"/>
      <c r="HS642" s="13"/>
    </row>
    <row r="643" spans="1:227" s="17" customFormat="1" ht="65.25" customHeight="1" x14ac:dyDescent="0.25">
      <c r="A643" s="674"/>
      <c r="B643" s="677"/>
      <c r="C643" s="660" t="s">
        <v>335</v>
      </c>
      <c r="D643" s="634" t="s">
        <v>1173</v>
      </c>
      <c r="E643" s="223" t="s">
        <v>137</v>
      </c>
      <c r="F643" s="214" t="s">
        <v>92</v>
      </c>
      <c r="G643" s="518" t="s">
        <v>1339</v>
      </c>
      <c r="H643" s="624">
        <v>11976.8</v>
      </c>
      <c r="I643" s="624">
        <v>11976.8</v>
      </c>
      <c r="J643" s="624">
        <v>11358.9</v>
      </c>
      <c r="K643" s="624">
        <v>10728.7</v>
      </c>
      <c r="L643" s="624">
        <v>10723.7</v>
      </c>
      <c r="M643" s="624">
        <v>10718.8</v>
      </c>
      <c r="N643" s="619" t="s">
        <v>837</v>
      </c>
      <c r="O643" s="13"/>
      <c r="P643" s="67"/>
      <c r="Q643" s="67"/>
      <c r="R643" s="67"/>
      <c r="S643" s="67"/>
      <c r="T643" s="67"/>
      <c r="U643" s="67"/>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c r="EY643" s="13"/>
      <c r="EZ643" s="13"/>
      <c r="FA643" s="13"/>
      <c r="FB643" s="13"/>
      <c r="FC643" s="13"/>
      <c r="FD643" s="13"/>
      <c r="FE643" s="13"/>
      <c r="FF643" s="13"/>
      <c r="FG643" s="13"/>
      <c r="FH643" s="13"/>
      <c r="FI643" s="13"/>
      <c r="FJ643" s="13"/>
      <c r="FK643" s="13"/>
      <c r="FL643" s="13"/>
      <c r="FM643" s="13"/>
      <c r="FN643" s="13"/>
      <c r="FO643" s="13"/>
      <c r="FP643" s="13"/>
      <c r="FQ643" s="13"/>
      <c r="FR643" s="13"/>
      <c r="FS643" s="13"/>
      <c r="FT643" s="13"/>
      <c r="FU643" s="13"/>
      <c r="FV643" s="13"/>
      <c r="FW643" s="13"/>
      <c r="FX643" s="13"/>
      <c r="FY643" s="13"/>
      <c r="FZ643" s="13"/>
      <c r="GA643" s="13"/>
      <c r="GB643" s="13"/>
      <c r="GC643" s="13"/>
      <c r="GD643" s="13"/>
      <c r="GE643" s="13"/>
      <c r="GF643" s="13"/>
      <c r="GG643" s="13"/>
      <c r="GH643" s="13"/>
      <c r="GI643" s="13"/>
      <c r="GJ643" s="13"/>
      <c r="GK643" s="13"/>
      <c r="GL643" s="13"/>
      <c r="GM643" s="13"/>
      <c r="GN643" s="13"/>
      <c r="GO643" s="13"/>
      <c r="GP643" s="13"/>
      <c r="GQ643" s="13"/>
      <c r="GR643" s="13"/>
      <c r="GS643" s="13"/>
      <c r="GT643" s="13"/>
      <c r="GU643" s="13"/>
      <c r="GV643" s="13"/>
      <c r="GW643" s="13"/>
      <c r="GX643" s="13"/>
      <c r="GY643" s="13"/>
      <c r="GZ643" s="13"/>
      <c r="HA643" s="13"/>
      <c r="HB643" s="13"/>
      <c r="HC643" s="13"/>
      <c r="HD643" s="13"/>
      <c r="HE643" s="13"/>
      <c r="HF643" s="13"/>
      <c r="HG643" s="13"/>
      <c r="HH643" s="13"/>
      <c r="HI643" s="13"/>
      <c r="HJ643" s="13"/>
      <c r="HK643" s="13"/>
      <c r="HL643" s="13"/>
      <c r="HM643" s="13"/>
      <c r="HN643" s="13"/>
      <c r="HO643" s="13"/>
      <c r="HP643" s="13"/>
      <c r="HQ643" s="13"/>
      <c r="HR643" s="13"/>
      <c r="HS643" s="13"/>
    </row>
    <row r="644" spans="1:227" s="17" customFormat="1" ht="60" x14ac:dyDescent="0.25">
      <c r="A644" s="674"/>
      <c r="B644" s="677"/>
      <c r="C644" s="660"/>
      <c r="D644" s="661"/>
      <c r="E644" s="223" t="s">
        <v>206</v>
      </c>
      <c r="F644" s="214" t="s">
        <v>92</v>
      </c>
      <c r="G644" s="518" t="s">
        <v>528</v>
      </c>
      <c r="H644" s="624"/>
      <c r="I644" s="624"/>
      <c r="J644" s="624"/>
      <c r="K644" s="624"/>
      <c r="L644" s="624"/>
      <c r="M644" s="624"/>
      <c r="N644" s="619"/>
      <c r="O644" s="13"/>
      <c r="P644" s="67"/>
      <c r="Q644" s="67"/>
      <c r="R644" s="67"/>
      <c r="S644" s="67"/>
      <c r="T644" s="67"/>
      <c r="U644" s="67"/>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c r="EY644" s="13"/>
      <c r="EZ644" s="13"/>
      <c r="FA644" s="13"/>
      <c r="FB644" s="13"/>
      <c r="FC644" s="13"/>
      <c r="FD644" s="13"/>
      <c r="FE644" s="13"/>
      <c r="FF644" s="13"/>
      <c r="FG644" s="13"/>
      <c r="FH644" s="13"/>
      <c r="FI644" s="13"/>
      <c r="FJ644" s="13"/>
      <c r="FK644" s="13"/>
      <c r="FL644" s="13"/>
      <c r="FM644" s="13"/>
      <c r="FN644" s="13"/>
      <c r="FO644" s="13"/>
      <c r="FP644" s="13"/>
      <c r="FQ644" s="13"/>
      <c r="FR644" s="13"/>
      <c r="FS644" s="13"/>
      <c r="FT644" s="13"/>
      <c r="FU644" s="13"/>
      <c r="FV644" s="13"/>
      <c r="FW644" s="13"/>
      <c r="FX644" s="13"/>
      <c r="FY644" s="13"/>
      <c r="FZ644" s="13"/>
      <c r="GA644" s="13"/>
      <c r="GB644" s="13"/>
      <c r="GC644" s="13"/>
      <c r="GD644" s="13"/>
      <c r="GE644" s="13"/>
      <c r="GF644" s="13"/>
      <c r="GG644" s="13"/>
      <c r="GH644" s="13"/>
      <c r="GI644" s="13"/>
      <c r="GJ644" s="13"/>
      <c r="GK644" s="13"/>
      <c r="GL644" s="13"/>
      <c r="GM644" s="13"/>
      <c r="GN644" s="13"/>
      <c r="GO644" s="13"/>
      <c r="GP644" s="13"/>
      <c r="GQ644" s="13"/>
      <c r="GR644" s="13"/>
      <c r="GS644" s="13"/>
      <c r="GT644" s="13"/>
      <c r="GU644" s="13"/>
      <c r="GV644" s="13"/>
      <c r="GW644" s="13"/>
      <c r="GX644" s="13"/>
      <c r="GY644" s="13"/>
      <c r="GZ644" s="13"/>
      <c r="HA644" s="13"/>
      <c r="HB644" s="13"/>
      <c r="HC644" s="13"/>
      <c r="HD644" s="13"/>
      <c r="HE644" s="13"/>
      <c r="HF644" s="13"/>
      <c r="HG644" s="13"/>
      <c r="HH644" s="13"/>
      <c r="HI644" s="13"/>
      <c r="HJ644" s="13"/>
      <c r="HK644" s="13"/>
      <c r="HL644" s="13"/>
      <c r="HM644" s="13"/>
      <c r="HN644" s="13"/>
      <c r="HO644" s="13"/>
      <c r="HP644" s="13"/>
      <c r="HQ644" s="13"/>
      <c r="HR644" s="13"/>
      <c r="HS644" s="13"/>
    </row>
    <row r="645" spans="1:227" s="17" customFormat="1" ht="60" x14ac:dyDescent="0.25">
      <c r="A645" s="674"/>
      <c r="B645" s="677"/>
      <c r="C645" s="660"/>
      <c r="D645" s="661"/>
      <c r="E645" s="223" t="s">
        <v>1068</v>
      </c>
      <c r="F645" s="214" t="s">
        <v>92</v>
      </c>
      <c r="G645" s="518" t="s">
        <v>1067</v>
      </c>
      <c r="H645" s="624"/>
      <c r="I645" s="624"/>
      <c r="J645" s="624"/>
      <c r="K645" s="624"/>
      <c r="L645" s="624"/>
      <c r="M645" s="624"/>
      <c r="N645" s="619"/>
      <c r="O645" s="13"/>
      <c r="P645" s="67"/>
      <c r="Q645" s="67"/>
      <c r="R645" s="67"/>
      <c r="S645" s="67"/>
      <c r="T645" s="67"/>
      <c r="U645" s="67"/>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c r="EY645" s="13"/>
      <c r="EZ645" s="13"/>
      <c r="FA645" s="13"/>
      <c r="FB645" s="13"/>
      <c r="FC645" s="13"/>
      <c r="FD645" s="13"/>
      <c r="FE645" s="13"/>
      <c r="FF645" s="13"/>
      <c r="FG645" s="13"/>
      <c r="FH645" s="13"/>
      <c r="FI645" s="13"/>
      <c r="FJ645" s="13"/>
      <c r="FK645" s="13"/>
      <c r="FL645" s="13"/>
      <c r="FM645" s="13"/>
      <c r="FN645" s="13"/>
      <c r="FO645" s="13"/>
      <c r="FP645" s="13"/>
      <c r="FQ645" s="13"/>
      <c r="FR645" s="13"/>
      <c r="FS645" s="13"/>
      <c r="FT645" s="13"/>
      <c r="FU645" s="13"/>
      <c r="FV645" s="13"/>
      <c r="FW645" s="13"/>
      <c r="FX645" s="13"/>
      <c r="FY645" s="13"/>
      <c r="FZ645" s="13"/>
      <c r="GA645" s="13"/>
      <c r="GB645" s="13"/>
      <c r="GC645" s="13"/>
      <c r="GD645" s="13"/>
      <c r="GE645" s="13"/>
      <c r="GF645" s="13"/>
      <c r="GG645" s="13"/>
      <c r="GH645" s="13"/>
      <c r="GI645" s="13"/>
      <c r="GJ645" s="13"/>
      <c r="GK645" s="13"/>
      <c r="GL645" s="13"/>
      <c r="GM645" s="13"/>
      <c r="GN645" s="13"/>
      <c r="GO645" s="13"/>
      <c r="GP645" s="13"/>
      <c r="GQ645" s="13"/>
      <c r="GR645" s="13"/>
      <c r="GS645" s="13"/>
      <c r="GT645" s="13"/>
      <c r="GU645" s="13"/>
      <c r="GV645" s="13"/>
      <c r="GW645" s="13"/>
      <c r="GX645" s="13"/>
      <c r="GY645" s="13"/>
      <c r="GZ645" s="13"/>
      <c r="HA645" s="13"/>
      <c r="HB645" s="13"/>
      <c r="HC645" s="13"/>
      <c r="HD645" s="13"/>
      <c r="HE645" s="13"/>
      <c r="HF645" s="13"/>
      <c r="HG645" s="13"/>
      <c r="HH645" s="13"/>
      <c r="HI645" s="13"/>
      <c r="HJ645" s="13"/>
      <c r="HK645" s="13"/>
      <c r="HL645" s="13"/>
      <c r="HM645" s="13"/>
      <c r="HN645" s="13"/>
      <c r="HO645" s="13"/>
      <c r="HP645" s="13"/>
      <c r="HQ645" s="13"/>
      <c r="HR645" s="13"/>
      <c r="HS645" s="13"/>
    </row>
    <row r="646" spans="1:227" s="17" customFormat="1" ht="59.25" customHeight="1" x14ac:dyDescent="0.25">
      <c r="A646" s="674"/>
      <c r="B646" s="677"/>
      <c r="C646" s="660"/>
      <c r="D646" s="661"/>
      <c r="E646" s="223" t="s">
        <v>1066</v>
      </c>
      <c r="F646" s="214" t="s">
        <v>92</v>
      </c>
      <c r="G646" s="518" t="s">
        <v>730</v>
      </c>
      <c r="H646" s="624"/>
      <c r="I646" s="624"/>
      <c r="J646" s="624"/>
      <c r="K646" s="624"/>
      <c r="L646" s="624"/>
      <c r="M646" s="624"/>
      <c r="N646" s="619"/>
      <c r="O646" s="13"/>
      <c r="P646" s="67"/>
      <c r="Q646" s="67"/>
      <c r="R646" s="67"/>
      <c r="S646" s="67"/>
      <c r="T646" s="67"/>
      <c r="U646" s="67"/>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c r="EY646" s="13"/>
      <c r="EZ646" s="13"/>
      <c r="FA646" s="13"/>
      <c r="FB646" s="13"/>
      <c r="FC646" s="13"/>
      <c r="FD646" s="13"/>
      <c r="FE646" s="13"/>
      <c r="FF646" s="13"/>
      <c r="FG646" s="13"/>
      <c r="FH646" s="13"/>
      <c r="FI646" s="13"/>
      <c r="FJ646" s="13"/>
      <c r="FK646" s="13"/>
      <c r="FL646" s="13"/>
      <c r="FM646" s="13"/>
      <c r="FN646" s="13"/>
      <c r="FO646" s="13"/>
      <c r="FP646" s="13"/>
      <c r="FQ646" s="13"/>
      <c r="FR646" s="13"/>
      <c r="FS646" s="13"/>
      <c r="FT646" s="13"/>
      <c r="FU646" s="13"/>
      <c r="FV646" s="13"/>
      <c r="FW646" s="13"/>
      <c r="FX646" s="13"/>
      <c r="FY646" s="13"/>
      <c r="FZ646" s="13"/>
      <c r="GA646" s="13"/>
      <c r="GB646" s="13"/>
      <c r="GC646" s="13"/>
      <c r="GD646" s="13"/>
      <c r="GE646" s="13"/>
      <c r="GF646" s="13"/>
      <c r="GG646" s="13"/>
      <c r="GH646" s="13"/>
      <c r="GI646" s="13"/>
      <c r="GJ646" s="13"/>
      <c r="GK646" s="13"/>
      <c r="GL646" s="13"/>
      <c r="GM646" s="13"/>
      <c r="GN646" s="13"/>
      <c r="GO646" s="13"/>
      <c r="GP646" s="13"/>
      <c r="GQ646" s="13"/>
      <c r="GR646" s="13"/>
      <c r="GS646" s="13"/>
      <c r="GT646" s="13"/>
      <c r="GU646" s="13"/>
      <c r="GV646" s="13"/>
      <c r="GW646" s="13"/>
      <c r="GX646" s="13"/>
      <c r="GY646" s="13"/>
      <c r="GZ646" s="13"/>
      <c r="HA646" s="13"/>
      <c r="HB646" s="13"/>
      <c r="HC646" s="13"/>
      <c r="HD646" s="13"/>
      <c r="HE646" s="13"/>
      <c r="HF646" s="13"/>
      <c r="HG646" s="13"/>
      <c r="HH646" s="13"/>
      <c r="HI646" s="13"/>
      <c r="HJ646" s="13"/>
      <c r="HK646" s="13"/>
      <c r="HL646" s="13"/>
      <c r="HM646" s="13"/>
      <c r="HN646" s="13"/>
      <c r="HO646" s="13"/>
      <c r="HP646" s="13"/>
      <c r="HQ646" s="13"/>
      <c r="HR646" s="13"/>
      <c r="HS646" s="13"/>
    </row>
    <row r="647" spans="1:227" s="17" customFormat="1" ht="147" customHeight="1" x14ac:dyDescent="0.25">
      <c r="A647" s="674"/>
      <c r="B647" s="677"/>
      <c r="C647" s="660"/>
      <c r="D647" s="661"/>
      <c r="E647" s="223" t="s">
        <v>802</v>
      </c>
      <c r="F647" s="214" t="s">
        <v>92</v>
      </c>
      <c r="G647" s="518" t="s">
        <v>731</v>
      </c>
      <c r="H647" s="624"/>
      <c r="I647" s="624"/>
      <c r="J647" s="624"/>
      <c r="K647" s="624"/>
      <c r="L647" s="624"/>
      <c r="M647" s="624"/>
      <c r="N647" s="619"/>
      <c r="O647" s="13"/>
      <c r="P647" s="67"/>
      <c r="Q647" s="67"/>
      <c r="R647" s="67"/>
      <c r="S647" s="67"/>
      <c r="T647" s="67"/>
      <c r="U647" s="67"/>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c r="EY647" s="13"/>
      <c r="EZ647" s="13"/>
      <c r="FA647" s="13"/>
      <c r="FB647" s="13"/>
      <c r="FC647" s="13"/>
      <c r="FD647" s="13"/>
      <c r="FE647" s="13"/>
      <c r="FF647" s="13"/>
      <c r="FG647" s="13"/>
      <c r="FH647" s="13"/>
      <c r="FI647" s="13"/>
      <c r="FJ647" s="13"/>
      <c r="FK647" s="13"/>
      <c r="FL647" s="13"/>
      <c r="FM647" s="13"/>
      <c r="FN647" s="13"/>
      <c r="FO647" s="13"/>
      <c r="FP647" s="13"/>
      <c r="FQ647" s="13"/>
      <c r="FR647" s="13"/>
      <c r="FS647" s="13"/>
      <c r="FT647" s="13"/>
      <c r="FU647" s="13"/>
      <c r="FV647" s="13"/>
      <c r="FW647" s="13"/>
      <c r="FX647" s="13"/>
      <c r="FY647" s="13"/>
      <c r="FZ647" s="13"/>
      <c r="GA647" s="13"/>
      <c r="GB647" s="13"/>
      <c r="GC647" s="13"/>
      <c r="GD647" s="13"/>
      <c r="GE647" s="13"/>
      <c r="GF647" s="13"/>
      <c r="GG647" s="13"/>
      <c r="GH647" s="13"/>
      <c r="GI647" s="13"/>
      <c r="GJ647" s="13"/>
      <c r="GK647" s="13"/>
      <c r="GL647" s="13"/>
      <c r="GM647" s="13"/>
      <c r="GN647" s="13"/>
      <c r="GO647" s="13"/>
      <c r="GP647" s="13"/>
      <c r="GQ647" s="13"/>
      <c r="GR647" s="13"/>
      <c r="GS647" s="13"/>
      <c r="GT647" s="13"/>
      <c r="GU647" s="13"/>
      <c r="GV647" s="13"/>
      <c r="GW647" s="13"/>
      <c r="GX647" s="13"/>
      <c r="GY647" s="13"/>
      <c r="GZ647" s="13"/>
      <c r="HA647" s="13"/>
      <c r="HB647" s="13"/>
      <c r="HC647" s="13"/>
      <c r="HD647" s="13"/>
      <c r="HE647" s="13"/>
      <c r="HF647" s="13"/>
      <c r="HG647" s="13"/>
      <c r="HH647" s="13"/>
      <c r="HI647" s="13"/>
      <c r="HJ647" s="13"/>
      <c r="HK647" s="13"/>
      <c r="HL647" s="13"/>
      <c r="HM647" s="13"/>
      <c r="HN647" s="13"/>
      <c r="HO647" s="13"/>
      <c r="HP647" s="13"/>
      <c r="HQ647" s="13"/>
      <c r="HR647" s="13"/>
      <c r="HS647" s="13"/>
    </row>
    <row r="648" spans="1:227" s="17" customFormat="1" ht="60" x14ac:dyDescent="0.25">
      <c r="A648" s="674"/>
      <c r="B648" s="677"/>
      <c r="C648" s="660"/>
      <c r="D648" s="661"/>
      <c r="E648" s="587" t="s">
        <v>1337</v>
      </c>
      <c r="F648" s="592" t="s">
        <v>92</v>
      </c>
      <c r="G648" s="530" t="s">
        <v>1288</v>
      </c>
      <c r="H648" s="624"/>
      <c r="I648" s="624"/>
      <c r="J648" s="624"/>
      <c r="K648" s="624"/>
      <c r="L648" s="624"/>
      <c r="M648" s="624"/>
      <c r="N648" s="619"/>
      <c r="O648" s="13"/>
      <c r="P648" s="67"/>
      <c r="Q648" s="67"/>
      <c r="R648" s="67"/>
      <c r="S648" s="67"/>
      <c r="T648" s="67"/>
      <c r="U648" s="67"/>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c r="EY648" s="13"/>
      <c r="EZ648" s="13"/>
      <c r="FA648" s="13"/>
      <c r="FB648" s="13"/>
      <c r="FC648" s="13"/>
      <c r="FD648" s="13"/>
      <c r="FE648" s="13"/>
      <c r="FF648" s="13"/>
      <c r="FG648" s="13"/>
      <c r="FH648" s="13"/>
      <c r="FI648" s="13"/>
      <c r="FJ648" s="13"/>
      <c r="FK648" s="13"/>
      <c r="FL648" s="13"/>
      <c r="FM648" s="13"/>
      <c r="FN648" s="13"/>
      <c r="FO648" s="13"/>
      <c r="FP648" s="13"/>
      <c r="FQ648" s="13"/>
      <c r="FR648" s="13"/>
      <c r="FS648" s="13"/>
      <c r="FT648" s="13"/>
      <c r="FU648" s="13"/>
      <c r="FV648" s="13"/>
      <c r="FW648" s="13"/>
      <c r="FX648" s="13"/>
      <c r="FY648" s="13"/>
      <c r="FZ648" s="13"/>
      <c r="GA648" s="13"/>
      <c r="GB648" s="13"/>
      <c r="GC648" s="13"/>
      <c r="GD648" s="13"/>
      <c r="GE648" s="13"/>
      <c r="GF648" s="13"/>
      <c r="GG648" s="13"/>
      <c r="GH648" s="13"/>
      <c r="GI648" s="13"/>
      <c r="GJ648" s="13"/>
      <c r="GK648" s="13"/>
      <c r="GL648" s="13"/>
      <c r="GM648" s="13"/>
      <c r="GN648" s="13"/>
      <c r="GO648" s="13"/>
      <c r="GP648" s="13"/>
      <c r="GQ648" s="13"/>
      <c r="GR648" s="13"/>
      <c r="GS648" s="13"/>
      <c r="GT648" s="13"/>
      <c r="GU648" s="13"/>
      <c r="GV648" s="13"/>
      <c r="GW648" s="13"/>
      <c r="GX648" s="13"/>
      <c r="GY648" s="13"/>
      <c r="GZ648" s="13"/>
      <c r="HA648" s="13"/>
      <c r="HB648" s="13"/>
      <c r="HC648" s="13"/>
      <c r="HD648" s="13"/>
      <c r="HE648" s="13"/>
      <c r="HF648" s="13"/>
      <c r="HG648" s="13"/>
      <c r="HH648" s="13"/>
      <c r="HI648" s="13"/>
      <c r="HJ648" s="13"/>
      <c r="HK648" s="13"/>
      <c r="HL648" s="13"/>
      <c r="HM648" s="13"/>
      <c r="HN648" s="13"/>
      <c r="HO648" s="13"/>
      <c r="HP648" s="13"/>
      <c r="HQ648" s="13"/>
      <c r="HR648" s="13"/>
      <c r="HS648" s="13"/>
    </row>
    <row r="649" spans="1:227" s="17" customFormat="1" ht="50.25" customHeight="1" x14ac:dyDescent="0.25">
      <c r="A649" s="674"/>
      <c r="B649" s="677"/>
      <c r="C649" s="660"/>
      <c r="D649" s="661"/>
      <c r="E649" s="223" t="s">
        <v>565</v>
      </c>
      <c r="F649" s="239" t="s">
        <v>1340</v>
      </c>
      <c r="G649" s="530" t="s">
        <v>493</v>
      </c>
      <c r="H649" s="624"/>
      <c r="I649" s="624"/>
      <c r="J649" s="624"/>
      <c r="K649" s="624"/>
      <c r="L649" s="624"/>
      <c r="M649" s="624"/>
      <c r="N649" s="619"/>
      <c r="O649" s="13"/>
      <c r="P649" s="67"/>
      <c r="Q649" s="67"/>
      <c r="R649" s="67"/>
      <c r="S649" s="67"/>
      <c r="T649" s="67"/>
      <c r="U649" s="67"/>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c r="EY649" s="13"/>
      <c r="EZ649" s="13"/>
      <c r="FA649" s="13"/>
      <c r="FB649" s="13"/>
      <c r="FC649" s="13"/>
      <c r="FD649" s="13"/>
      <c r="FE649" s="13"/>
      <c r="FF649" s="13"/>
      <c r="FG649" s="13"/>
      <c r="FH649" s="13"/>
      <c r="FI649" s="13"/>
      <c r="FJ649" s="13"/>
      <c r="FK649" s="13"/>
      <c r="FL649" s="13"/>
      <c r="FM649" s="13"/>
      <c r="FN649" s="13"/>
      <c r="FO649" s="13"/>
      <c r="FP649" s="13"/>
      <c r="FQ649" s="13"/>
      <c r="FR649" s="13"/>
      <c r="FS649" s="13"/>
      <c r="FT649" s="13"/>
      <c r="FU649" s="13"/>
      <c r="FV649" s="13"/>
      <c r="FW649" s="13"/>
      <c r="FX649" s="13"/>
      <c r="FY649" s="13"/>
      <c r="FZ649" s="13"/>
      <c r="GA649" s="13"/>
      <c r="GB649" s="13"/>
      <c r="GC649" s="13"/>
      <c r="GD649" s="13"/>
      <c r="GE649" s="13"/>
      <c r="GF649" s="13"/>
      <c r="GG649" s="13"/>
      <c r="GH649" s="13"/>
      <c r="GI649" s="13"/>
      <c r="GJ649" s="13"/>
      <c r="GK649" s="13"/>
      <c r="GL649" s="13"/>
      <c r="GM649" s="13"/>
      <c r="GN649" s="13"/>
      <c r="GO649" s="13"/>
      <c r="GP649" s="13"/>
      <c r="GQ649" s="13"/>
      <c r="GR649" s="13"/>
      <c r="GS649" s="13"/>
      <c r="GT649" s="13"/>
      <c r="GU649" s="13"/>
      <c r="GV649" s="13"/>
      <c r="GW649" s="13"/>
      <c r="GX649" s="13"/>
      <c r="GY649" s="13"/>
      <c r="GZ649" s="13"/>
      <c r="HA649" s="13"/>
      <c r="HB649" s="13"/>
      <c r="HC649" s="13"/>
      <c r="HD649" s="13"/>
      <c r="HE649" s="13"/>
      <c r="HF649" s="13"/>
      <c r="HG649" s="13"/>
      <c r="HH649" s="13"/>
      <c r="HI649" s="13"/>
      <c r="HJ649" s="13"/>
      <c r="HK649" s="13"/>
      <c r="HL649" s="13"/>
      <c r="HM649" s="13"/>
      <c r="HN649" s="13"/>
      <c r="HO649" s="13"/>
      <c r="HP649" s="13"/>
      <c r="HQ649" s="13"/>
      <c r="HR649" s="13"/>
      <c r="HS649" s="13"/>
    </row>
    <row r="650" spans="1:227" s="17" customFormat="1" ht="48" customHeight="1" x14ac:dyDescent="0.25">
      <c r="A650" s="674"/>
      <c r="B650" s="677"/>
      <c r="C650" s="660"/>
      <c r="D650" s="661"/>
      <c r="E650" s="223" t="s">
        <v>136</v>
      </c>
      <c r="F650" s="214" t="s">
        <v>92</v>
      </c>
      <c r="G650" s="530" t="s">
        <v>527</v>
      </c>
      <c r="H650" s="624"/>
      <c r="I650" s="624"/>
      <c r="J650" s="624"/>
      <c r="K650" s="624"/>
      <c r="L650" s="624"/>
      <c r="M650" s="624"/>
      <c r="N650" s="619"/>
      <c r="O650" s="13"/>
      <c r="P650" s="67"/>
      <c r="Q650" s="67"/>
      <c r="R650" s="67"/>
      <c r="S650" s="67"/>
      <c r="T650" s="67"/>
      <c r="U650" s="67"/>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c r="GX650" s="13"/>
      <c r="GY650" s="13"/>
      <c r="GZ650" s="13"/>
      <c r="HA650" s="13"/>
      <c r="HB650" s="13"/>
      <c r="HC650" s="13"/>
      <c r="HD650" s="13"/>
      <c r="HE650" s="13"/>
      <c r="HF650" s="13"/>
      <c r="HG650" s="13"/>
      <c r="HH650" s="13"/>
      <c r="HI650" s="13"/>
      <c r="HJ650" s="13"/>
      <c r="HK650" s="13"/>
      <c r="HL650" s="13"/>
      <c r="HM650" s="13"/>
      <c r="HN650" s="13"/>
      <c r="HO650" s="13"/>
      <c r="HP650" s="13"/>
      <c r="HQ650" s="13"/>
      <c r="HR650" s="13"/>
      <c r="HS650" s="13"/>
    </row>
    <row r="651" spans="1:227" s="17" customFormat="1" ht="47.25" customHeight="1" x14ac:dyDescent="0.25">
      <c r="A651" s="674"/>
      <c r="B651" s="677"/>
      <c r="C651" s="660"/>
      <c r="D651" s="661"/>
      <c r="E651" s="587" t="s">
        <v>550</v>
      </c>
      <c r="F651" s="592" t="s">
        <v>92</v>
      </c>
      <c r="G651" s="518" t="s">
        <v>551</v>
      </c>
      <c r="H651" s="624"/>
      <c r="I651" s="624"/>
      <c r="J651" s="624"/>
      <c r="K651" s="624"/>
      <c r="L651" s="624"/>
      <c r="M651" s="624"/>
      <c r="N651" s="619"/>
      <c r="O651" s="13"/>
      <c r="P651" s="67"/>
      <c r="Q651" s="67"/>
      <c r="R651" s="67"/>
      <c r="S651" s="67"/>
      <c r="T651" s="67"/>
      <c r="U651" s="67"/>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c r="EY651" s="13"/>
      <c r="EZ651" s="13"/>
      <c r="FA651" s="13"/>
      <c r="FB651" s="13"/>
      <c r="FC651" s="13"/>
      <c r="FD651" s="13"/>
      <c r="FE651" s="13"/>
      <c r="FF651" s="13"/>
      <c r="FG651" s="13"/>
      <c r="FH651" s="13"/>
      <c r="FI651" s="13"/>
      <c r="FJ651" s="13"/>
      <c r="FK651" s="13"/>
      <c r="FL651" s="13"/>
      <c r="FM651" s="13"/>
      <c r="FN651" s="13"/>
      <c r="FO651" s="13"/>
      <c r="FP651" s="13"/>
      <c r="FQ651" s="13"/>
      <c r="FR651" s="13"/>
      <c r="FS651" s="13"/>
      <c r="FT651" s="13"/>
      <c r="FU651" s="13"/>
      <c r="FV651" s="13"/>
      <c r="FW651" s="13"/>
      <c r="FX651" s="13"/>
      <c r="FY651" s="13"/>
      <c r="FZ651" s="13"/>
      <c r="GA651" s="13"/>
      <c r="GB651" s="13"/>
      <c r="GC651" s="13"/>
      <c r="GD651" s="13"/>
      <c r="GE651" s="13"/>
      <c r="GF651" s="13"/>
      <c r="GG651" s="13"/>
      <c r="GH651" s="13"/>
      <c r="GI651" s="13"/>
      <c r="GJ651" s="13"/>
      <c r="GK651" s="13"/>
      <c r="GL651" s="13"/>
      <c r="GM651" s="13"/>
      <c r="GN651" s="13"/>
      <c r="GO651" s="13"/>
      <c r="GP651" s="13"/>
      <c r="GQ651" s="13"/>
      <c r="GR651" s="13"/>
      <c r="GS651" s="13"/>
      <c r="GT651" s="13"/>
      <c r="GU651" s="13"/>
      <c r="GV651" s="13"/>
      <c r="GW651" s="13"/>
      <c r="GX651" s="13"/>
      <c r="GY651" s="13"/>
      <c r="GZ651" s="13"/>
      <c r="HA651" s="13"/>
      <c r="HB651" s="13"/>
      <c r="HC651" s="13"/>
      <c r="HD651" s="13"/>
      <c r="HE651" s="13"/>
      <c r="HF651" s="13"/>
      <c r="HG651" s="13"/>
      <c r="HH651" s="13"/>
      <c r="HI651" s="13"/>
      <c r="HJ651" s="13"/>
      <c r="HK651" s="13"/>
      <c r="HL651" s="13"/>
      <c r="HM651" s="13"/>
      <c r="HN651" s="13"/>
      <c r="HO651" s="13"/>
      <c r="HP651" s="13"/>
      <c r="HQ651" s="13"/>
      <c r="HR651" s="13"/>
      <c r="HS651" s="13"/>
    </row>
    <row r="652" spans="1:227" s="17" customFormat="1" ht="51" customHeight="1" x14ac:dyDescent="0.25">
      <c r="A652" s="674"/>
      <c r="B652" s="677"/>
      <c r="C652" s="660"/>
      <c r="D652" s="661"/>
      <c r="E652" s="223" t="s">
        <v>732</v>
      </c>
      <c r="F652" s="214" t="s">
        <v>92</v>
      </c>
      <c r="G652" s="518" t="s">
        <v>733</v>
      </c>
      <c r="H652" s="624"/>
      <c r="I652" s="624"/>
      <c r="J652" s="624"/>
      <c r="K652" s="624"/>
      <c r="L652" s="624"/>
      <c r="M652" s="624"/>
      <c r="N652" s="619"/>
      <c r="O652" s="13"/>
      <c r="P652" s="67"/>
      <c r="Q652" s="67"/>
      <c r="R652" s="67"/>
      <c r="S652" s="67"/>
      <c r="T652" s="67"/>
      <c r="U652" s="67"/>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c r="EY652" s="13"/>
      <c r="EZ652" s="13"/>
      <c r="FA652" s="13"/>
      <c r="FB652" s="13"/>
      <c r="FC652" s="13"/>
      <c r="FD652" s="13"/>
      <c r="FE652" s="13"/>
      <c r="FF652" s="13"/>
      <c r="FG652" s="13"/>
      <c r="FH652" s="13"/>
      <c r="FI652" s="13"/>
      <c r="FJ652" s="13"/>
      <c r="FK652" s="13"/>
      <c r="FL652" s="13"/>
      <c r="FM652" s="13"/>
      <c r="FN652" s="13"/>
      <c r="FO652" s="13"/>
      <c r="FP652" s="13"/>
      <c r="FQ652" s="13"/>
      <c r="FR652" s="13"/>
      <c r="FS652" s="13"/>
      <c r="FT652" s="13"/>
      <c r="FU652" s="13"/>
      <c r="FV652" s="13"/>
      <c r="FW652" s="13"/>
      <c r="FX652" s="13"/>
      <c r="FY652" s="13"/>
      <c r="FZ652" s="13"/>
      <c r="GA652" s="13"/>
      <c r="GB652" s="13"/>
      <c r="GC652" s="13"/>
      <c r="GD652" s="13"/>
      <c r="GE652" s="13"/>
      <c r="GF652" s="13"/>
      <c r="GG652" s="13"/>
      <c r="GH652" s="13"/>
      <c r="GI652" s="13"/>
      <c r="GJ652" s="13"/>
      <c r="GK652" s="13"/>
      <c r="GL652" s="13"/>
      <c r="GM652" s="13"/>
      <c r="GN652" s="13"/>
      <c r="GO652" s="13"/>
      <c r="GP652" s="13"/>
      <c r="GQ652" s="13"/>
      <c r="GR652" s="13"/>
      <c r="GS652" s="13"/>
      <c r="GT652" s="13"/>
      <c r="GU652" s="13"/>
      <c r="GV652" s="13"/>
      <c r="GW652" s="13"/>
      <c r="GX652" s="13"/>
      <c r="GY652" s="13"/>
      <c r="GZ652" s="13"/>
      <c r="HA652" s="13"/>
      <c r="HB652" s="13"/>
      <c r="HC652" s="13"/>
      <c r="HD652" s="13"/>
      <c r="HE652" s="13"/>
      <c r="HF652" s="13"/>
      <c r="HG652" s="13"/>
      <c r="HH652" s="13"/>
      <c r="HI652" s="13"/>
      <c r="HJ652" s="13"/>
      <c r="HK652" s="13"/>
      <c r="HL652" s="13"/>
      <c r="HM652" s="13"/>
      <c r="HN652" s="13"/>
      <c r="HO652" s="13"/>
      <c r="HP652" s="13"/>
      <c r="HQ652" s="13"/>
      <c r="HR652" s="13"/>
      <c r="HS652" s="13"/>
    </row>
    <row r="653" spans="1:227" s="17" customFormat="1" ht="79.5" customHeight="1" x14ac:dyDescent="0.25">
      <c r="A653" s="674"/>
      <c r="B653" s="677"/>
      <c r="C653" s="660"/>
      <c r="D653" s="661"/>
      <c r="E653" s="223" t="s">
        <v>1065</v>
      </c>
      <c r="F653" s="214" t="s">
        <v>92</v>
      </c>
      <c r="G653" s="518" t="s">
        <v>930</v>
      </c>
      <c r="H653" s="624"/>
      <c r="I653" s="624"/>
      <c r="J653" s="624"/>
      <c r="K653" s="624"/>
      <c r="L653" s="624"/>
      <c r="M653" s="624"/>
      <c r="N653" s="619"/>
      <c r="O653" s="13"/>
      <c r="P653" s="67"/>
      <c r="Q653" s="67"/>
      <c r="R653" s="67"/>
      <c r="S653" s="67"/>
      <c r="T653" s="67"/>
      <c r="U653" s="67"/>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c r="EY653" s="13"/>
      <c r="EZ653" s="13"/>
      <c r="FA653" s="13"/>
      <c r="FB653" s="13"/>
      <c r="FC653" s="13"/>
      <c r="FD653" s="13"/>
      <c r="FE653" s="13"/>
      <c r="FF653" s="13"/>
      <c r="FG653" s="13"/>
      <c r="FH653" s="13"/>
      <c r="FI653" s="13"/>
      <c r="FJ653" s="13"/>
      <c r="FK653" s="13"/>
      <c r="FL653" s="13"/>
      <c r="FM653" s="13"/>
      <c r="FN653" s="13"/>
      <c r="FO653" s="13"/>
      <c r="FP653" s="13"/>
      <c r="FQ653" s="13"/>
      <c r="FR653" s="13"/>
      <c r="FS653" s="13"/>
      <c r="FT653" s="13"/>
      <c r="FU653" s="13"/>
      <c r="FV653" s="13"/>
      <c r="FW653" s="13"/>
      <c r="FX653" s="13"/>
      <c r="FY653" s="13"/>
      <c r="FZ653" s="13"/>
      <c r="GA653" s="13"/>
      <c r="GB653" s="13"/>
      <c r="GC653" s="13"/>
      <c r="GD653" s="13"/>
      <c r="GE653" s="13"/>
      <c r="GF653" s="13"/>
      <c r="GG653" s="13"/>
      <c r="GH653" s="13"/>
      <c r="GI653" s="13"/>
      <c r="GJ653" s="13"/>
      <c r="GK653" s="13"/>
      <c r="GL653" s="13"/>
      <c r="GM653" s="13"/>
      <c r="GN653" s="13"/>
      <c r="GO653" s="13"/>
      <c r="GP653" s="13"/>
      <c r="GQ653" s="13"/>
      <c r="GR653" s="13"/>
      <c r="GS653" s="13"/>
      <c r="GT653" s="13"/>
      <c r="GU653" s="13"/>
      <c r="GV653" s="13"/>
      <c r="GW653" s="13"/>
      <c r="GX653" s="13"/>
      <c r="GY653" s="13"/>
      <c r="GZ653" s="13"/>
      <c r="HA653" s="13"/>
      <c r="HB653" s="13"/>
      <c r="HC653" s="13"/>
      <c r="HD653" s="13"/>
      <c r="HE653" s="13"/>
      <c r="HF653" s="13"/>
      <c r="HG653" s="13"/>
      <c r="HH653" s="13"/>
      <c r="HI653" s="13"/>
      <c r="HJ653" s="13"/>
      <c r="HK653" s="13"/>
      <c r="HL653" s="13"/>
      <c r="HM653" s="13"/>
      <c r="HN653" s="13"/>
      <c r="HO653" s="13"/>
      <c r="HP653" s="13"/>
      <c r="HQ653" s="13"/>
      <c r="HR653" s="13"/>
      <c r="HS653" s="13"/>
    </row>
    <row r="654" spans="1:227" s="17" customFormat="1" ht="75" x14ac:dyDescent="0.25">
      <c r="A654" s="674"/>
      <c r="B654" s="677"/>
      <c r="C654" s="660"/>
      <c r="D654" s="661"/>
      <c r="E654" s="223" t="s">
        <v>1341</v>
      </c>
      <c r="F654" s="214" t="s">
        <v>92</v>
      </c>
      <c r="G654" s="518" t="s">
        <v>1319</v>
      </c>
      <c r="H654" s="624"/>
      <c r="I654" s="624"/>
      <c r="J654" s="624"/>
      <c r="K654" s="624"/>
      <c r="L654" s="624"/>
      <c r="M654" s="624"/>
      <c r="N654" s="619"/>
      <c r="O654" s="13"/>
      <c r="P654" s="67"/>
      <c r="Q654" s="67"/>
      <c r="R654" s="67"/>
      <c r="S654" s="67"/>
      <c r="T654" s="67"/>
      <c r="U654" s="67"/>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c r="EY654" s="13"/>
      <c r="EZ654" s="13"/>
      <c r="FA654" s="13"/>
      <c r="FB654" s="13"/>
      <c r="FC654" s="13"/>
      <c r="FD654" s="13"/>
      <c r="FE654" s="13"/>
      <c r="FF654" s="13"/>
      <c r="FG654" s="13"/>
      <c r="FH654" s="13"/>
      <c r="FI654" s="13"/>
      <c r="FJ654" s="13"/>
      <c r="FK654" s="13"/>
      <c r="FL654" s="13"/>
      <c r="FM654" s="13"/>
      <c r="FN654" s="13"/>
      <c r="FO654" s="13"/>
      <c r="FP654" s="13"/>
      <c r="FQ654" s="13"/>
      <c r="FR654" s="13"/>
      <c r="FS654" s="13"/>
      <c r="FT654" s="13"/>
      <c r="FU654" s="13"/>
      <c r="FV654" s="13"/>
      <c r="FW654" s="13"/>
      <c r="FX654" s="13"/>
      <c r="FY654" s="13"/>
      <c r="FZ654" s="13"/>
      <c r="GA654" s="13"/>
      <c r="GB654" s="13"/>
      <c r="GC654" s="13"/>
      <c r="GD654" s="13"/>
      <c r="GE654" s="13"/>
      <c r="GF654" s="13"/>
      <c r="GG654" s="13"/>
      <c r="GH654" s="13"/>
      <c r="GI654" s="13"/>
      <c r="GJ654" s="13"/>
      <c r="GK654" s="13"/>
      <c r="GL654" s="13"/>
      <c r="GM654" s="13"/>
      <c r="GN654" s="13"/>
      <c r="GO654" s="13"/>
      <c r="GP654" s="13"/>
      <c r="GQ654" s="13"/>
      <c r="GR654" s="13"/>
      <c r="GS654" s="13"/>
      <c r="GT654" s="13"/>
      <c r="GU654" s="13"/>
      <c r="GV654" s="13"/>
      <c r="GW654" s="13"/>
      <c r="GX654" s="13"/>
      <c r="GY654" s="13"/>
      <c r="GZ654" s="13"/>
      <c r="HA654" s="13"/>
      <c r="HB654" s="13"/>
      <c r="HC654" s="13"/>
      <c r="HD654" s="13"/>
      <c r="HE654" s="13"/>
      <c r="HF654" s="13"/>
      <c r="HG654" s="13"/>
      <c r="HH654" s="13"/>
      <c r="HI654" s="13"/>
      <c r="HJ654" s="13"/>
      <c r="HK654" s="13"/>
      <c r="HL654" s="13"/>
      <c r="HM654" s="13"/>
      <c r="HN654" s="13"/>
      <c r="HO654" s="13"/>
      <c r="HP654" s="13"/>
      <c r="HQ654" s="13"/>
      <c r="HR654" s="13"/>
      <c r="HS654" s="13"/>
    </row>
    <row r="655" spans="1:227" s="17" customFormat="1" ht="45" x14ac:dyDescent="0.25">
      <c r="A655" s="674"/>
      <c r="B655" s="677"/>
      <c r="C655" s="655" t="s">
        <v>280</v>
      </c>
      <c r="D655" s="634" t="s">
        <v>39</v>
      </c>
      <c r="E655" s="223" t="s">
        <v>735</v>
      </c>
      <c r="F655" s="214" t="s">
        <v>92</v>
      </c>
      <c r="G655" s="530" t="s">
        <v>734</v>
      </c>
      <c r="H655" s="624">
        <v>60506.1</v>
      </c>
      <c r="I655" s="624">
        <v>60506.1</v>
      </c>
      <c r="J655" s="624">
        <v>67528.7</v>
      </c>
      <c r="K655" s="624">
        <v>107904.4</v>
      </c>
      <c r="L655" s="624">
        <v>62829.9</v>
      </c>
      <c r="M655" s="624">
        <v>62828.2</v>
      </c>
      <c r="N655" s="619" t="s">
        <v>1391</v>
      </c>
      <c r="O655" s="13"/>
      <c r="P655" s="67"/>
      <c r="Q655" s="67"/>
      <c r="R655" s="67"/>
      <c r="S655" s="67"/>
      <c r="T655" s="67"/>
      <c r="U655" s="67"/>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row>
    <row r="656" spans="1:227" s="17" customFormat="1" ht="45" x14ac:dyDescent="0.25">
      <c r="A656" s="674"/>
      <c r="B656" s="677"/>
      <c r="C656" s="655"/>
      <c r="D656" s="661"/>
      <c r="E656" s="223" t="s">
        <v>732</v>
      </c>
      <c r="F656" s="214" t="s">
        <v>92</v>
      </c>
      <c r="G656" s="518" t="s">
        <v>733</v>
      </c>
      <c r="H656" s="624"/>
      <c r="I656" s="624"/>
      <c r="J656" s="624"/>
      <c r="K656" s="624"/>
      <c r="L656" s="624"/>
      <c r="M656" s="624"/>
      <c r="N656" s="619"/>
      <c r="O656" s="13"/>
      <c r="P656" s="67"/>
      <c r="Q656" s="67"/>
      <c r="R656" s="67"/>
      <c r="S656" s="67"/>
      <c r="T656" s="67"/>
      <c r="U656" s="67"/>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c r="GX656" s="13"/>
      <c r="GY656" s="13"/>
      <c r="GZ656" s="13"/>
      <c r="HA656" s="13"/>
      <c r="HB656" s="13"/>
      <c r="HC656" s="13"/>
      <c r="HD656" s="13"/>
      <c r="HE656" s="13"/>
      <c r="HF656" s="13"/>
      <c r="HG656" s="13"/>
      <c r="HH656" s="13"/>
      <c r="HI656" s="13"/>
      <c r="HJ656" s="13"/>
      <c r="HK656" s="13"/>
      <c r="HL656" s="13"/>
      <c r="HM656" s="13"/>
      <c r="HN656" s="13"/>
      <c r="HO656" s="13"/>
      <c r="HP656" s="13"/>
      <c r="HQ656" s="13"/>
      <c r="HR656" s="13"/>
      <c r="HS656" s="13"/>
    </row>
    <row r="657" spans="1:227" s="17" customFormat="1" ht="45" x14ac:dyDescent="0.25">
      <c r="A657" s="674"/>
      <c r="B657" s="677"/>
      <c r="C657" s="655"/>
      <c r="D657" s="661"/>
      <c r="E657" s="587" t="s">
        <v>568</v>
      </c>
      <c r="F657" s="592" t="s">
        <v>92</v>
      </c>
      <c r="G657" s="530" t="s">
        <v>434</v>
      </c>
      <c r="H657" s="624"/>
      <c r="I657" s="624"/>
      <c r="J657" s="624"/>
      <c r="K657" s="624"/>
      <c r="L657" s="624"/>
      <c r="M657" s="624"/>
      <c r="N657" s="619"/>
      <c r="O657" s="13"/>
      <c r="P657" s="67"/>
      <c r="Q657" s="67"/>
      <c r="R657" s="67"/>
      <c r="S657" s="67"/>
      <c r="T657" s="67"/>
      <c r="U657" s="67"/>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c r="EY657" s="13"/>
      <c r="EZ657" s="13"/>
      <c r="FA657" s="13"/>
      <c r="FB657" s="13"/>
      <c r="FC657" s="13"/>
      <c r="FD657" s="13"/>
      <c r="FE657" s="13"/>
      <c r="FF657" s="13"/>
      <c r="FG657" s="13"/>
      <c r="FH657" s="13"/>
      <c r="FI657" s="13"/>
      <c r="FJ657" s="13"/>
      <c r="FK657" s="13"/>
      <c r="FL657" s="13"/>
      <c r="FM657" s="13"/>
      <c r="FN657" s="13"/>
      <c r="FO657" s="13"/>
      <c r="FP657" s="13"/>
      <c r="FQ657" s="13"/>
      <c r="FR657" s="13"/>
      <c r="FS657" s="13"/>
      <c r="FT657" s="13"/>
      <c r="FU657" s="13"/>
      <c r="FV657" s="13"/>
      <c r="FW657" s="13"/>
      <c r="FX657" s="13"/>
      <c r="FY657" s="13"/>
      <c r="FZ657" s="13"/>
      <c r="GA657" s="13"/>
      <c r="GB657" s="13"/>
      <c r="GC657" s="13"/>
      <c r="GD657" s="13"/>
      <c r="GE657" s="13"/>
      <c r="GF657" s="13"/>
      <c r="GG657" s="13"/>
      <c r="GH657" s="13"/>
      <c r="GI657" s="13"/>
      <c r="GJ657" s="13"/>
      <c r="GK657" s="13"/>
      <c r="GL657" s="13"/>
      <c r="GM657" s="13"/>
      <c r="GN657" s="13"/>
      <c r="GO657" s="13"/>
      <c r="GP657" s="13"/>
      <c r="GQ657" s="13"/>
      <c r="GR657" s="13"/>
      <c r="GS657" s="13"/>
      <c r="GT657" s="13"/>
      <c r="GU657" s="13"/>
      <c r="GV657" s="13"/>
      <c r="GW657" s="13"/>
      <c r="GX657" s="13"/>
      <c r="GY657" s="13"/>
      <c r="GZ657" s="13"/>
      <c r="HA657" s="13"/>
      <c r="HB657" s="13"/>
      <c r="HC657" s="13"/>
      <c r="HD657" s="13"/>
      <c r="HE657" s="13"/>
      <c r="HF657" s="13"/>
      <c r="HG657" s="13"/>
      <c r="HH657" s="13"/>
      <c r="HI657" s="13"/>
      <c r="HJ657" s="13"/>
      <c r="HK657" s="13"/>
      <c r="HL657" s="13"/>
      <c r="HM657" s="13"/>
      <c r="HN657" s="13"/>
      <c r="HO657" s="13"/>
      <c r="HP657" s="13"/>
      <c r="HQ657" s="13"/>
      <c r="HR657" s="13"/>
      <c r="HS657" s="13"/>
    </row>
    <row r="658" spans="1:227" s="17" customFormat="1" ht="60" x14ac:dyDescent="0.25">
      <c r="A658" s="674"/>
      <c r="B658" s="677"/>
      <c r="C658" s="655"/>
      <c r="D658" s="661"/>
      <c r="E658" s="595" t="s">
        <v>1460</v>
      </c>
      <c r="F658" s="590" t="s">
        <v>92</v>
      </c>
      <c r="G658" s="544" t="s">
        <v>493</v>
      </c>
      <c r="H658" s="624"/>
      <c r="I658" s="624"/>
      <c r="J658" s="624"/>
      <c r="K658" s="624"/>
      <c r="L658" s="624"/>
      <c r="M658" s="624"/>
      <c r="N658" s="619"/>
      <c r="O658" s="13"/>
      <c r="P658" s="67"/>
      <c r="Q658" s="67"/>
      <c r="R658" s="67"/>
      <c r="S658" s="67"/>
      <c r="T658" s="67"/>
      <c r="U658" s="67"/>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c r="EY658" s="13"/>
      <c r="EZ658" s="13"/>
      <c r="FA658" s="13"/>
      <c r="FB658" s="13"/>
      <c r="FC658" s="13"/>
      <c r="FD658" s="13"/>
      <c r="FE658" s="13"/>
      <c r="FF658" s="13"/>
      <c r="FG658" s="13"/>
      <c r="FH658" s="13"/>
      <c r="FI658" s="13"/>
      <c r="FJ658" s="13"/>
      <c r="FK658" s="13"/>
      <c r="FL658" s="13"/>
      <c r="FM658" s="13"/>
      <c r="FN658" s="13"/>
      <c r="FO658" s="13"/>
      <c r="FP658" s="13"/>
      <c r="FQ658" s="13"/>
      <c r="FR658" s="13"/>
      <c r="FS658" s="13"/>
      <c r="FT658" s="13"/>
      <c r="FU658" s="13"/>
      <c r="FV658" s="13"/>
      <c r="FW658" s="13"/>
      <c r="FX658" s="13"/>
      <c r="FY658" s="13"/>
      <c r="FZ658" s="13"/>
      <c r="GA658" s="13"/>
      <c r="GB658" s="13"/>
      <c r="GC658" s="13"/>
      <c r="GD658" s="13"/>
      <c r="GE658" s="13"/>
      <c r="GF658" s="13"/>
      <c r="GG658" s="13"/>
      <c r="GH658" s="13"/>
      <c r="GI658" s="13"/>
      <c r="GJ658" s="13"/>
      <c r="GK658" s="13"/>
      <c r="GL658" s="13"/>
      <c r="GM658" s="13"/>
      <c r="GN658" s="13"/>
      <c r="GO658" s="13"/>
      <c r="GP658" s="13"/>
      <c r="GQ658" s="13"/>
      <c r="GR658" s="13"/>
      <c r="GS658" s="13"/>
      <c r="GT658" s="13"/>
      <c r="GU658" s="13"/>
      <c r="GV658" s="13"/>
      <c r="GW658" s="13"/>
      <c r="GX658" s="13"/>
      <c r="GY658" s="13"/>
      <c r="GZ658" s="13"/>
      <c r="HA658" s="13"/>
      <c r="HB658" s="13"/>
      <c r="HC658" s="13"/>
      <c r="HD658" s="13"/>
      <c r="HE658" s="13"/>
      <c r="HF658" s="13"/>
      <c r="HG658" s="13"/>
      <c r="HH658" s="13"/>
      <c r="HI658" s="13"/>
      <c r="HJ658" s="13"/>
      <c r="HK658" s="13"/>
      <c r="HL658" s="13"/>
      <c r="HM658" s="13"/>
      <c r="HN658" s="13"/>
      <c r="HO658" s="13"/>
      <c r="HP658" s="13"/>
      <c r="HQ658" s="13"/>
      <c r="HR658" s="13"/>
      <c r="HS658" s="13"/>
    </row>
    <row r="659" spans="1:227" s="17" customFormat="1" ht="30" x14ac:dyDescent="0.25">
      <c r="A659" s="674"/>
      <c r="B659" s="677"/>
      <c r="C659" s="655"/>
      <c r="D659" s="661"/>
      <c r="E659" s="223" t="s">
        <v>1342</v>
      </c>
      <c r="F659" s="214" t="s">
        <v>92</v>
      </c>
      <c r="G659" s="530" t="s">
        <v>529</v>
      </c>
      <c r="H659" s="624"/>
      <c r="I659" s="624"/>
      <c r="J659" s="624"/>
      <c r="K659" s="624"/>
      <c r="L659" s="624"/>
      <c r="M659" s="624"/>
      <c r="N659" s="619"/>
      <c r="O659" s="13"/>
      <c r="P659" s="67"/>
      <c r="Q659" s="67"/>
      <c r="R659" s="67"/>
      <c r="S659" s="67"/>
      <c r="T659" s="67"/>
      <c r="U659" s="67"/>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c r="EY659" s="13"/>
      <c r="EZ659" s="13"/>
      <c r="FA659" s="13"/>
      <c r="FB659" s="13"/>
      <c r="FC659" s="13"/>
      <c r="FD659" s="13"/>
      <c r="FE659" s="13"/>
      <c r="FF659" s="13"/>
      <c r="FG659" s="13"/>
      <c r="FH659" s="13"/>
      <c r="FI659" s="13"/>
      <c r="FJ659" s="13"/>
      <c r="FK659" s="13"/>
      <c r="FL659" s="13"/>
      <c r="FM659" s="13"/>
      <c r="FN659" s="13"/>
      <c r="FO659" s="13"/>
      <c r="FP659" s="13"/>
      <c r="FQ659" s="13"/>
      <c r="FR659" s="13"/>
      <c r="FS659" s="13"/>
      <c r="FT659" s="13"/>
      <c r="FU659" s="13"/>
      <c r="FV659" s="13"/>
      <c r="FW659" s="13"/>
      <c r="FX659" s="13"/>
      <c r="FY659" s="13"/>
      <c r="FZ659" s="13"/>
      <c r="GA659" s="13"/>
      <c r="GB659" s="13"/>
      <c r="GC659" s="13"/>
      <c r="GD659" s="13"/>
      <c r="GE659" s="13"/>
      <c r="GF659" s="13"/>
      <c r="GG659" s="13"/>
      <c r="GH659" s="13"/>
      <c r="GI659" s="13"/>
      <c r="GJ659" s="13"/>
      <c r="GK659" s="13"/>
      <c r="GL659" s="13"/>
      <c r="GM659" s="13"/>
      <c r="GN659" s="13"/>
      <c r="GO659" s="13"/>
      <c r="GP659" s="13"/>
      <c r="GQ659" s="13"/>
      <c r="GR659" s="13"/>
      <c r="GS659" s="13"/>
      <c r="GT659" s="13"/>
      <c r="GU659" s="13"/>
      <c r="GV659" s="13"/>
      <c r="GW659" s="13"/>
      <c r="GX659" s="13"/>
      <c r="GY659" s="13"/>
      <c r="GZ659" s="13"/>
      <c r="HA659" s="13"/>
      <c r="HB659" s="13"/>
      <c r="HC659" s="13"/>
      <c r="HD659" s="13"/>
      <c r="HE659" s="13"/>
      <c r="HF659" s="13"/>
      <c r="HG659" s="13"/>
      <c r="HH659" s="13"/>
      <c r="HI659" s="13"/>
      <c r="HJ659" s="13"/>
      <c r="HK659" s="13"/>
      <c r="HL659" s="13"/>
      <c r="HM659" s="13"/>
      <c r="HN659" s="13"/>
      <c r="HO659" s="13"/>
      <c r="HP659" s="13"/>
      <c r="HQ659" s="13"/>
      <c r="HR659" s="13"/>
      <c r="HS659" s="13"/>
    </row>
    <row r="660" spans="1:227" s="17" customFormat="1" ht="45" x14ac:dyDescent="0.25">
      <c r="A660" s="674"/>
      <c r="B660" s="677"/>
      <c r="C660" s="655"/>
      <c r="D660" s="661"/>
      <c r="E660" s="223" t="s">
        <v>530</v>
      </c>
      <c r="F660" s="214" t="s">
        <v>92</v>
      </c>
      <c r="G660" s="530" t="s">
        <v>531</v>
      </c>
      <c r="H660" s="624"/>
      <c r="I660" s="624"/>
      <c r="J660" s="624"/>
      <c r="K660" s="624"/>
      <c r="L660" s="624"/>
      <c r="M660" s="624"/>
      <c r="N660" s="619"/>
      <c r="O660" s="13"/>
      <c r="P660" s="67"/>
      <c r="Q660" s="67"/>
      <c r="R660" s="67"/>
      <c r="S660" s="67"/>
      <c r="T660" s="67"/>
      <c r="U660" s="67"/>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c r="EY660" s="13"/>
      <c r="EZ660" s="13"/>
      <c r="FA660" s="13"/>
      <c r="FB660" s="13"/>
      <c r="FC660" s="13"/>
      <c r="FD660" s="13"/>
      <c r="FE660" s="13"/>
      <c r="FF660" s="13"/>
      <c r="FG660" s="13"/>
      <c r="FH660" s="13"/>
      <c r="FI660" s="13"/>
      <c r="FJ660" s="13"/>
      <c r="FK660" s="13"/>
      <c r="FL660" s="13"/>
      <c r="FM660" s="13"/>
      <c r="FN660" s="13"/>
      <c r="FO660" s="13"/>
      <c r="FP660" s="13"/>
      <c r="FQ660" s="13"/>
      <c r="FR660" s="13"/>
      <c r="FS660" s="13"/>
      <c r="FT660" s="13"/>
      <c r="FU660" s="13"/>
      <c r="FV660" s="13"/>
      <c r="FW660" s="13"/>
      <c r="FX660" s="13"/>
      <c r="FY660" s="13"/>
      <c r="FZ660" s="13"/>
      <c r="GA660" s="13"/>
      <c r="GB660" s="13"/>
      <c r="GC660" s="13"/>
      <c r="GD660" s="13"/>
      <c r="GE660" s="13"/>
      <c r="GF660" s="13"/>
      <c r="GG660" s="13"/>
      <c r="GH660" s="13"/>
      <c r="GI660" s="13"/>
      <c r="GJ660" s="13"/>
      <c r="GK660" s="13"/>
      <c r="GL660" s="13"/>
      <c r="GM660" s="13"/>
      <c r="GN660" s="13"/>
      <c r="GO660" s="13"/>
      <c r="GP660" s="13"/>
      <c r="GQ660" s="13"/>
      <c r="GR660" s="13"/>
      <c r="GS660" s="13"/>
      <c r="GT660" s="13"/>
      <c r="GU660" s="13"/>
      <c r="GV660" s="13"/>
      <c r="GW660" s="13"/>
      <c r="GX660" s="13"/>
      <c r="GY660" s="13"/>
      <c r="GZ660" s="13"/>
      <c r="HA660" s="13"/>
      <c r="HB660" s="13"/>
      <c r="HC660" s="13"/>
      <c r="HD660" s="13"/>
      <c r="HE660" s="13"/>
      <c r="HF660" s="13"/>
      <c r="HG660" s="13"/>
      <c r="HH660" s="13"/>
      <c r="HI660" s="13"/>
      <c r="HJ660" s="13"/>
      <c r="HK660" s="13"/>
      <c r="HL660" s="13"/>
      <c r="HM660" s="13"/>
      <c r="HN660" s="13"/>
      <c r="HO660" s="13"/>
      <c r="HP660" s="13"/>
      <c r="HQ660" s="13"/>
      <c r="HR660" s="13"/>
      <c r="HS660" s="13"/>
    </row>
    <row r="661" spans="1:227" s="17" customFormat="1" ht="106.5" customHeight="1" x14ac:dyDescent="0.25">
      <c r="A661" s="674"/>
      <c r="B661" s="677"/>
      <c r="C661" s="655"/>
      <c r="D661" s="661"/>
      <c r="E661" s="240" t="s">
        <v>1074</v>
      </c>
      <c r="F661" s="214" t="s">
        <v>92</v>
      </c>
      <c r="G661" s="531" t="s">
        <v>1069</v>
      </c>
      <c r="H661" s="624"/>
      <c r="I661" s="624"/>
      <c r="J661" s="624"/>
      <c r="K661" s="624"/>
      <c r="L661" s="624"/>
      <c r="M661" s="624"/>
      <c r="N661" s="619"/>
      <c r="O661" s="13"/>
      <c r="P661" s="67"/>
      <c r="Q661" s="67"/>
      <c r="R661" s="67"/>
      <c r="S661" s="67"/>
      <c r="T661" s="67"/>
      <c r="U661" s="67"/>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c r="EY661" s="13"/>
      <c r="EZ661" s="13"/>
      <c r="FA661" s="13"/>
      <c r="FB661" s="13"/>
      <c r="FC661" s="13"/>
      <c r="FD661" s="13"/>
      <c r="FE661" s="13"/>
      <c r="FF661" s="13"/>
      <c r="FG661" s="13"/>
      <c r="FH661" s="13"/>
      <c r="FI661" s="13"/>
      <c r="FJ661" s="13"/>
      <c r="FK661" s="13"/>
      <c r="FL661" s="13"/>
      <c r="FM661" s="13"/>
      <c r="FN661" s="13"/>
      <c r="FO661" s="13"/>
      <c r="FP661" s="13"/>
      <c r="FQ661" s="13"/>
      <c r="FR661" s="13"/>
      <c r="FS661" s="13"/>
      <c r="FT661" s="13"/>
      <c r="FU661" s="13"/>
      <c r="FV661" s="13"/>
      <c r="FW661" s="13"/>
      <c r="FX661" s="13"/>
      <c r="FY661" s="13"/>
      <c r="FZ661" s="13"/>
      <c r="GA661" s="13"/>
      <c r="GB661" s="13"/>
      <c r="GC661" s="13"/>
      <c r="GD661" s="13"/>
      <c r="GE661" s="13"/>
      <c r="GF661" s="13"/>
      <c r="GG661" s="13"/>
      <c r="GH661" s="13"/>
      <c r="GI661" s="13"/>
      <c r="GJ661" s="13"/>
      <c r="GK661" s="13"/>
      <c r="GL661" s="13"/>
      <c r="GM661" s="13"/>
      <c r="GN661" s="13"/>
      <c r="GO661" s="13"/>
      <c r="GP661" s="13"/>
      <c r="GQ661" s="13"/>
      <c r="GR661" s="13"/>
      <c r="GS661" s="13"/>
      <c r="GT661" s="13"/>
      <c r="GU661" s="13"/>
      <c r="GV661" s="13"/>
      <c r="GW661" s="13"/>
      <c r="GX661" s="13"/>
      <c r="GY661" s="13"/>
      <c r="GZ661" s="13"/>
      <c r="HA661" s="13"/>
      <c r="HB661" s="13"/>
      <c r="HC661" s="13"/>
      <c r="HD661" s="13"/>
      <c r="HE661" s="13"/>
      <c r="HF661" s="13"/>
      <c r="HG661" s="13"/>
      <c r="HH661" s="13"/>
      <c r="HI661" s="13"/>
      <c r="HJ661" s="13"/>
      <c r="HK661" s="13"/>
      <c r="HL661" s="13"/>
      <c r="HM661" s="13"/>
      <c r="HN661" s="13"/>
      <c r="HO661" s="13"/>
      <c r="HP661" s="13"/>
      <c r="HQ661" s="13"/>
      <c r="HR661" s="13"/>
      <c r="HS661" s="13"/>
    </row>
    <row r="662" spans="1:227" s="17" customFormat="1" ht="70.5" customHeight="1" x14ac:dyDescent="0.25">
      <c r="A662" s="674"/>
      <c r="B662" s="677"/>
      <c r="C662" s="655"/>
      <c r="D662" s="661"/>
      <c r="E662" s="242" t="s">
        <v>1071</v>
      </c>
      <c r="F662" s="214" t="s">
        <v>92</v>
      </c>
      <c r="G662" s="531" t="s">
        <v>1070</v>
      </c>
      <c r="H662" s="624"/>
      <c r="I662" s="624"/>
      <c r="J662" s="624"/>
      <c r="K662" s="624"/>
      <c r="L662" s="624"/>
      <c r="M662" s="624"/>
      <c r="N662" s="619"/>
      <c r="O662" s="13"/>
      <c r="P662" s="67"/>
      <c r="Q662" s="67"/>
      <c r="R662" s="67"/>
      <c r="S662" s="67"/>
      <c r="T662" s="67"/>
      <c r="U662" s="67"/>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c r="EY662" s="13"/>
      <c r="EZ662" s="13"/>
      <c r="FA662" s="13"/>
      <c r="FB662" s="13"/>
      <c r="FC662" s="13"/>
      <c r="FD662" s="13"/>
      <c r="FE662" s="13"/>
      <c r="FF662" s="13"/>
      <c r="FG662" s="13"/>
      <c r="FH662" s="13"/>
      <c r="FI662" s="13"/>
      <c r="FJ662" s="13"/>
      <c r="FK662" s="13"/>
      <c r="FL662" s="13"/>
      <c r="FM662" s="13"/>
      <c r="FN662" s="13"/>
      <c r="FO662" s="13"/>
      <c r="FP662" s="13"/>
      <c r="FQ662" s="13"/>
      <c r="FR662" s="13"/>
      <c r="FS662" s="13"/>
      <c r="FT662" s="13"/>
      <c r="FU662" s="13"/>
      <c r="FV662" s="13"/>
      <c r="FW662" s="13"/>
      <c r="FX662" s="13"/>
      <c r="FY662" s="13"/>
      <c r="FZ662" s="13"/>
      <c r="GA662" s="13"/>
      <c r="GB662" s="13"/>
      <c r="GC662" s="13"/>
      <c r="GD662" s="13"/>
      <c r="GE662" s="13"/>
      <c r="GF662" s="13"/>
      <c r="GG662" s="13"/>
      <c r="GH662" s="13"/>
      <c r="GI662" s="13"/>
      <c r="GJ662" s="13"/>
      <c r="GK662" s="13"/>
      <c r="GL662" s="13"/>
      <c r="GM662" s="13"/>
      <c r="GN662" s="13"/>
      <c r="GO662" s="13"/>
      <c r="GP662" s="13"/>
      <c r="GQ662" s="13"/>
      <c r="GR662" s="13"/>
      <c r="GS662" s="13"/>
      <c r="GT662" s="13"/>
      <c r="GU662" s="13"/>
      <c r="GV662" s="13"/>
      <c r="GW662" s="13"/>
      <c r="GX662" s="13"/>
      <c r="GY662" s="13"/>
      <c r="GZ662" s="13"/>
      <c r="HA662" s="13"/>
      <c r="HB662" s="13"/>
      <c r="HC662" s="13"/>
      <c r="HD662" s="13"/>
      <c r="HE662" s="13"/>
      <c r="HF662" s="13"/>
      <c r="HG662" s="13"/>
      <c r="HH662" s="13"/>
      <c r="HI662" s="13"/>
      <c r="HJ662" s="13"/>
      <c r="HK662" s="13"/>
      <c r="HL662" s="13"/>
      <c r="HM662" s="13"/>
      <c r="HN662" s="13"/>
      <c r="HO662" s="13"/>
      <c r="HP662" s="13"/>
      <c r="HQ662" s="13"/>
      <c r="HR662" s="13"/>
      <c r="HS662" s="13"/>
    </row>
    <row r="663" spans="1:227" s="17" customFormat="1" ht="89.25" customHeight="1" x14ac:dyDescent="0.25">
      <c r="A663" s="674"/>
      <c r="B663" s="677"/>
      <c r="C663" s="655"/>
      <c r="D663" s="661"/>
      <c r="E663" s="242" t="s">
        <v>1347</v>
      </c>
      <c r="F663" s="214" t="s">
        <v>92</v>
      </c>
      <c r="G663" s="531" t="s">
        <v>1349</v>
      </c>
      <c r="H663" s="624"/>
      <c r="I663" s="624"/>
      <c r="J663" s="624"/>
      <c r="K663" s="624"/>
      <c r="L663" s="624"/>
      <c r="M663" s="624"/>
      <c r="N663" s="619"/>
      <c r="O663" s="13"/>
      <c r="P663" s="67"/>
      <c r="Q663" s="67"/>
      <c r="R663" s="67"/>
      <c r="S663" s="67"/>
      <c r="T663" s="67"/>
      <c r="U663" s="67"/>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c r="GX663" s="13"/>
      <c r="GY663" s="13"/>
      <c r="GZ663" s="13"/>
      <c r="HA663" s="13"/>
      <c r="HB663" s="13"/>
      <c r="HC663" s="13"/>
      <c r="HD663" s="13"/>
      <c r="HE663" s="13"/>
      <c r="HF663" s="13"/>
      <c r="HG663" s="13"/>
      <c r="HH663" s="13"/>
      <c r="HI663" s="13"/>
      <c r="HJ663" s="13"/>
      <c r="HK663" s="13"/>
      <c r="HL663" s="13"/>
      <c r="HM663" s="13"/>
      <c r="HN663" s="13"/>
      <c r="HO663" s="13"/>
      <c r="HP663" s="13"/>
      <c r="HQ663" s="13"/>
      <c r="HR663" s="13"/>
      <c r="HS663" s="13"/>
    </row>
    <row r="664" spans="1:227" s="17" customFormat="1" ht="62.25" customHeight="1" x14ac:dyDescent="0.25">
      <c r="A664" s="674"/>
      <c r="B664" s="677"/>
      <c r="C664" s="655"/>
      <c r="D664" s="661"/>
      <c r="E664" s="223" t="s">
        <v>1337</v>
      </c>
      <c r="F664" s="172" t="s">
        <v>1348</v>
      </c>
      <c r="G664" s="530" t="s">
        <v>1338</v>
      </c>
      <c r="H664" s="624"/>
      <c r="I664" s="624"/>
      <c r="J664" s="624"/>
      <c r="K664" s="624"/>
      <c r="L664" s="624"/>
      <c r="M664" s="624"/>
      <c r="N664" s="619"/>
      <c r="O664" s="13"/>
      <c r="P664" s="67"/>
      <c r="Q664" s="67"/>
      <c r="R664" s="67"/>
      <c r="S664" s="67"/>
      <c r="T664" s="67"/>
      <c r="U664" s="67"/>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c r="EY664" s="13"/>
      <c r="EZ664" s="13"/>
      <c r="FA664" s="13"/>
      <c r="FB664" s="13"/>
      <c r="FC664" s="13"/>
      <c r="FD664" s="13"/>
      <c r="FE664" s="13"/>
      <c r="FF664" s="13"/>
      <c r="FG664" s="13"/>
      <c r="FH664" s="13"/>
      <c r="FI664" s="13"/>
      <c r="FJ664" s="13"/>
      <c r="FK664" s="13"/>
      <c r="FL664" s="13"/>
      <c r="FM664" s="13"/>
      <c r="FN664" s="13"/>
      <c r="FO664" s="13"/>
      <c r="FP664" s="13"/>
      <c r="FQ664" s="13"/>
      <c r="FR664" s="13"/>
      <c r="FS664" s="13"/>
      <c r="FT664" s="13"/>
      <c r="FU664" s="13"/>
      <c r="FV664" s="13"/>
      <c r="FW664" s="13"/>
      <c r="FX664" s="13"/>
      <c r="FY664" s="13"/>
      <c r="FZ664" s="13"/>
      <c r="GA664" s="13"/>
      <c r="GB664" s="13"/>
      <c r="GC664" s="13"/>
      <c r="GD664" s="13"/>
      <c r="GE664" s="13"/>
      <c r="GF664" s="13"/>
      <c r="GG664" s="13"/>
      <c r="GH664" s="13"/>
      <c r="GI664" s="13"/>
      <c r="GJ664" s="13"/>
      <c r="GK664" s="13"/>
      <c r="GL664" s="13"/>
      <c r="GM664" s="13"/>
      <c r="GN664" s="13"/>
      <c r="GO664" s="13"/>
      <c r="GP664" s="13"/>
      <c r="GQ664" s="13"/>
      <c r="GR664" s="13"/>
      <c r="GS664" s="13"/>
      <c r="GT664" s="13"/>
      <c r="GU664" s="13"/>
      <c r="GV664" s="13"/>
      <c r="GW664" s="13"/>
      <c r="GX664" s="13"/>
      <c r="GY664" s="13"/>
      <c r="GZ664" s="13"/>
      <c r="HA664" s="13"/>
      <c r="HB664" s="13"/>
      <c r="HC664" s="13"/>
      <c r="HD664" s="13"/>
      <c r="HE664" s="13"/>
      <c r="HF664" s="13"/>
      <c r="HG664" s="13"/>
      <c r="HH664" s="13"/>
      <c r="HI664" s="13"/>
      <c r="HJ664" s="13"/>
      <c r="HK664" s="13"/>
      <c r="HL664" s="13"/>
      <c r="HM664" s="13"/>
      <c r="HN664" s="13"/>
      <c r="HO664" s="13"/>
      <c r="HP664" s="13"/>
      <c r="HQ664" s="13"/>
      <c r="HR664" s="13"/>
      <c r="HS664" s="13"/>
    </row>
    <row r="665" spans="1:227" s="17" customFormat="1" ht="66.599999999999994" customHeight="1" x14ac:dyDescent="0.25">
      <c r="A665" s="674"/>
      <c r="B665" s="677"/>
      <c r="C665" s="655"/>
      <c r="D665" s="661"/>
      <c r="E665" s="242" t="s">
        <v>1344</v>
      </c>
      <c r="F665" s="172" t="s">
        <v>1345</v>
      </c>
      <c r="G665" s="531" t="s">
        <v>1200</v>
      </c>
      <c r="H665" s="624"/>
      <c r="I665" s="624"/>
      <c r="J665" s="624"/>
      <c r="K665" s="624"/>
      <c r="L665" s="624"/>
      <c r="M665" s="624"/>
      <c r="N665" s="619"/>
      <c r="O665" s="13"/>
      <c r="P665" s="67"/>
      <c r="Q665" s="67"/>
      <c r="R665" s="67"/>
      <c r="S665" s="67"/>
      <c r="T665" s="67"/>
      <c r="U665" s="67"/>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c r="EY665" s="13"/>
      <c r="EZ665" s="13"/>
      <c r="FA665" s="13"/>
      <c r="FB665" s="13"/>
      <c r="FC665" s="13"/>
      <c r="FD665" s="13"/>
      <c r="FE665" s="13"/>
      <c r="FF665" s="13"/>
      <c r="FG665" s="13"/>
      <c r="FH665" s="13"/>
      <c r="FI665" s="13"/>
      <c r="FJ665" s="13"/>
      <c r="FK665" s="13"/>
      <c r="FL665" s="13"/>
      <c r="FM665" s="13"/>
      <c r="FN665" s="13"/>
      <c r="FO665" s="13"/>
      <c r="FP665" s="13"/>
      <c r="FQ665" s="13"/>
      <c r="FR665" s="13"/>
      <c r="FS665" s="13"/>
      <c r="FT665" s="13"/>
      <c r="FU665" s="13"/>
      <c r="FV665" s="13"/>
      <c r="FW665" s="13"/>
      <c r="FX665" s="13"/>
      <c r="FY665" s="13"/>
      <c r="FZ665" s="13"/>
      <c r="GA665" s="13"/>
      <c r="GB665" s="13"/>
      <c r="GC665" s="13"/>
      <c r="GD665" s="13"/>
      <c r="GE665" s="13"/>
      <c r="GF665" s="13"/>
      <c r="GG665" s="13"/>
      <c r="GH665" s="13"/>
      <c r="GI665" s="13"/>
      <c r="GJ665" s="13"/>
      <c r="GK665" s="13"/>
      <c r="GL665" s="13"/>
      <c r="GM665" s="13"/>
      <c r="GN665" s="13"/>
      <c r="GO665" s="13"/>
      <c r="GP665" s="13"/>
      <c r="GQ665" s="13"/>
      <c r="GR665" s="13"/>
      <c r="GS665" s="13"/>
      <c r="GT665" s="13"/>
      <c r="GU665" s="13"/>
      <c r="GV665" s="13"/>
      <c r="GW665" s="13"/>
      <c r="GX665" s="13"/>
      <c r="GY665" s="13"/>
      <c r="GZ665" s="13"/>
      <c r="HA665" s="13"/>
      <c r="HB665" s="13"/>
      <c r="HC665" s="13"/>
      <c r="HD665" s="13"/>
      <c r="HE665" s="13"/>
      <c r="HF665" s="13"/>
      <c r="HG665" s="13"/>
      <c r="HH665" s="13"/>
      <c r="HI665" s="13"/>
      <c r="HJ665" s="13"/>
      <c r="HK665" s="13"/>
      <c r="HL665" s="13"/>
      <c r="HM665" s="13"/>
      <c r="HN665" s="13"/>
      <c r="HO665" s="13"/>
      <c r="HP665" s="13"/>
      <c r="HQ665" s="13"/>
      <c r="HR665" s="13"/>
      <c r="HS665" s="13"/>
    </row>
    <row r="666" spans="1:227" s="17" customFormat="1" ht="61.15" customHeight="1" x14ac:dyDescent="0.25">
      <c r="A666" s="674"/>
      <c r="B666" s="677"/>
      <c r="C666" s="655"/>
      <c r="D666" s="661"/>
      <c r="E666" s="242" t="s">
        <v>1343</v>
      </c>
      <c r="F666" s="172" t="s">
        <v>1346</v>
      </c>
      <c r="G666" s="531" t="s">
        <v>928</v>
      </c>
      <c r="H666" s="624"/>
      <c r="I666" s="624"/>
      <c r="J666" s="624"/>
      <c r="K666" s="624"/>
      <c r="L666" s="624"/>
      <c r="M666" s="624"/>
      <c r="N666" s="619"/>
      <c r="O666" s="13"/>
      <c r="P666" s="67"/>
      <c r="Q666" s="67"/>
      <c r="R666" s="67"/>
      <c r="S666" s="67"/>
      <c r="T666" s="67"/>
      <c r="U666" s="67"/>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c r="EY666" s="13"/>
      <c r="EZ666" s="13"/>
      <c r="FA666" s="13"/>
      <c r="FB666" s="13"/>
      <c r="FC666" s="13"/>
      <c r="FD666" s="13"/>
      <c r="FE666" s="13"/>
      <c r="FF666" s="13"/>
      <c r="FG666" s="13"/>
      <c r="FH666" s="13"/>
      <c r="FI666" s="13"/>
      <c r="FJ666" s="13"/>
      <c r="FK666" s="13"/>
      <c r="FL666" s="13"/>
      <c r="FM666" s="13"/>
      <c r="FN666" s="13"/>
      <c r="FO666" s="13"/>
      <c r="FP666" s="13"/>
      <c r="FQ666" s="13"/>
      <c r="FR666" s="13"/>
      <c r="FS666" s="13"/>
      <c r="FT666" s="13"/>
      <c r="FU666" s="13"/>
      <c r="FV666" s="13"/>
      <c r="FW666" s="13"/>
      <c r="FX666" s="13"/>
      <c r="FY666" s="13"/>
      <c r="FZ666" s="13"/>
      <c r="GA666" s="13"/>
      <c r="GB666" s="13"/>
      <c r="GC666" s="13"/>
      <c r="GD666" s="13"/>
      <c r="GE666" s="13"/>
      <c r="GF666" s="13"/>
      <c r="GG666" s="13"/>
      <c r="GH666" s="13"/>
      <c r="GI666" s="13"/>
      <c r="GJ666" s="13"/>
      <c r="GK666" s="13"/>
      <c r="GL666" s="13"/>
      <c r="GM666" s="13"/>
      <c r="GN666" s="13"/>
      <c r="GO666" s="13"/>
      <c r="GP666" s="13"/>
      <c r="GQ666" s="13"/>
      <c r="GR666" s="13"/>
      <c r="GS666" s="13"/>
      <c r="GT666" s="13"/>
      <c r="GU666" s="13"/>
      <c r="GV666" s="13"/>
      <c r="GW666" s="13"/>
      <c r="GX666" s="13"/>
      <c r="GY666" s="13"/>
      <c r="GZ666" s="13"/>
      <c r="HA666" s="13"/>
      <c r="HB666" s="13"/>
      <c r="HC666" s="13"/>
      <c r="HD666" s="13"/>
      <c r="HE666" s="13"/>
      <c r="HF666" s="13"/>
      <c r="HG666" s="13"/>
      <c r="HH666" s="13"/>
      <c r="HI666" s="13"/>
      <c r="HJ666" s="13"/>
      <c r="HK666" s="13"/>
      <c r="HL666" s="13"/>
      <c r="HM666" s="13"/>
      <c r="HN666" s="13"/>
      <c r="HO666" s="13"/>
      <c r="HP666" s="13"/>
      <c r="HQ666" s="13"/>
      <c r="HR666" s="13"/>
      <c r="HS666" s="13"/>
    </row>
    <row r="667" spans="1:227" s="17" customFormat="1" ht="45" x14ac:dyDescent="0.25">
      <c r="A667" s="674"/>
      <c r="B667" s="677"/>
      <c r="C667" s="655"/>
      <c r="D667" s="661"/>
      <c r="E667" s="242" t="s">
        <v>1793</v>
      </c>
      <c r="F667" s="214" t="s">
        <v>92</v>
      </c>
      <c r="G667" s="531" t="s">
        <v>930</v>
      </c>
      <c r="H667" s="624"/>
      <c r="I667" s="624"/>
      <c r="J667" s="624"/>
      <c r="K667" s="624"/>
      <c r="L667" s="624"/>
      <c r="M667" s="624"/>
      <c r="N667" s="619"/>
      <c r="O667" s="13"/>
      <c r="P667" s="67"/>
      <c r="Q667" s="67"/>
      <c r="R667" s="67"/>
      <c r="S667" s="67"/>
      <c r="T667" s="67"/>
      <c r="U667" s="67"/>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c r="EY667" s="13"/>
      <c r="EZ667" s="13"/>
      <c r="FA667" s="13"/>
      <c r="FB667" s="13"/>
      <c r="FC667" s="13"/>
      <c r="FD667" s="13"/>
      <c r="FE667" s="13"/>
      <c r="FF667" s="13"/>
      <c r="FG667" s="13"/>
      <c r="FH667" s="13"/>
      <c r="FI667" s="13"/>
      <c r="FJ667" s="13"/>
      <c r="FK667" s="13"/>
      <c r="FL667" s="13"/>
      <c r="FM667" s="13"/>
      <c r="FN667" s="13"/>
      <c r="FO667" s="13"/>
      <c r="FP667" s="13"/>
      <c r="FQ667" s="13"/>
      <c r="FR667" s="13"/>
      <c r="FS667" s="13"/>
      <c r="FT667" s="13"/>
      <c r="FU667" s="13"/>
      <c r="FV667" s="13"/>
      <c r="FW667" s="13"/>
      <c r="FX667" s="13"/>
      <c r="FY667" s="13"/>
      <c r="FZ667" s="13"/>
      <c r="GA667" s="13"/>
      <c r="GB667" s="13"/>
      <c r="GC667" s="13"/>
      <c r="GD667" s="13"/>
      <c r="GE667" s="13"/>
      <c r="GF667" s="13"/>
      <c r="GG667" s="13"/>
      <c r="GH667" s="13"/>
      <c r="GI667" s="13"/>
      <c r="GJ667" s="13"/>
      <c r="GK667" s="13"/>
      <c r="GL667" s="13"/>
      <c r="GM667" s="13"/>
      <c r="GN667" s="13"/>
      <c r="GO667" s="13"/>
      <c r="GP667" s="13"/>
      <c r="GQ667" s="13"/>
      <c r="GR667" s="13"/>
      <c r="GS667" s="13"/>
      <c r="GT667" s="13"/>
      <c r="GU667" s="13"/>
      <c r="GV667" s="13"/>
      <c r="GW667" s="13"/>
      <c r="GX667" s="13"/>
      <c r="GY667" s="13"/>
      <c r="GZ667" s="13"/>
      <c r="HA667" s="13"/>
      <c r="HB667" s="13"/>
      <c r="HC667" s="13"/>
      <c r="HD667" s="13"/>
      <c r="HE667" s="13"/>
      <c r="HF667" s="13"/>
      <c r="HG667" s="13"/>
      <c r="HH667" s="13"/>
      <c r="HI667" s="13"/>
      <c r="HJ667" s="13"/>
      <c r="HK667" s="13"/>
      <c r="HL667" s="13"/>
      <c r="HM667" s="13"/>
      <c r="HN667" s="13"/>
      <c r="HO667" s="13"/>
      <c r="HP667" s="13"/>
      <c r="HQ667" s="13"/>
      <c r="HR667" s="13"/>
      <c r="HS667" s="13"/>
    </row>
    <row r="668" spans="1:227" s="17" customFormat="1" ht="75" x14ac:dyDescent="0.25">
      <c r="A668" s="674"/>
      <c r="B668" s="677"/>
      <c r="C668" s="655"/>
      <c r="D668" s="661"/>
      <c r="E668" s="242" t="s">
        <v>1792</v>
      </c>
      <c r="F668" s="214" t="s">
        <v>92</v>
      </c>
      <c r="G668" s="531" t="s">
        <v>1281</v>
      </c>
      <c r="H668" s="624"/>
      <c r="I668" s="624"/>
      <c r="J668" s="624"/>
      <c r="K668" s="624"/>
      <c r="L668" s="624"/>
      <c r="M668" s="624"/>
      <c r="N668" s="619"/>
      <c r="O668" s="13"/>
      <c r="P668" s="67"/>
      <c r="Q668" s="67"/>
      <c r="R668" s="67"/>
      <c r="S668" s="67"/>
      <c r="T668" s="67"/>
      <c r="U668" s="67"/>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c r="GX668" s="13"/>
      <c r="GY668" s="13"/>
      <c r="GZ668" s="13"/>
      <c r="HA668" s="13"/>
      <c r="HB668" s="13"/>
      <c r="HC668" s="13"/>
      <c r="HD668" s="13"/>
      <c r="HE668" s="13"/>
      <c r="HF668" s="13"/>
      <c r="HG668" s="13"/>
      <c r="HH668" s="13"/>
      <c r="HI668" s="13"/>
      <c r="HJ668" s="13"/>
      <c r="HK668" s="13"/>
      <c r="HL668" s="13"/>
      <c r="HM668" s="13"/>
      <c r="HN668" s="13"/>
      <c r="HO668" s="13"/>
      <c r="HP668" s="13"/>
      <c r="HQ668" s="13"/>
      <c r="HR668" s="13"/>
      <c r="HS668" s="13"/>
    </row>
    <row r="669" spans="1:227" s="17" customFormat="1" ht="45" x14ac:dyDescent="0.25">
      <c r="A669" s="674"/>
      <c r="B669" s="677"/>
      <c r="C669" s="655"/>
      <c r="D669" s="661"/>
      <c r="E669" s="242" t="s">
        <v>1791</v>
      </c>
      <c r="F669" s="214" t="s">
        <v>92</v>
      </c>
      <c r="G669" s="531" t="s">
        <v>1319</v>
      </c>
      <c r="H669" s="624"/>
      <c r="I669" s="624"/>
      <c r="J669" s="624"/>
      <c r="K669" s="624"/>
      <c r="L669" s="624"/>
      <c r="M669" s="624"/>
      <c r="N669" s="619"/>
      <c r="O669" s="13"/>
      <c r="P669" s="67"/>
      <c r="Q669" s="67"/>
      <c r="R669" s="67"/>
      <c r="S669" s="67"/>
      <c r="T669" s="67"/>
      <c r="U669" s="67"/>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c r="EY669" s="13"/>
      <c r="EZ669" s="13"/>
      <c r="FA669" s="13"/>
      <c r="FB669" s="13"/>
      <c r="FC669" s="13"/>
      <c r="FD669" s="13"/>
      <c r="FE669" s="13"/>
      <c r="FF669" s="13"/>
      <c r="FG669" s="13"/>
      <c r="FH669" s="13"/>
      <c r="FI669" s="13"/>
      <c r="FJ669" s="13"/>
      <c r="FK669" s="13"/>
      <c r="FL669" s="13"/>
      <c r="FM669" s="13"/>
      <c r="FN669" s="13"/>
      <c r="FO669" s="13"/>
      <c r="FP669" s="13"/>
      <c r="FQ669" s="13"/>
      <c r="FR669" s="13"/>
      <c r="FS669" s="13"/>
      <c r="FT669" s="13"/>
      <c r="FU669" s="13"/>
      <c r="FV669" s="13"/>
      <c r="FW669" s="13"/>
      <c r="FX669" s="13"/>
      <c r="FY669" s="13"/>
      <c r="FZ669" s="13"/>
      <c r="GA669" s="13"/>
      <c r="GB669" s="13"/>
      <c r="GC669" s="13"/>
      <c r="GD669" s="13"/>
      <c r="GE669" s="13"/>
      <c r="GF669" s="13"/>
      <c r="GG669" s="13"/>
      <c r="GH669" s="13"/>
      <c r="GI669" s="13"/>
      <c r="GJ669" s="13"/>
      <c r="GK669" s="13"/>
      <c r="GL669" s="13"/>
      <c r="GM669" s="13"/>
      <c r="GN669" s="13"/>
      <c r="GO669" s="13"/>
      <c r="GP669" s="13"/>
      <c r="GQ669" s="13"/>
      <c r="GR669" s="13"/>
      <c r="GS669" s="13"/>
      <c r="GT669" s="13"/>
      <c r="GU669" s="13"/>
      <c r="GV669" s="13"/>
      <c r="GW669" s="13"/>
      <c r="GX669" s="13"/>
      <c r="GY669" s="13"/>
      <c r="GZ669" s="13"/>
      <c r="HA669" s="13"/>
      <c r="HB669" s="13"/>
      <c r="HC669" s="13"/>
      <c r="HD669" s="13"/>
      <c r="HE669" s="13"/>
      <c r="HF669" s="13"/>
      <c r="HG669" s="13"/>
      <c r="HH669" s="13"/>
      <c r="HI669" s="13"/>
      <c r="HJ669" s="13"/>
      <c r="HK669" s="13"/>
      <c r="HL669" s="13"/>
      <c r="HM669" s="13"/>
      <c r="HN669" s="13"/>
      <c r="HO669" s="13"/>
      <c r="HP669" s="13"/>
      <c r="HQ669" s="13"/>
      <c r="HR669" s="13"/>
      <c r="HS669" s="13"/>
    </row>
    <row r="670" spans="1:227" s="17" customFormat="1" ht="63" customHeight="1" x14ac:dyDescent="0.25">
      <c r="A670" s="674"/>
      <c r="B670" s="677"/>
      <c r="C670" s="655"/>
      <c r="D670" s="661"/>
      <c r="E670" s="242" t="s">
        <v>1786</v>
      </c>
      <c r="F670" s="592" t="s">
        <v>92</v>
      </c>
      <c r="G670" s="531" t="s">
        <v>930</v>
      </c>
      <c r="H670" s="624"/>
      <c r="I670" s="624"/>
      <c r="J670" s="624"/>
      <c r="K670" s="624"/>
      <c r="L670" s="624"/>
      <c r="M670" s="624"/>
      <c r="N670" s="619"/>
      <c r="O670" s="13"/>
      <c r="P670" s="67"/>
      <c r="Q670" s="67"/>
      <c r="R670" s="67"/>
      <c r="S670" s="67"/>
      <c r="T670" s="67"/>
      <c r="U670" s="67"/>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row>
    <row r="671" spans="1:227" s="17" customFormat="1" ht="75.75" customHeight="1" x14ac:dyDescent="0.25">
      <c r="A671" s="674"/>
      <c r="B671" s="677"/>
      <c r="C671" s="655"/>
      <c r="D671" s="661"/>
      <c r="E671" s="242" t="s">
        <v>1787</v>
      </c>
      <c r="F671" s="592" t="s">
        <v>92</v>
      </c>
      <c r="G671" s="531" t="s">
        <v>930</v>
      </c>
      <c r="H671" s="624"/>
      <c r="I671" s="624"/>
      <c r="J671" s="624"/>
      <c r="K671" s="624"/>
      <c r="L671" s="624"/>
      <c r="M671" s="624"/>
      <c r="N671" s="619"/>
      <c r="O671" s="13"/>
      <c r="P671" s="67"/>
      <c r="Q671" s="67"/>
      <c r="R671" s="67"/>
      <c r="S671" s="67"/>
      <c r="T671" s="67"/>
      <c r="U671" s="67"/>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c r="EY671" s="13"/>
      <c r="EZ671" s="13"/>
      <c r="FA671" s="13"/>
      <c r="FB671" s="13"/>
      <c r="FC671" s="13"/>
      <c r="FD671" s="13"/>
      <c r="FE671" s="13"/>
      <c r="FF671" s="13"/>
      <c r="FG671" s="13"/>
      <c r="FH671" s="13"/>
      <c r="FI671" s="13"/>
      <c r="FJ671" s="13"/>
      <c r="FK671" s="13"/>
      <c r="FL671" s="13"/>
      <c r="FM671" s="13"/>
      <c r="FN671" s="13"/>
      <c r="FO671" s="13"/>
      <c r="FP671" s="13"/>
      <c r="FQ671" s="13"/>
      <c r="FR671" s="13"/>
      <c r="FS671" s="13"/>
      <c r="FT671" s="13"/>
      <c r="FU671" s="13"/>
      <c r="FV671" s="13"/>
      <c r="FW671" s="13"/>
      <c r="FX671" s="13"/>
      <c r="FY671" s="13"/>
      <c r="FZ671" s="13"/>
      <c r="GA671" s="13"/>
      <c r="GB671" s="13"/>
      <c r="GC671" s="13"/>
      <c r="GD671" s="13"/>
      <c r="GE671" s="13"/>
      <c r="GF671" s="13"/>
      <c r="GG671" s="13"/>
      <c r="GH671" s="13"/>
      <c r="GI671" s="13"/>
      <c r="GJ671" s="13"/>
      <c r="GK671" s="13"/>
      <c r="GL671" s="13"/>
      <c r="GM671" s="13"/>
      <c r="GN671" s="13"/>
      <c r="GO671" s="13"/>
      <c r="GP671" s="13"/>
      <c r="GQ671" s="13"/>
      <c r="GR671" s="13"/>
      <c r="GS671" s="13"/>
      <c r="GT671" s="13"/>
      <c r="GU671" s="13"/>
      <c r="GV671" s="13"/>
      <c r="GW671" s="13"/>
      <c r="GX671" s="13"/>
      <c r="GY671" s="13"/>
      <c r="GZ671" s="13"/>
      <c r="HA671" s="13"/>
      <c r="HB671" s="13"/>
      <c r="HC671" s="13"/>
      <c r="HD671" s="13"/>
      <c r="HE671" s="13"/>
      <c r="HF671" s="13"/>
      <c r="HG671" s="13"/>
      <c r="HH671" s="13"/>
      <c r="HI671" s="13"/>
      <c r="HJ671" s="13"/>
      <c r="HK671" s="13"/>
      <c r="HL671" s="13"/>
      <c r="HM671" s="13"/>
      <c r="HN671" s="13"/>
      <c r="HO671" s="13"/>
      <c r="HP671" s="13"/>
      <c r="HQ671" s="13"/>
      <c r="HR671" s="13"/>
      <c r="HS671" s="13"/>
    </row>
    <row r="672" spans="1:227" s="17" customFormat="1" ht="58.9" customHeight="1" x14ac:dyDescent="0.25">
      <c r="A672" s="674"/>
      <c r="B672" s="677"/>
      <c r="C672" s="655"/>
      <c r="D672" s="661"/>
      <c r="E672" s="242" t="s">
        <v>1788</v>
      </c>
      <c r="F672" s="592" t="s">
        <v>92</v>
      </c>
      <c r="G672" s="531" t="s">
        <v>930</v>
      </c>
      <c r="H672" s="624"/>
      <c r="I672" s="624"/>
      <c r="J672" s="624"/>
      <c r="K672" s="624"/>
      <c r="L672" s="624"/>
      <c r="M672" s="624"/>
      <c r="N672" s="619"/>
      <c r="O672" s="13"/>
      <c r="P672" s="67"/>
      <c r="Q672" s="67"/>
      <c r="R672" s="67"/>
      <c r="S672" s="67"/>
      <c r="T672" s="67"/>
      <c r="U672" s="67"/>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c r="EY672" s="13"/>
      <c r="EZ672" s="13"/>
      <c r="FA672" s="13"/>
      <c r="FB672" s="13"/>
      <c r="FC672" s="13"/>
      <c r="FD672" s="13"/>
      <c r="FE672" s="13"/>
      <c r="FF672" s="13"/>
      <c r="FG672" s="13"/>
      <c r="FH672" s="13"/>
      <c r="FI672" s="13"/>
      <c r="FJ672" s="13"/>
      <c r="FK672" s="13"/>
      <c r="FL672" s="13"/>
      <c r="FM672" s="13"/>
      <c r="FN672" s="13"/>
      <c r="FO672" s="13"/>
      <c r="FP672" s="13"/>
      <c r="FQ672" s="13"/>
      <c r="FR672" s="13"/>
      <c r="FS672" s="13"/>
      <c r="FT672" s="13"/>
      <c r="FU672" s="13"/>
      <c r="FV672" s="13"/>
      <c r="FW672" s="13"/>
      <c r="FX672" s="13"/>
      <c r="FY672" s="13"/>
      <c r="FZ672" s="13"/>
      <c r="GA672" s="13"/>
      <c r="GB672" s="13"/>
      <c r="GC672" s="13"/>
      <c r="GD672" s="13"/>
      <c r="GE672" s="13"/>
      <c r="GF672" s="13"/>
      <c r="GG672" s="13"/>
      <c r="GH672" s="13"/>
      <c r="GI672" s="13"/>
      <c r="GJ672" s="13"/>
      <c r="GK672" s="13"/>
      <c r="GL672" s="13"/>
      <c r="GM672" s="13"/>
      <c r="GN672" s="13"/>
      <c r="GO672" s="13"/>
      <c r="GP672" s="13"/>
      <c r="GQ672" s="13"/>
      <c r="GR672" s="13"/>
      <c r="GS672" s="13"/>
      <c r="GT672" s="13"/>
      <c r="GU672" s="13"/>
      <c r="GV672" s="13"/>
      <c r="GW672" s="13"/>
      <c r="GX672" s="13"/>
      <c r="GY672" s="13"/>
      <c r="GZ672" s="13"/>
      <c r="HA672" s="13"/>
      <c r="HB672" s="13"/>
      <c r="HC672" s="13"/>
      <c r="HD672" s="13"/>
      <c r="HE672" s="13"/>
      <c r="HF672" s="13"/>
      <c r="HG672" s="13"/>
      <c r="HH672" s="13"/>
      <c r="HI672" s="13"/>
      <c r="HJ672" s="13"/>
      <c r="HK672" s="13"/>
      <c r="HL672" s="13"/>
      <c r="HM672" s="13"/>
      <c r="HN672" s="13"/>
      <c r="HO672" s="13"/>
      <c r="HP672" s="13"/>
      <c r="HQ672" s="13"/>
      <c r="HR672" s="13"/>
      <c r="HS672" s="13"/>
    </row>
    <row r="673" spans="1:227" s="17" customFormat="1" ht="96" customHeight="1" x14ac:dyDescent="0.25">
      <c r="A673" s="674"/>
      <c r="B673" s="677"/>
      <c r="C673" s="655"/>
      <c r="D673" s="661"/>
      <c r="E673" s="242" t="s">
        <v>1789</v>
      </c>
      <c r="F673" s="592" t="s">
        <v>92</v>
      </c>
      <c r="G673" s="531" t="s">
        <v>930</v>
      </c>
      <c r="H673" s="624"/>
      <c r="I673" s="624"/>
      <c r="J673" s="624"/>
      <c r="K673" s="624"/>
      <c r="L673" s="624"/>
      <c r="M673" s="624"/>
      <c r="N673" s="619"/>
      <c r="O673" s="13"/>
      <c r="P673" s="67"/>
      <c r="Q673" s="67"/>
      <c r="R673" s="67"/>
      <c r="S673" s="67"/>
      <c r="T673" s="67"/>
      <c r="U673" s="67"/>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c r="EY673" s="13"/>
      <c r="EZ673" s="13"/>
      <c r="FA673" s="13"/>
      <c r="FB673" s="13"/>
      <c r="FC673" s="13"/>
      <c r="FD673" s="13"/>
      <c r="FE673" s="13"/>
      <c r="FF673" s="13"/>
      <c r="FG673" s="13"/>
      <c r="FH673" s="13"/>
      <c r="FI673" s="13"/>
      <c r="FJ673" s="13"/>
      <c r="FK673" s="13"/>
      <c r="FL673" s="13"/>
      <c r="FM673" s="13"/>
      <c r="FN673" s="13"/>
      <c r="FO673" s="13"/>
      <c r="FP673" s="13"/>
      <c r="FQ673" s="13"/>
      <c r="FR673" s="13"/>
      <c r="FS673" s="13"/>
      <c r="FT673" s="13"/>
      <c r="FU673" s="13"/>
      <c r="FV673" s="13"/>
      <c r="FW673" s="13"/>
      <c r="FX673" s="13"/>
      <c r="FY673" s="13"/>
      <c r="FZ673" s="13"/>
      <c r="GA673" s="13"/>
      <c r="GB673" s="13"/>
      <c r="GC673" s="13"/>
      <c r="GD673" s="13"/>
      <c r="GE673" s="13"/>
      <c r="GF673" s="13"/>
      <c r="GG673" s="13"/>
      <c r="GH673" s="13"/>
      <c r="GI673" s="13"/>
      <c r="GJ673" s="13"/>
      <c r="GK673" s="13"/>
      <c r="GL673" s="13"/>
      <c r="GM673" s="13"/>
      <c r="GN673" s="13"/>
      <c r="GO673" s="13"/>
      <c r="GP673" s="13"/>
      <c r="GQ673" s="13"/>
      <c r="GR673" s="13"/>
      <c r="GS673" s="13"/>
      <c r="GT673" s="13"/>
      <c r="GU673" s="13"/>
      <c r="GV673" s="13"/>
      <c r="GW673" s="13"/>
      <c r="GX673" s="13"/>
      <c r="GY673" s="13"/>
      <c r="GZ673" s="13"/>
      <c r="HA673" s="13"/>
      <c r="HB673" s="13"/>
      <c r="HC673" s="13"/>
      <c r="HD673" s="13"/>
      <c r="HE673" s="13"/>
      <c r="HF673" s="13"/>
      <c r="HG673" s="13"/>
      <c r="HH673" s="13"/>
      <c r="HI673" s="13"/>
      <c r="HJ673" s="13"/>
      <c r="HK673" s="13"/>
      <c r="HL673" s="13"/>
      <c r="HM673" s="13"/>
      <c r="HN673" s="13"/>
      <c r="HO673" s="13"/>
      <c r="HP673" s="13"/>
      <c r="HQ673" s="13"/>
      <c r="HR673" s="13"/>
      <c r="HS673" s="13"/>
    </row>
    <row r="674" spans="1:227" s="17" customFormat="1" ht="87.6" customHeight="1" x14ac:dyDescent="0.25">
      <c r="A674" s="674"/>
      <c r="B674" s="677"/>
      <c r="C674" s="655"/>
      <c r="D674" s="661"/>
      <c r="E674" s="242" t="s">
        <v>1785</v>
      </c>
      <c r="F674" s="214" t="s">
        <v>92</v>
      </c>
      <c r="G674" s="531" t="s">
        <v>930</v>
      </c>
      <c r="H674" s="624"/>
      <c r="I674" s="624"/>
      <c r="J674" s="624"/>
      <c r="K674" s="624"/>
      <c r="L674" s="624"/>
      <c r="M674" s="624"/>
      <c r="N674" s="619"/>
      <c r="O674" s="13"/>
      <c r="P674" s="67"/>
      <c r="Q674" s="67"/>
      <c r="R674" s="67"/>
      <c r="S674" s="67"/>
      <c r="T674" s="67"/>
      <c r="U674" s="67"/>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c r="EY674" s="13"/>
      <c r="EZ674" s="13"/>
      <c r="FA674" s="13"/>
      <c r="FB674" s="13"/>
      <c r="FC674" s="13"/>
      <c r="FD674" s="13"/>
      <c r="FE674" s="13"/>
      <c r="FF674" s="13"/>
      <c r="FG674" s="13"/>
      <c r="FH674" s="13"/>
      <c r="FI674" s="13"/>
      <c r="FJ674" s="13"/>
      <c r="FK674" s="13"/>
      <c r="FL674" s="13"/>
      <c r="FM674" s="13"/>
      <c r="FN674" s="13"/>
      <c r="FO674" s="13"/>
      <c r="FP674" s="13"/>
      <c r="FQ674" s="13"/>
      <c r="FR674" s="13"/>
      <c r="FS674" s="13"/>
      <c r="FT674" s="13"/>
      <c r="FU674" s="13"/>
      <c r="FV674" s="13"/>
      <c r="FW674" s="13"/>
      <c r="FX674" s="13"/>
      <c r="FY674" s="13"/>
      <c r="FZ674" s="13"/>
      <c r="GA674" s="13"/>
      <c r="GB674" s="13"/>
      <c r="GC674" s="13"/>
      <c r="GD674" s="13"/>
      <c r="GE674" s="13"/>
      <c r="GF674" s="13"/>
      <c r="GG674" s="13"/>
      <c r="GH674" s="13"/>
      <c r="GI674" s="13"/>
      <c r="GJ674" s="13"/>
      <c r="GK674" s="13"/>
      <c r="GL674" s="13"/>
      <c r="GM674" s="13"/>
      <c r="GN674" s="13"/>
      <c r="GO674" s="13"/>
      <c r="GP674" s="13"/>
      <c r="GQ674" s="13"/>
      <c r="GR674" s="13"/>
      <c r="GS674" s="13"/>
      <c r="GT674" s="13"/>
      <c r="GU674" s="13"/>
      <c r="GV674" s="13"/>
      <c r="GW674" s="13"/>
      <c r="GX674" s="13"/>
      <c r="GY674" s="13"/>
      <c r="GZ674" s="13"/>
      <c r="HA674" s="13"/>
      <c r="HB674" s="13"/>
      <c r="HC674" s="13"/>
      <c r="HD674" s="13"/>
      <c r="HE674" s="13"/>
      <c r="HF674" s="13"/>
      <c r="HG674" s="13"/>
      <c r="HH674" s="13"/>
      <c r="HI674" s="13"/>
      <c r="HJ674" s="13"/>
      <c r="HK674" s="13"/>
      <c r="HL674" s="13"/>
      <c r="HM674" s="13"/>
      <c r="HN674" s="13"/>
      <c r="HO674" s="13"/>
      <c r="HP674" s="13"/>
      <c r="HQ674" s="13"/>
      <c r="HR674" s="13"/>
      <c r="HS674" s="13"/>
    </row>
    <row r="675" spans="1:227" s="17" customFormat="1" ht="90.6" customHeight="1" x14ac:dyDescent="0.25">
      <c r="A675" s="674"/>
      <c r="B675" s="677"/>
      <c r="C675" s="655"/>
      <c r="D675" s="661"/>
      <c r="E675" s="242" t="s">
        <v>1784</v>
      </c>
      <c r="F675" s="214" t="s">
        <v>92</v>
      </c>
      <c r="G675" s="531" t="s">
        <v>1281</v>
      </c>
      <c r="H675" s="624"/>
      <c r="I675" s="624"/>
      <c r="J675" s="624"/>
      <c r="K675" s="624"/>
      <c r="L675" s="624"/>
      <c r="M675" s="624"/>
      <c r="N675" s="619"/>
      <c r="O675" s="13"/>
      <c r="P675" s="67"/>
      <c r="Q675" s="67"/>
      <c r="R675" s="67"/>
      <c r="S675" s="67"/>
      <c r="T675" s="67"/>
      <c r="U675" s="67"/>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c r="EY675" s="13"/>
      <c r="EZ675" s="13"/>
      <c r="FA675" s="13"/>
      <c r="FB675" s="13"/>
      <c r="FC675" s="13"/>
      <c r="FD675" s="13"/>
      <c r="FE675" s="13"/>
      <c r="FF675" s="13"/>
      <c r="FG675" s="13"/>
      <c r="FH675" s="13"/>
      <c r="FI675" s="13"/>
      <c r="FJ675" s="13"/>
      <c r="FK675" s="13"/>
      <c r="FL675" s="13"/>
      <c r="FM675" s="13"/>
      <c r="FN675" s="13"/>
      <c r="FO675" s="13"/>
      <c r="FP675" s="13"/>
      <c r="FQ675" s="13"/>
      <c r="FR675" s="13"/>
      <c r="FS675" s="13"/>
      <c r="FT675" s="13"/>
      <c r="FU675" s="13"/>
      <c r="FV675" s="13"/>
      <c r="FW675" s="13"/>
      <c r="FX675" s="13"/>
      <c r="FY675" s="13"/>
      <c r="FZ675" s="13"/>
      <c r="GA675" s="13"/>
      <c r="GB675" s="13"/>
      <c r="GC675" s="13"/>
      <c r="GD675" s="13"/>
      <c r="GE675" s="13"/>
      <c r="GF675" s="13"/>
      <c r="GG675" s="13"/>
      <c r="GH675" s="13"/>
      <c r="GI675" s="13"/>
      <c r="GJ675" s="13"/>
      <c r="GK675" s="13"/>
      <c r="GL675" s="13"/>
      <c r="GM675" s="13"/>
      <c r="GN675" s="13"/>
      <c r="GO675" s="13"/>
      <c r="GP675" s="13"/>
      <c r="GQ675" s="13"/>
      <c r="GR675" s="13"/>
      <c r="GS675" s="13"/>
      <c r="GT675" s="13"/>
      <c r="GU675" s="13"/>
      <c r="GV675" s="13"/>
      <c r="GW675" s="13"/>
      <c r="GX675" s="13"/>
      <c r="GY675" s="13"/>
      <c r="GZ675" s="13"/>
      <c r="HA675" s="13"/>
      <c r="HB675" s="13"/>
      <c r="HC675" s="13"/>
      <c r="HD675" s="13"/>
      <c r="HE675" s="13"/>
      <c r="HF675" s="13"/>
      <c r="HG675" s="13"/>
      <c r="HH675" s="13"/>
      <c r="HI675" s="13"/>
      <c r="HJ675" s="13"/>
      <c r="HK675" s="13"/>
      <c r="HL675" s="13"/>
      <c r="HM675" s="13"/>
      <c r="HN675" s="13"/>
      <c r="HO675" s="13"/>
      <c r="HP675" s="13"/>
      <c r="HQ675" s="13"/>
      <c r="HR675" s="13"/>
      <c r="HS675" s="13"/>
    </row>
    <row r="676" spans="1:227" s="17" customFormat="1" ht="38.450000000000003" customHeight="1" x14ac:dyDescent="0.25">
      <c r="A676" s="674"/>
      <c r="B676" s="677"/>
      <c r="C676" s="655" t="s">
        <v>621</v>
      </c>
      <c r="D676" s="634" t="s">
        <v>84</v>
      </c>
      <c r="E676" s="315" t="s">
        <v>147</v>
      </c>
      <c r="F676" s="158" t="s">
        <v>38</v>
      </c>
      <c r="G676" s="532" t="s">
        <v>600</v>
      </c>
      <c r="H676" s="624">
        <v>0</v>
      </c>
      <c r="I676" s="624">
        <v>0</v>
      </c>
      <c r="J676" s="624">
        <v>3796.6</v>
      </c>
      <c r="K676" s="624">
        <v>0</v>
      </c>
      <c r="L676" s="624">
        <v>0</v>
      </c>
      <c r="M676" s="624">
        <v>0</v>
      </c>
      <c r="N676" s="619" t="s">
        <v>1794</v>
      </c>
      <c r="O676" s="13"/>
      <c r="P676" s="67"/>
      <c r="Q676" s="67"/>
      <c r="R676" s="67"/>
      <c r="S676" s="67"/>
      <c r="T676" s="67"/>
      <c r="U676" s="67"/>
      <c r="V676" s="798"/>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c r="EY676" s="13"/>
      <c r="EZ676" s="13"/>
      <c r="FA676" s="13"/>
      <c r="FB676" s="13"/>
      <c r="FC676" s="13"/>
      <c r="FD676" s="13"/>
      <c r="FE676" s="13"/>
      <c r="FF676" s="13"/>
      <c r="FG676" s="13"/>
      <c r="FH676" s="13"/>
      <c r="FI676" s="13"/>
      <c r="FJ676" s="13"/>
      <c r="FK676" s="13"/>
      <c r="FL676" s="13"/>
      <c r="FM676" s="13"/>
      <c r="FN676" s="13"/>
      <c r="FO676" s="13"/>
      <c r="FP676" s="13"/>
      <c r="FQ676" s="13"/>
      <c r="FR676" s="13"/>
      <c r="FS676" s="13"/>
      <c r="FT676" s="13"/>
      <c r="FU676" s="13"/>
      <c r="FV676" s="13"/>
      <c r="FW676" s="13"/>
      <c r="FX676" s="13"/>
      <c r="FY676" s="13"/>
      <c r="FZ676" s="13"/>
      <c r="GA676" s="13"/>
      <c r="GB676" s="13"/>
      <c r="GC676" s="13"/>
      <c r="GD676" s="13"/>
      <c r="GE676" s="13"/>
      <c r="GF676" s="13"/>
      <c r="GG676" s="13"/>
      <c r="GH676" s="13"/>
      <c r="GI676" s="13"/>
      <c r="GJ676" s="13"/>
      <c r="GK676" s="13"/>
      <c r="GL676" s="13"/>
      <c r="GM676" s="13"/>
      <c r="GN676" s="13"/>
      <c r="GO676" s="13"/>
      <c r="GP676" s="13"/>
      <c r="GQ676" s="13"/>
      <c r="GR676" s="13"/>
      <c r="GS676" s="13"/>
      <c r="GT676" s="13"/>
      <c r="GU676" s="13"/>
      <c r="GV676" s="13"/>
      <c r="GW676" s="13"/>
      <c r="GX676" s="13"/>
      <c r="GY676" s="13"/>
      <c r="GZ676" s="13"/>
      <c r="HA676" s="13"/>
      <c r="HB676" s="13"/>
      <c r="HC676" s="13"/>
      <c r="HD676" s="13"/>
      <c r="HE676" s="13"/>
      <c r="HF676" s="13"/>
      <c r="HG676" s="13"/>
      <c r="HH676" s="13"/>
      <c r="HI676" s="13"/>
      <c r="HJ676" s="13"/>
      <c r="HK676" s="13"/>
      <c r="HL676" s="13"/>
      <c r="HM676" s="13"/>
      <c r="HN676" s="13"/>
      <c r="HO676" s="13"/>
      <c r="HP676" s="13"/>
      <c r="HQ676" s="13"/>
      <c r="HR676" s="13"/>
      <c r="HS676" s="13"/>
    </row>
    <row r="677" spans="1:227" s="17" customFormat="1" ht="45" x14ac:dyDescent="0.25">
      <c r="A677" s="674"/>
      <c r="B677" s="677"/>
      <c r="C677" s="655"/>
      <c r="D677" s="661"/>
      <c r="E677" s="315" t="s">
        <v>601</v>
      </c>
      <c r="F677" s="158" t="s">
        <v>38</v>
      </c>
      <c r="G677" s="532" t="s">
        <v>413</v>
      </c>
      <c r="H677" s="624"/>
      <c r="I677" s="624"/>
      <c r="J677" s="624"/>
      <c r="K677" s="624"/>
      <c r="L677" s="624"/>
      <c r="M677" s="624"/>
      <c r="N677" s="619"/>
      <c r="O677" s="13"/>
      <c r="P677" s="67"/>
      <c r="Q677" s="67"/>
      <c r="R677" s="67"/>
      <c r="S677" s="67"/>
      <c r="T677" s="67"/>
      <c r="U677" s="67"/>
      <c r="V677" s="798"/>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c r="EY677" s="13"/>
      <c r="EZ677" s="13"/>
      <c r="FA677" s="13"/>
      <c r="FB677" s="13"/>
      <c r="FC677" s="13"/>
      <c r="FD677" s="13"/>
      <c r="FE677" s="13"/>
      <c r="FF677" s="13"/>
      <c r="FG677" s="13"/>
      <c r="FH677" s="13"/>
      <c r="FI677" s="13"/>
      <c r="FJ677" s="13"/>
      <c r="FK677" s="13"/>
      <c r="FL677" s="13"/>
      <c r="FM677" s="13"/>
      <c r="FN677" s="13"/>
      <c r="FO677" s="13"/>
      <c r="FP677" s="13"/>
      <c r="FQ677" s="13"/>
      <c r="FR677" s="13"/>
      <c r="FS677" s="13"/>
      <c r="FT677" s="13"/>
      <c r="FU677" s="13"/>
      <c r="FV677" s="13"/>
      <c r="FW677" s="13"/>
      <c r="FX677" s="13"/>
      <c r="FY677" s="13"/>
      <c r="FZ677" s="13"/>
      <c r="GA677" s="13"/>
      <c r="GB677" s="13"/>
      <c r="GC677" s="13"/>
      <c r="GD677" s="13"/>
      <c r="GE677" s="13"/>
      <c r="GF677" s="13"/>
      <c r="GG677" s="13"/>
      <c r="GH677" s="13"/>
      <c r="GI677" s="13"/>
      <c r="GJ677" s="13"/>
      <c r="GK677" s="13"/>
      <c r="GL677" s="13"/>
      <c r="GM677" s="13"/>
      <c r="GN677" s="13"/>
      <c r="GO677" s="13"/>
      <c r="GP677" s="13"/>
      <c r="GQ677" s="13"/>
      <c r="GR677" s="13"/>
      <c r="GS677" s="13"/>
      <c r="GT677" s="13"/>
      <c r="GU677" s="13"/>
      <c r="GV677" s="13"/>
      <c r="GW677" s="13"/>
      <c r="GX677" s="13"/>
      <c r="GY677" s="13"/>
      <c r="GZ677" s="13"/>
      <c r="HA677" s="13"/>
      <c r="HB677" s="13"/>
      <c r="HC677" s="13"/>
      <c r="HD677" s="13"/>
      <c r="HE677" s="13"/>
      <c r="HF677" s="13"/>
      <c r="HG677" s="13"/>
      <c r="HH677" s="13"/>
      <c r="HI677" s="13"/>
      <c r="HJ677" s="13"/>
      <c r="HK677" s="13"/>
      <c r="HL677" s="13"/>
      <c r="HM677" s="13"/>
      <c r="HN677" s="13"/>
      <c r="HO677" s="13"/>
      <c r="HP677" s="13"/>
      <c r="HQ677" s="13"/>
      <c r="HR677" s="13"/>
      <c r="HS677" s="13"/>
    </row>
    <row r="678" spans="1:227" s="17" customFormat="1" ht="30" x14ac:dyDescent="0.25">
      <c r="A678" s="674"/>
      <c r="B678" s="677"/>
      <c r="C678" s="655"/>
      <c r="D678" s="661"/>
      <c r="E678" s="315" t="s">
        <v>1795</v>
      </c>
      <c r="F678" s="158" t="s">
        <v>38</v>
      </c>
      <c r="G678" s="532" t="s">
        <v>1796</v>
      </c>
      <c r="H678" s="624"/>
      <c r="I678" s="624"/>
      <c r="J678" s="624"/>
      <c r="K678" s="624"/>
      <c r="L678" s="624"/>
      <c r="M678" s="624"/>
      <c r="N678" s="619"/>
      <c r="O678" s="13"/>
      <c r="P678" s="67"/>
      <c r="Q678" s="67"/>
      <c r="R678" s="67"/>
      <c r="S678" s="67"/>
      <c r="T678" s="67"/>
      <c r="U678" s="67"/>
      <c r="V678" s="798"/>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c r="EY678" s="13"/>
      <c r="EZ678" s="13"/>
      <c r="FA678" s="13"/>
      <c r="FB678" s="13"/>
      <c r="FC678" s="13"/>
      <c r="FD678" s="13"/>
      <c r="FE678" s="13"/>
      <c r="FF678" s="13"/>
      <c r="FG678" s="13"/>
      <c r="FH678" s="13"/>
      <c r="FI678" s="13"/>
      <c r="FJ678" s="13"/>
      <c r="FK678" s="13"/>
      <c r="FL678" s="13"/>
      <c r="FM678" s="13"/>
      <c r="FN678" s="13"/>
      <c r="FO678" s="13"/>
      <c r="FP678" s="13"/>
      <c r="FQ678" s="13"/>
      <c r="FR678" s="13"/>
      <c r="FS678" s="13"/>
      <c r="FT678" s="13"/>
      <c r="FU678" s="13"/>
      <c r="FV678" s="13"/>
      <c r="FW678" s="13"/>
      <c r="FX678" s="13"/>
      <c r="FY678" s="13"/>
      <c r="FZ678" s="13"/>
      <c r="GA678" s="13"/>
      <c r="GB678" s="13"/>
      <c r="GC678" s="13"/>
      <c r="GD678" s="13"/>
      <c r="GE678" s="13"/>
      <c r="GF678" s="13"/>
      <c r="GG678" s="13"/>
      <c r="GH678" s="13"/>
      <c r="GI678" s="13"/>
      <c r="GJ678" s="13"/>
      <c r="GK678" s="13"/>
      <c r="GL678" s="13"/>
      <c r="GM678" s="13"/>
      <c r="GN678" s="13"/>
      <c r="GO678" s="13"/>
      <c r="GP678" s="13"/>
      <c r="GQ678" s="13"/>
      <c r="GR678" s="13"/>
      <c r="GS678" s="13"/>
      <c r="GT678" s="13"/>
      <c r="GU678" s="13"/>
      <c r="GV678" s="13"/>
      <c r="GW678" s="13"/>
      <c r="GX678" s="13"/>
      <c r="GY678" s="13"/>
      <c r="GZ678" s="13"/>
      <c r="HA678" s="13"/>
      <c r="HB678" s="13"/>
      <c r="HC678" s="13"/>
      <c r="HD678" s="13"/>
      <c r="HE678" s="13"/>
      <c r="HF678" s="13"/>
      <c r="HG678" s="13"/>
      <c r="HH678" s="13"/>
      <c r="HI678" s="13"/>
      <c r="HJ678" s="13"/>
      <c r="HK678" s="13"/>
      <c r="HL678" s="13"/>
      <c r="HM678" s="13"/>
      <c r="HN678" s="13"/>
      <c r="HO678" s="13"/>
      <c r="HP678" s="13"/>
      <c r="HQ678" s="13"/>
      <c r="HR678" s="13"/>
      <c r="HS678" s="13"/>
    </row>
    <row r="679" spans="1:227" s="17" customFormat="1" ht="45" customHeight="1" x14ac:dyDescent="0.25">
      <c r="A679" s="674"/>
      <c r="B679" s="677"/>
      <c r="C679" s="655"/>
      <c r="D679" s="662"/>
      <c r="E679" s="315" t="s">
        <v>1489</v>
      </c>
      <c r="F679" s="158" t="s">
        <v>38</v>
      </c>
      <c r="G679" s="533" t="s">
        <v>1490</v>
      </c>
      <c r="H679" s="624"/>
      <c r="I679" s="624"/>
      <c r="J679" s="624"/>
      <c r="K679" s="624"/>
      <c r="L679" s="624"/>
      <c r="M679" s="624"/>
      <c r="N679" s="619"/>
      <c r="O679" s="13"/>
      <c r="P679" s="67"/>
      <c r="Q679" s="67"/>
      <c r="R679" s="67"/>
      <c r="S679" s="67"/>
      <c r="T679" s="67"/>
      <c r="U679" s="67"/>
      <c r="V679" s="798"/>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c r="EY679" s="13"/>
      <c r="EZ679" s="13"/>
      <c r="FA679" s="13"/>
      <c r="FB679" s="13"/>
      <c r="FC679" s="13"/>
      <c r="FD679" s="13"/>
      <c r="FE679" s="13"/>
      <c r="FF679" s="13"/>
      <c r="FG679" s="13"/>
      <c r="FH679" s="13"/>
      <c r="FI679" s="13"/>
      <c r="FJ679" s="13"/>
      <c r="FK679" s="13"/>
      <c r="FL679" s="13"/>
      <c r="FM679" s="13"/>
      <c r="FN679" s="13"/>
      <c r="FO679" s="13"/>
      <c r="FP679" s="13"/>
      <c r="FQ679" s="13"/>
      <c r="FR679" s="13"/>
      <c r="FS679" s="13"/>
      <c r="FT679" s="13"/>
      <c r="FU679" s="13"/>
      <c r="FV679" s="13"/>
      <c r="FW679" s="13"/>
      <c r="FX679" s="13"/>
      <c r="FY679" s="13"/>
      <c r="FZ679" s="13"/>
      <c r="GA679" s="13"/>
      <c r="GB679" s="13"/>
      <c r="GC679" s="13"/>
      <c r="GD679" s="13"/>
      <c r="GE679" s="13"/>
      <c r="GF679" s="13"/>
      <c r="GG679" s="13"/>
      <c r="GH679" s="13"/>
      <c r="GI679" s="13"/>
      <c r="GJ679" s="13"/>
      <c r="GK679" s="13"/>
      <c r="GL679" s="13"/>
      <c r="GM679" s="13"/>
      <c r="GN679" s="13"/>
      <c r="GO679" s="13"/>
      <c r="GP679" s="13"/>
      <c r="GQ679" s="13"/>
      <c r="GR679" s="13"/>
      <c r="GS679" s="13"/>
      <c r="GT679" s="13"/>
      <c r="GU679" s="13"/>
      <c r="GV679" s="13"/>
      <c r="GW679" s="13"/>
      <c r="GX679" s="13"/>
      <c r="GY679" s="13"/>
      <c r="GZ679" s="13"/>
      <c r="HA679" s="13"/>
      <c r="HB679" s="13"/>
      <c r="HC679" s="13"/>
      <c r="HD679" s="13"/>
      <c r="HE679" s="13"/>
      <c r="HF679" s="13"/>
      <c r="HG679" s="13"/>
      <c r="HH679" s="13"/>
      <c r="HI679" s="13"/>
      <c r="HJ679" s="13"/>
      <c r="HK679" s="13"/>
      <c r="HL679" s="13"/>
      <c r="HM679" s="13"/>
      <c r="HN679" s="13"/>
      <c r="HO679" s="13"/>
      <c r="HP679" s="13"/>
      <c r="HQ679" s="13"/>
      <c r="HR679" s="13"/>
      <c r="HS679" s="13"/>
    </row>
    <row r="680" spans="1:227" s="17" customFormat="1" ht="45" customHeight="1" x14ac:dyDescent="0.25">
      <c r="A680" s="674"/>
      <c r="B680" s="677"/>
      <c r="C680" s="698" t="s">
        <v>281</v>
      </c>
      <c r="D680" s="634" t="s">
        <v>84</v>
      </c>
      <c r="E680" s="315" t="s">
        <v>1797</v>
      </c>
      <c r="F680" s="158" t="s">
        <v>38</v>
      </c>
      <c r="G680" s="533" t="s">
        <v>907</v>
      </c>
      <c r="H680" s="624">
        <v>30858.9</v>
      </c>
      <c r="I680" s="624">
        <v>30384.7</v>
      </c>
      <c r="J680" s="624">
        <v>45843.8</v>
      </c>
      <c r="K680" s="624">
        <v>40531.9</v>
      </c>
      <c r="L680" s="624">
        <v>40464.5</v>
      </c>
      <c r="M680" s="624">
        <v>40464.5</v>
      </c>
      <c r="N680" s="619" t="s">
        <v>1824</v>
      </c>
      <c r="O680" s="13"/>
      <c r="P680" s="67"/>
      <c r="Q680" s="67"/>
      <c r="R680" s="67"/>
      <c r="S680" s="67"/>
      <c r="T680" s="67"/>
      <c r="U680" s="67"/>
      <c r="V680" s="316"/>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row>
    <row r="681" spans="1:227" s="17" customFormat="1" ht="37.5" customHeight="1" x14ac:dyDescent="0.25">
      <c r="A681" s="674"/>
      <c r="B681" s="677"/>
      <c r="C681" s="699"/>
      <c r="D681" s="661"/>
      <c r="E681" s="315" t="s">
        <v>1274</v>
      </c>
      <c r="F681" s="158" t="s">
        <v>38</v>
      </c>
      <c r="G681" s="533" t="s">
        <v>1465</v>
      </c>
      <c r="H681" s="624"/>
      <c r="I681" s="624"/>
      <c r="J681" s="624"/>
      <c r="K681" s="624"/>
      <c r="L681" s="624"/>
      <c r="M681" s="624"/>
      <c r="N681" s="619"/>
      <c r="O681" s="13"/>
      <c r="P681" s="67"/>
      <c r="Q681" s="67"/>
      <c r="R681" s="67"/>
      <c r="S681" s="67"/>
      <c r="T681" s="67"/>
      <c r="U681" s="67"/>
      <c r="V681" s="316"/>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row>
    <row r="682" spans="1:227" s="17" customFormat="1" ht="46.5" customHeight="1" x14ac:dyDescent="0.25">
      <c r="A682" s="674"/>
      <c r="B682" s="677"/>
      <c r="C682" s="699"/>
      <c r="D682" s="661"/>
      <c r="E682" s="156" t="s">
        <v>1790</v>
      </c>
      <c r="F682" s="158" t="s">
        <v>38</v>
      </c>
      <c r="G682" s="532" t="s">
        <v>907</v>
      </c>
      <c r="H682" s="624"/>
      <c r="I682" s="624"/>
      <c r="J682" s="624"/>
      <c r="K682" s="624"/>
      <c r="L682" s="624"/>
      <c r="M682" s="624"/>
      <c r="N682" s="619"/>
      <c r="O682" s="13"/>
      <c r="P682" s="67"/>
      <c r="Q682" s="67"/>
      <c r="R682" s="67"/>
      <c r="S682" s="67"/>
      <c r="T682" s="67"/>
      <c r="U682" s="67"/>
      <c r="V682" s="316"/>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c r="EY682" s="13"/>
      <c r="EZ682" s="13"/>
      <c r="FA682" s="13"/>
      <c r="FB682" s="13"/>
      <c r="FC682" s="13"/>
      <c r="FD682" s="13"/>
      <c r="FE682" s="13"/>
      <c r="FF682" s="13"/>
      <c r="FG682" s="13"/>
      <c r="FH682" s="13"/>
      <c r="FI682" s="13"/>
      <c r="FJ682" s="13"/>
      <c r="FK682" s="13"/>
      <c r="FL682" s="13"/>
      <c r="FM682" s="13"/>
      <c r="FN682" s="13"/>
      <c r="FO682" s="13"/>
      <c r="FP682" s="13"/>
      <c r="FQ682" s="13"/>
      <c r="FR682" s="13"/>
      <c r="FS682" s="13"/>
      <c r="FT682" s="13"/>
      <c r="FU682" s="13"/>
      <c r="FV682" s="13"/>
      <c r="FW682" s="13"/>
      <c r="FX682" s="13"/>
      <c r="FY682" s="13"/>
      <c r="FZ682" s="13"/>
      <c r="GA682" s="13"/>
      <c r="GB682" s="13"/>
      <c r="GC682" s="13"/>
      <c r="GD682" s="13"/>
      <c r="GE682" s="13"/>
      <c r="GF682" s="13"/>
      <c r="GG682" s="13"/>
      <c r="GH682" s="13"/>
      <c r="GI682" s="13"/>
      <c r="GJ682" s="13"/>
      <c r="GK682" s="13"/>
      <c r="GL682" s="13"/>
      <c r="GM682" s="13"/>
      <c r="GN682" s="13"/>
      <c r="GO682" s="13"/>
      <c r="GP682" s="13"/>
      <c r="GQ682" s="13"/>
      <c r="GR682" s="13"/>
      <c r="GS682" s="13"/>
      <c r="GT682" s="13"/>
      <c r="GU682" s="13"/>
      <c r="GV682" s="13"/>
      <c r="GW682" s="13"/>
      <c r="GX682" s="13"/>
      <c r="GY682" s="13"/>
      <c r="GZ682" s="13"/>
      <c r="HA682" s="13"/>
      <c r="HB682" s="13"/>
      <c r="HC682" s="13"/>
      <c r="HD682" s="13"/>
      <c r="HE682" s="13"/>
      <c r="HF682" s="13"/>
      <c r="HG682" s="13"/>
      <c r="HH682" s="13"/>
      <c r="HI682" s="13"/>
      <c r="HJ682" s="13"/>
      <c r="HK682" s="13"/>
      <c r="HL682" s="13"/>
      <c r="HM682" s="13"/>
      <c r="HN682" s="13"/>
      <c r="HO682" s="13"/>
      <c r="HP682" s="13"/>
      <c r="HQ682" s="13"/>
      <c r="HR682" s="13"/>
      <c r="HS682" s="13"/>
    </row>
    <row r="683" spans="1:227" s="17" customFormat="1" ht="67.5" customHeight="1" x14ac:dyDescent="0.25">
      <c r="A683" s="674"/>
      <c r="B683" s="677"/>
      <c r="C683" s="635"/>
      <c r="D683" s="635"/>
      <c r="E683" s="315" t="s">
        <v>1798</v>
      </c>
      <c r="F683" s="158" t="s">
        <v>38</v>
      </c>
      <c r="G683" s="533" t="s">
        <v>1493</v>
      </c>
      <c r="H683" s="624"/>
      <c r="I683" s="624"/>
      <c r="J683" s="624"/>
      <c r="K683" s="624"/>
      <c r="L683" s="624"/>
      <c r="M683" s="624"/>
      <c r="N683" s="620"/>
      <c r="O683" s="13"/>
      <c r="P683" s="67"/>
      <c r="Q683" s="67"/>
      <c r="R683" s="67"/>
      <c r="S683" s="67"/>
      <c r="T683" s="67"/>
      <c r="U683" s="67"/>
      <c r="V683" s="316"/>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c r="EY683" s="13"/>
      <c r="EZ683" s="13"/>
      <c r="FA683" s="13"/>
      <c r="FB683" s="13"/>
      <c r="FC683" s="13"/>
      <c r="FD683" s="13"/>
      <c r="FE683" s="13"/>
      <c r="FF683" s="13"/>
      <c r="FG683" s="13"/>
      <c r="FH683" s="13"/>
      <c r="FI683" s="13"/>
      <c r="FJ683" s="13"/>
      <c r="FK683" s="13"/>
      <c r="FL683" s="13"/>
      <c r="FM683" s="13"/>
      <c r="FN683" s="13"/>
      <c r="FO683" s="13"/>
      <c r="FP683" s="13"/>
      <c r="FQ683" s="13"/>
      <c r="FR683" s="13"/>
      <c r="FS683" s="13"/>
      <c r="FT683" s="13"/>
      <c r="FU683" s="13"/>
      <c r="FV683" s="13"/>
      <c r="FW683" s="13"/>
      <c r="FX683" s="13"/>
      <c r="FY683" s="13"/>
      <c r="FZ683" s="13"/>
      <c r="GA683" s="13"/>
      <c r="GB683" s="13"/>
      <c r="GC683" s="13"/>
      <c r="GD683" s="13"/>
      <c r="GE683" s="13"/>
      <c r="GF683" s="13"/>
      <c r="GG683" s="13"/>
      <c r="GH683" s="13"/>
      <c r="GI683" s="13"/>
      <c r="GJ683" s="13"/>
      <c r="GK683" s="13"/>
      <c r="GL683" s="13"/>
      <c r="GM683" s="13"/>
      <c r="GN683" s="13"/>
      <c r="GO683" s="13"/>
      <c r="GP683" s="13"/>
      <c r="GQ683" s="13"/>
      <c r="GR683" s="13"/>
      <c r="GS683" s="13"/>
      <c r="GT683" s="13"/>
      <c r="GU683" s="13"/>
      <c r="GV683" s="13"/>
      <c r="GW683" s="13"/>
      <c r="GX683" s="13"/>
      <c r="GY683" s="13"/>
      <c r="GZ683" s="13"/>
      <c r="HA683" s="13"/>
      <c r="HB683" s="13"/>
      <c r="HC683" s="13"/>
      <c r="HD683" s="13"/>
      <c r="HE683" s="13"/>
      <c r="HF683" s="13"/>
      <c r="HG683" s="13"/>
      <c r="HH683" s="13"/>
      <c r="HI683" s="13"/>
      <c r="HJ683" s="13"/>
      <c r="HK683" s="13"/>
      <c r="HL683" s="13"/>
      <c r="HM683" s="13"/>
      <c r="HN683" s="13"/>
      <c r="HO683" s="13"/>
      <c r="HP683" s="13"/>
      <c r="HQ683" s="13"/>
      <c r="HR683" s="13"/>
      <c r="HS683" s="13"/>
    </row>
    <row r="684" spans="1:227" s="17" customFormat="1" ht="45" x14ac:dyDescent="0.25">
      <c r="A684" s="674"/>
      <c r="B684" s="677"/>
      <c r="C684" s="655" t="s">
        <v>282</v>
      </c>
      <c r="D684" s="660" t="s">
        <v>81</v>
      </c>
      <c r="E684" s="346" t="s">
        <v>1</v>
      </c>
      <c r="F684" s="320" t="s">
        <v>92</v>
      </c>
      <c r="G684" s="530" t="s">
        <v>1584</v>
      </c>
      <c r="H684" s="624">
        <v>58925.1</v>
      </c>
      <c r="I684" s="624">
        <v>58827.4</v>
      </c>
      <c r="J684" s="624">
        <v>93241.4</v>
      </c>
      <c r="K684" s="624">
        <v>74751.899999999994</v>
      </c>
      <c r="L684" s="624">
        <v>74751.899999999994</v>
      </c>
      <c r="M684" s="624">
        <v>74751.899999999994</v>
      </c>
      <c r="N684" s="619" t="s">
        <v>164</v>
      </c>
      <c r="O684" s="13"/>
      <c r="P684" s="67"/>
      <c r="Q684" s="67"/>
      <c r="R684" s="67"/>
      <c r="S684" s="67"/>
      <c r="T684" s="67"/>
      <c r="U684" s="67"/>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c r="GX684" s="13"/>
      <c r="GY684" s="13"/>
      <c r="GZ684" s="13"/>
      <c r="HA684" s="13"/>
      <c r="HB684" s="13"/>
      <c r="HC684" s="13"/>
      <c r="HD684" s="13"/>
      <c r="HE684" s="13"/>
      <c r="HF684" s="13"/>
      <c r="HG684" s="13"/>
      <c r="HH684" s="13"/>
      <c r="HI684" s="13"/>
      <c r="HJ684" s="13"/>
      <c r="HK684" s="13"/>
      <c r="HL684" s="13"/>
      <c r="HM684" s="13"/>
      <c r="HN684" s="13"/>
      <c r="HO684" s="13"/>
      <c r="HP684" s="13"/>
      <c r="HQ684" s="13"/>
      <c r="HR684" s="13"/>
      <c r="HS684" s="13"/>
    </row>
    <row r="685" spans="1:227" s="17" customFormat="1" ht="45" x14ac:dyDescent="0.25">
      <c r="A685" s="674"/>
      <c r="B685" s="677"/>
      <c r="C685" s="655"/>
      <c r="D685" s="660"/>
      <c r="E685" s="346" t="s">
        <v>803</v>
      </c>
      <c r="F685" s="320" t="s">
        <v>38</v>
      </c>
      <c r="G685" s="530" t="s">
        <v>581</v>
      </c>
      <c r="H685" s="624"/>
      <c r="I685" s="624"/>
      <c r="J685" s="624"/>
      <c r="K685" s="624"/>
      <c r="L685" s="624"/>
      <c r="M685" s="624"/>
      <c r="N685" s="619"/>
      <c r="O685" s="13"/>
      <c r="P685" s="67"/>
      <c r="Q685" s="67"/>
      <c r="R685" s="67"/>
      <c r="S685" s="67"/>
      <c r="T685" s="67"/>
      <c r="U685" s="67"/>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c r="EY685" s="13"/>
      <c r="EZ685" s="13"/>
      <c r="FA685" s="13"/>
      <c r="FB685" s="13"/>
      <c r="FC685" s="13"/>
      <c r="FD685" s="13"/>
      <c r="FE685" s="13"/>
      <c r="FF685" s="13"/>
      <c r="FG685" s="13"/>
      <c r="FH685" s="13"/>
      <c r="FI685" s="13"/>
      <c r="FJ685" s="13"/>
      <c r="FK685" s="13"/>
      <c r="FL685" s="13"/>
      <c r="FM685" s="13"/>
      <c r="FN685" s="13"/>
      <c r="FO685" s="13"/>
      <c r="FP685" s="13"/>
      <c r="FQ685" s="13"/>
      <c r="FR685" s="13"/>
      <c r="FS685" s="13"/>
      <c r="FT685" s="13"/>
      <c r="FU685" s="13"/>
      <c r="FV685" s="13"/>
      <c r="FW685" s="13"/>
      <c r="FX685" s="13"/>
      <c r="FY685" s="13"/>
      <c r="FZ685" s="13"/>
      <c r="GA685" s="13"/>
      <c r="GB685" s="13"/>
      <c r="GC685" s="13"/>
      <c r="GD685" s="13"/>
      <c r="GE685" s="13"/>
      <c r="GF685" s="13"/>
      <c r="GG685" s="13"/>
      <c r="GH685" s="13"/>
      <c r="GI685" s="13"/>
      <c r="GJ685" s="13"/>
      <c r="GK685" s="13"/>
      <c r="GL685" s="13"/>
      <c r="GM685" s="13"/>
      <c r="GN685" s="13"/>
      <c r="GO685" s="13"/>
      <c r="GP685" s="13"/>
      <c r="GQ685" s="13"/>
      <c r="GR685" s="13"/>
      <c r="GS685" s="13"/>
      <c r="GT685" s="13"/>
      <c r="GU685" s="13"/>
      <c r="GV685" s="13"/>
      <c r="GW685" s="13"/>
      <c r="GX685" s="13"/>
      <c r="GY685" s="13"/>
      <c r="GZ685" s="13"/>
      <c r="HA685" s="13"/>
      <c r="HB685" s="13"/>
      <c r="HC685" s="13"/>
      <c r="HD685" s="13"/>
      <c r="HE685" s="13"/>
      <c r="HF685" s="13"/>
      <c r="HG685" s="13"/>
      <c r="HH685" s="13"/>
      <c r="HI685" s="13"/>
      <c r="HJ685" s="13"/>
      <c r="HK685" s="13"/>
      <c r="HL685" s="13"/>
      <c r="HM685" s="13"/>
      <c r="HN685" s="13"/>
      <c r="HO685" s="13"/>
      <c r="HP685" s="13"/>
      <c r="HQ685" s="13"/>
      <c r="HR685" s="13"/>
      <c r="HS685" s="13"/>
    </row>
    <row r="686" spans="1:227" s="17" customFormat="1" ht="30" x14ac:dyDescent="0.25">
      <c r="A686" s="674"/>
      <c r="B686" s="677"/>
      <c r="C686" s="655"/>
      <c r="D686" s="660"/>
      <c r="E686" s="315" t="s">
        <v>1274</v>
      </c>
      <c r="F686" s="158" t="s">
        <v>38</v>
      </c>
      <c r="G686" s="533" t="s">
        <v>1465</v>
      </c>
      <c r="H686" s="624"/>
      <c r="I686" s="624"/>
      <c r="J686" s="624"/>
      <c r="K686" s="624"/>
      <c r="L686" s="624"/>
      <c r="M686" s="624"/>
      <c r="N686" s="619"/>
      <c r="O686" s="13"/>
      <c r="P686" s="67"/>
      <c r="Q686" s="67"/>
      <c r="R686" s="67"/>
      <c r="S686" s="67"/>
      <c r="T686" s="67"/>
      <c r="U686" s="67"/>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row>
    <row r="687" spans="1:227" s="17" customFormat="1" ht="45" x14ac:dyDescent="0.25">
      <c r="A687" s="674"/>
      <c r="B687" s="677"/>
      <c r="C687" s="655"/>
      <c r="D687" s="660"/>
      <c r="E687" s="346" t="s">
        <v>0</v>
      </c>
      <c r="F687" s="320" t="s">
        <v>92</v>
      </c>
      <c r="G687" s="530" t="s">
        <v>582</v>
      </c>
      <c r="H687" s="624"/>
      <c r="I687" s="624"/>
      <c r="J687" s="624"/>
      <c r="K687" s="624"/>
      <c r="L687" s="624"/>
      <c r="M687" s="624"/>
      <c r="N687" s="619"/>
      <c r="O687" s="13"/>
      <c r="P687" s="67"/>
      <c r="Q687" s="67"/>
      <c r="R687" s="67"/>
      <c r="S687" s="67"/>
      <c r="T687" s="67"/>
      <c r="U687" s="67"/>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c r="EY687" s="13"/>
      <c r="EZ687" s="13"/>
      <c r="FA687" s="13"/>
      <c r="FB687" s="13"/>
      <c r="FC687" s="13"/>
      <c r="FD687" s="13"/>
      <c r="FE687" s="13"/>
      <c r="FF687" s="13"/>
      <c r="FG687" s="13"/>
      <c r="FH687" s="13"/>
      <c r="FI687" s="13"/>
      <c r="FJ687" s="13"/>
      <c r="FK687" s="13"/>
      <c r="FL687" s="13"/>
      <c r="FM687" s="13"/>
      <c r="FN687" s="13"/>
      <c r="FO687" s="13"/>
      <c r="FP687" s="13"/>
      <c r="FQ687" s="13"/>
      <c r="FR687" s="13"/>
      <c r="FS687" s="13"/>
      <c r="FT687" s="13"/>
      <c r="FU687" s="13"/>
      <c r="FV687" s="13"/>
      <c r="FW687" s="13"/>
      <c r="FX687" s="13"/>
      <c r="FY687" s="13"/>
      <c r="FZ687" s="13"/>
      <c r="GA687" s="13"/>
      <c r="GB687" s="13"/>
      <c r="GC687" s="13"/>
      <c r="GD687" s="13"/>
      <c r="GE687" s="13"/>
      <c r="GF687" s="13"/>
      <c r="GG687" s="13"/>
      <c r="GH687" s="13"/>
      <c r="GI687" s="13"/>
      <c r="GJ687" s="13"/>
      <c r="GK687" s="13"/>
      <c r="GL687" s="13"/>
      <c r="GM687" s="13"/>
      <c r="GN687" s="13"/>
      <c r="GO687" s="13"/>
      <c r="GP687" s="13"/>
      <c r="GQ687" s="13"/>
      <c r="GR687" s="13"/>
      <c r="GS687" s="13"/>
      <c r="GT687" s="13"/>
      <c r="GU687" s="13"/>
      <c r="GV687" s="13"/>
      <c r="GW687" s="13"/>
      <c r="GX687" s="13"/>
      <c r="GY687" s="13"/>
      <c r="GZ687" s="13"/>
      <c r="HA687" s="13"/>
      <c r="HB687" s="13"/>
      <c r="HC687" s="13"/>
      <c r="HD687" s="13"/>
      <c r="HE687" s="13"/>
      <c r="HF687" s="13"/>
      <c r="HG687" s="13"/>
      <c r="HH687" s="13"/>
      <c r="HI687" s="13"/>
      <c r="HJ687" s="13"/>
      <c r="HK687" s="13"/>
      <c r="HL687" s="13"/>
      <c r="HM687" s="13"/>
      <c r="HN687" s="13"/>
      <c r="HO687" s="13"/>
      <c r="HP687" s="13"/>
      <c r="HQ687" s="13"/>
      <c r="HR687" s="13"/>
      <c r="HS687" s="13"/>
    </row>
    <row r="688" spans="1:227" s="17" customFormat="1" ht="75" x14ac:dyDescent="0.25">
      <c r="A688" s="674"/>
      <c r="B688" s="677"/>
      <c r="C688" s="655"/>
      <c r="D688" s="660"/>
      <c r="E688" s="322" t="s">
        <v>1799</v>
      </c>
      <c r="F688" s="317" t="s">
        <v>38</v>
      </c>
      <c r="G688" s="534" t="s">
        <v>1583</v>
      </c>
      <c r="H688" s="624"/>
      <c r="I688" s="624"/>
      <c r="J688" s="624"/>
      <c r="K688" s="624"/>
      <c r="L688" s="624"/>
      <c r="M688" s="624"/>
      <c r="N688" s="619"/>
      <c r="O688" s="13"/>
      <c r="P688" s="67"/>
      <c r="Q688" s="67"/>
      <c r="R688" s="67"/>
      <c r="S688" s="67"/>
      <c r="T688" s="67"/>
      <c r="U688" s="67"/>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c r="EG688" s="13"/>
      <c r="EH688" s="13"/>
      <c r="EI688" s="13"/>
      <c r="EJ688" s="13"/>
      <c r="EK688" s="13"/>
      <c r="EL688" s="13"/>
      <c r="EM688" s="13"/>
      <c r="EN688" s="13"/>
      <c r="EO688" s="13"/>
      <c r="EP688" s="13"/>
      <c r="EQ688" s="13"/>
      <c r="ER688" s="13"/>
      <c r="ES688" s="13"/>
      <c r="ET688" s="13"/>
      <c r="EU688" s="13"/>
      <c r="EV688" s="13"/>
      <c r="EW688" s="13"/>
      <c r="EX688" s="13"/>
      <c r="EY688" s="13"/>
      <c r="EZ688" s="13"/>
      <c r="FA688" s="13"/>
      <c r="FB688" s="13"/>
      <c r="FC688" s="13"/>
      <c r="FD688" s="13"/>
      <c r="FE688" s="13"/>
      <c r="FF688" s="13"/>
      <c r="FG688" s="13"/>
      <c r="FH688" s="13"/>
      <c r="FI688" s="13"/>
      <c r="FJ688" s="13"/>
      <c r="FK688" s="13"/>
      <c r="FL688" s="13"/>
      <c r="FM688" s="13"/>
      <c r="FN688" s="13"/>
      <c r="FO688" s="13"/>
      <c r="FP688" s="13"/>
      <c r="FQ688" s="13"/>
      <c r="FR688" s="13"/>
      <c r="FS688" s="13"/>
      <c r="FT688" s="13"/>
      <c r="FU688" s="13"/>
      <c r="FV688" s="13"/>
      <c r="FW688" s="13"/>
      <c r="FX688" s="13"/>
      <c r="FY688" s="13"/>
      <c r="FZ688" s="13"/>
      <c r="GA688" s="13"/>
      <c r="GB688" s="13"/>
      <c r="GC688" s="13"/>
      <c r="GD688" s="13"/>
      <c r="GE688" s="13"/>
      <c r="GF688" s="13"/>
      <c r="GG688" s="13"/>
      <c r="GH688" s="13"/>
      <c r="GI688" s="13"/>
      <c r="GJ688" s="13"/>
      <c r="GK688" s="13"/>
      <c r="GL688" s="13"/>
      <c r="GM688" s="13"/>
      <c r="GN688" s="13"/>
      <c r="GO688" s="13"/>
      <c r="GP688" s="13"/>
      <c r="GQ688" s="13"/>
      <c r="GR688" s="13"/>
      <c r="GS688" s="13"/>
      <c r="GT688" s="13"/>
      <c r="GU688" s="13"/>
      <c r="GV688" s="13"/>
      <c r="GW688" s="13"/>
      <c r="GX688" s="13"/>
      <c r="GY688" s="13"/>
      <c r="GZ688" s="13"/>
      <c r="HA688" s="13"/>
      <c r="HB688" s="13"/>
      <c r="HC688" s="13"/>
      <c r="HD688" s="13"/>
      <c r="HE688" s="13"/>
      <c r="HF688" s="13"/>
      <c r="HG688" s="13"/>
      <c r="HH688" s="13"/>
      <c r="HI688" s="13"/>
      <c r="HJ688" s="13"/>
      <c r="HK688" s="13"/>
      <c r="HL688" s="13"/>
      <c r="HM688" s="13"/>
      <c r="HN688" s="13"/>
      <c r="HO688" s="13"/>
      <c r="HP688" s="13"/>
      <c r="HQ688" s="13"/>
      <c r="HR688" s="13"/>
      <c r="HS688" s="13"/>
    </row>
    <row r="689" spans="1:227" s="17" customFormat="1" ht="45" x14ac:dyDescent="0.25">
      <c r="A689" s="674"/>
      <c r="B689" s="677"/>
      <c r="C689" s="655"/>
      <c r="D689" s="660"/>
      <c r="E689" s="322" t="s">
        <v>1075</v>
      </c>
      <c r="F689" s="317" t="s">
        <v>38</v>
      </c>
      <c r="G689" s="535" t="s">
        <v>1076</v>
      </c>
      <c r="H689" s="624"/>
      <c r="I689" s="624"/>
      <c r="J689" s="624"/>
      <c r="K689" s="624"/>
      <c r="L689" s="624"/>
      <c r="M689" s="624"/>
      <c r="N689" s="619"/>
      <c r="O689" s="13"/>
      <c r="P689" s="67"/>
      <c r="Q689" s="67"/>
      <c r="R689" s="67"/>
      <c r="S689" s="67"/>
      <c r="T689" s="67"/>
      <c r="U689" s="67"/>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c r="EG689" s="13"/>
      <c r="EH689" s="13"/>
      <c r="EI689" s="13"/>
      <c r="EJ689" s="13"/>
      <c r="EK689" s="13"/>
      <c r="EL689" s="13"/>
      <c r="EM689" s="13"/>
      <c r="EN689" s="13"/>
      <c r="EO689" s="13"/>
      <c r="EP689" s="13"/>
      <c r="EQ689" s="13"/>
      <c r="ER689" s="13"/>
      <c r="ES689" s="13"/>
      <c r="ET689" s="13"/>
      <c r="EU689" s="13"/>
      <c r="EV689" s="13"/>
      <c r="EW689" s="13"/>
      <c r="EX689" s="13"/>
      <c r="EY689" s="13"/>
      <c r="EZ689" s="13"/>
      <c r="FA689" s="13"/>
      <c r="FB689" s="13"/>
      <c r="FC689" s="13"/>
      <c r="FD689" s="13"/>
      <c r="FE689" s="13"/>
      <c r="FF689" s="13"/>
      <c r="FG689" s="13"/>
      <c r="FH689" s="13"/>
      <c r="FI689" s="13"/>
      <c r="FJ689" s="13"/>
      <c r="FK689" s="13"/>
      <c r="FL689" s="13"/>
      <c r="FM689" s="13"/>
      <c r="FN689" s="13"/>
      <c r="FO689" s="13"/>
      <c r="FP689" s="13"/>
      <c r="FQ689" s="13"/>
      <c r="FR689" s="13"/>
      <c r="FS689" s="13"/>
      <c r="FT689" s="13"/>
      <c r="FU689" s="13"/>
      <c r="FV689" s="13"/>
      <c r="FW689" s="13"/>
      <c r="FX689" s="13"/>
      <c r="FY689" s="13"/>
      <c r="FZ689" s="13"/>
      <c r="GA689" s="13"/>
      <c r="GB689" s="13"/>
      <c r="GC689" s="13"/>
      <c r="GD689" s="13"/>
      <c r="GE689" s="13"/>
      <c r="GF689" s="13"/>
      <c r="GG689" s="13"/>
      <c r="GH689" s="13"/>
      <c r="GI689" s="13"/>
      <c r="GJ689" s="13"/>
      <c r="GK689" s="13"/>
      <c r="GL689" s="13"/>
      <c r="GM689" s="13"/>
      <c r="GN689" s="13"/>
      <c r="GO689" s="13"/>
      <c r="GP689" s="13"/>
      <c r="GQ689" s="13"/>
      <c r="GR689" s="13"/>
      <c r="GS689" s="13"/>
      <c r="GT689" s="13"/>
      <c r="GU689" s="13"/>
      <c r="GV689" s="13"/>
      <c r="GW689" s="13"/>
      <c r="GX689" s="13"/>
      <c r="GY689" s="13"/>
      <c r="GZ689" s="13"/>
      <c r="HA689" s="13"/>
      <c r="HB689" s="13"/>
      <c r="HC689" s="13"/>
      <c r="HD689" s="13"/>
      <c r="HE689" s="13"/>
      <c r="HF689" s="13"/>
      <c r="HG689" s="13"/>
      <c r="HH689" s="13"/>
      <c r="HI689" s="13"/>
      <c r="HJ689" s="13"/>
      <c r="HK689" s="13"/>
      <c r="HL689" s="13"/>
      <c r="HM689" s="13"/>
      <c r="HN689" s="13"/>
      <c r="HO689" s="13"/>
      <c r="HP689" s="13"/>
      <c r="HQ689" s="13"/>
      <c r="HR689" s="13"/>
      <c r="HS689" s="13"/>
    </row>
    <row r="690" spans="1:227" s="17" customFormat="1" ht="75" x14ac:dyDescent="0.25">
      <c r="A690" s="674"/>
      <c r="B690" s="677"/>
      <c r="C690" s="655"/>
      <c r="D690" s="660"/>
      <c r="E690" s="604" t="s">
        <v>1800</v>
      </c>
      <c r="F690" s="608" t="s">
        <v>38</v>
      </c>
      <c r="G690" s="535" t="s">
        <v>930</v>
      </c>
      <c r="H690" s="624"/>
      <c r="I690" s="624"/>
      <c r="J690" s="624"/>
      <c r="K690" s="624"/>
      <c r="L690" s="624"/>
      <c r="M690" s="624"/>
      <c r="N690" s="619"/>
      <c r="O690" s="13"/>
      <c r="P690" s="67"/>
      <c r="Q690" s="67"/>
      <c r="R690" s="67"/>
      <c r="S690" s="67"/>
      <c r="T690" s="67"/>
      <c r="U690" s="67"/>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c r="EG690" s="13"/>
      <c r="EH690" s="13"/>
      <c r="EI690" s="13"/>
      <c r="EJ690" s="13"/>
      <c r="EK690" s="13"/>
      <c r="EL690" s="13"/>
      <c r="EM690" s="13"/>
      <c r="EN690" s="13"/>
      <c r="EO690" s="13"/>
      <c r="EP690" s="13"/>
      <c r="EQ690" s="13"/>
      <c r="ER690" s="13"/>
      <c r="ES690" s="13"/>
      <c r="ET690" s="13"/>
      <c r="EU690" s="13"/>
      <c r="EV690" s="13"/>
      <c r="EW690" s="13"/>
      <c r="EX690" s="13"/>
      <c r="EY690" s="13"/>
      <c r="EZ690" s="13"/>
      <c r="FA690" s="13"/>
      <c r="FB690" s="13"/>
      <c r="FC690" s="13"/>
      <c r="FD690" s="13"/>
      <c r="FE690" s="13"/>
      <c r="FF690" s="13"/>
      <c r="FG690" s="13"/>
      <c r="FH690" s="13"/>
      <c r="FI690" s="13"/>
      <c r="FJ690" s="13"/>
      <c r="FK690" s="13"/>
      <c r="FL690" s="13"/>
      <c r="FM690" s="13"/>
      <c r="FN690" s="13"/>
      <c r="FO690" s="13"/>
      <c r="FP690" s="13"/>
      <c r="FQ690" s="13"/>
      <c r="FR690" s="13"/>
      <c r="FS690" s="13"/>
      <c r="FT690" s="13"/>
      <c r="FU690" s="13"/>
      <c r="FV690" s="13"/>
      <c r="FW690" s="13"/>
      <c r="FX690" s="13"/>
      <c r="FY690" s="13"/>
      <c r="FZ690" s="13"/>
      <c r="GA690" s="13"/>
      <c r="GB690" s="13"/>
      <c r="GC690" s="13"/>
      <c r="GD690" s="13"/>
      <c r="GE690" s="13"/>
      <c r="GF690" s="13"/>
      <c r="GG690" s="13"/>
      <c r="GH690" s="13"/>
      <c r="GI690" s="13"/>
      <c r="GJ690" s="13"/>
      <c r="GK690" s="13"/>
      <c r="GL690" s="13"/>
      <c r="GM690" s="13"/>
      <c r="GN690" s="13"/>
      <c r="GO690" s="13"/>
      <c r="GP690" s="13"/>
      <c r="GQ690" s="13"/>
      <c r="GR690" s="13"/>
      <c r="GS690" s="13"/>
      <c r="GT690" s="13"/>
      <c r="GU690" s="13"/>
      <c r="GV690" s="13"/>
      <c r="GW690" s="13"/>
      <c r="GX690" s="13"/>
      <c r="GY690" s="13"/>
      <c r="GZ690" s="13"/>
      <c r="HA690" s="13"/>
      <c r="HB690" s="13"/>
      <c r="HC690" s="13"/>
      <c r="HD690" s="13"/>
      <c r="HE690" s="13"/>
      <c r="HF690" s="13"/>
      <c r="HG690" s="13"/>
      <c r="HH690" s="13"/>
      <c r="HI690" s="13"/>
      <c r="HJ690" s="13"/>
      <c r="HK690" s="13"/>
      <c r="HL690" s="13"/>
      <c r="HM690" s="13"/>
      <c r="HN690" s="13"/>
      <c r="HO690" s="13"/>
      <c r="HP690" s="13"/>
      <c r="HQ690" s="13"/>
      <c r="HR690" s="13"/>
      <c r="HS690" s="13"/>
    </row>
    <row r="691" spans="1:227" s="17" customFormat="1" ht="63.6" customHeight="1" x14ac:dyDescent="0.25">
      <c r="A691" s="674"/>
      <c r="B691" s="677"/>
      <c r="C691" s="655"/>
      <c r="D691" s="660"/>
      <c r="E691" s="346" t="s">
        <v>2</v>
      </c>
      <c r="F691" s="320" t="s">
        <v>92</v>
      </c>
      <c r="G691" s="530" t="s">
        <v>1077</v>
      </c>
      <c r="H691" s="624"/>
      <c r="I691" s="624"/>
      <c r="J691" s="624"/>
      <c r="K691" s="624"/>
      <c r="L691" s="624"/>
      <c r="M691" s="624"/>
      <c r="N691" s="619"/>
      <c r="O691" s="13"/>
      <c r="P691" s="67"/>
      <c r="Q691" s="67"/>
      <c r="R691" s="67"/>
      <c r="S691" s="67"/>
      <c r="T691" s="67"/>
      <c r="U691" s="67"/>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c r="EG691" s="13"/>
      <c r="EH691" s="13"/>
      <c r="EI691" s="13"/>
      <c r="EJ691" s="13"/>
      <c r="EK691" s="13"/>
      <c r="EL691" s="13"/>
      <c r="EM691" s="13"/>
      <c r="EN691" s="13"/>
      <c r="EO691" s="13"/>
      <c r="EP691" s="13"/>
      <c r="EQ691" s="13"/>
      <c r="ER691" s="13"/>
      <c r="ES691" s="13"/>
      <c r="ET691" s="13"/>
      <c r="EU691" s="13"/>
      <c r="EV691" s="13"/>
      <c r="EW691" s="13"/>
      <c r="EX691" s="13"/>
      <c r="EY691" s="13"/>
      <c r="EZ691" s="13"/>
      <c r="FA691" s="13"/>
      <c r="FB691" s="13"/>
      <c r="FC691" s="13"/>
      <c r="FD691" s="13"/>
      <c r="FE691" s="13"/>
      <c r="FF691" s="13"/>
      <c r="FG691" s="13"/>
      <c r="FH691" s="13"/>
      <c r="FI691" s="13"/>
      <c r="FJ691" s="13"/>
      <c r="FK691" s="13"/>
      <c r="FL691" s="13"/>
      <c r="FM691" s="13"/>
      <c r="FN691" s="13"/>
      <c r="FO691" s="13"/>
      <c r="FP691" s="13"/>
      <c r="FQ691" s="13"/>
      <c r="FR691" s="13"/>
      <c r="FS691" s="13"/>
      <c r="FT691" s="13"/>
      <c r="FU691" s="13"/>
      <c r="FV691" s="13"/>
      <c r="FW691" s="13"/>
      <c r="FX691" s="13"/>
      <c r="FY691" s="13"/>
      <c r="FZ691" s="13"/>
      <c r="GA691" s="13"/>
      <c r="GB691" s="13"/>
      <c r="GC691" s="13"/>
      <c r="GD691" s="13"/>
      <c r="GE691" s="13"/>
      <c r="GF691" s="13"/>
      <c r="GG691" s="13"/>
      <c r="GH691" s="13"/>
      <c r="GI691" s="13"/>
      <c r="GJ691" s="13"/>
      <c r="GK691" s="13"/>
      <c r="GL691" s="13"/>
      <c r="GM691" s="13"/>
      <c r="GN691" s="13"/>
      <c r="GO691" s="13"/>
      <c r="GP691" s="13"/>
      <c r="GQ691" s="13"/>
      <c r="GR691" s="13"/>
      <c r="GS691" s="13"/>
      <c r="GT691" s="13"/>
      <c r="GU691" s="13"/>
      <c r="GV691" s="13"/>
      <c r="GW691" s="13"/>
      <c r="GX691" s="13"/>
      <c r="GY691" s="13"/>
      <c r="GZ691" s="13"/>
      <c r="HA691" s="13"/>
      <c r="HB691" s="13"/>
      <c r="HC691" s="13"/>
      <c r="HD691" s="13"/>
      <c r="HE691" s="13"/>
      <c r="HF691" s="13"/>
      <c r="HG691" s="13"/>
      <c r="HH691" s="13"/>
      <c r="HI691" s="13"/>
      <c r="HJ691" s="13"/>
      <c r="HK691" s="13"/>
      <c r="HL691" s="13"/>
      <c r="HM691" s="13"/>
      <c r="HN691" s="13"/>
      <c r="HO691" s="13"/>
      <c r="HP691" s="13"/>
      <c r="HQ691" s="13"/>
      <c r="HR691" s="13"/>
      <c r="HS691" s="13"/>
    </row>
    <row r="692" spans="1:227" s="17" customFormat="1" ht="30" x14ac:dyDescent="0.25">
      <c r="A692" s="674"/>
      <c r="B692" s="677"/>
      <c r="C692" s="655" t="s">
        <v>1270</v>
      </c>
      <c r="D692" s="634" t="s">
        <v>72</v>
      </c>
      <c r="E692" s="111" t="s">
        <v>223</v>
      </c>
      <c r="F692" s="139" t="s">
        <v>38</v>
      </c>
      <c r="G692" s="518" t="s">
        <v>394</v>
      </c>
      <c r="H692" s="624">
        <v>123531.9</v>
      </c>
      <c r="I692" s="624">
        <v>120302.3</v>
      </c>
      <c r="J692" s="624">
        <v>143102.20000000001</v>
      </c>
      <c r="K692" s="624">
        <v>148463.6</v>
      </c>
      <c r="L692" s="624">
        <v>148460.29999999999</v>
      </c>
      <c r="M692" s="624">
        <v>148457.70000000001</v>
      </c>
      <c r="N692" s="619" t="s">
        <v>675</v>
      </c>
      <c r="O692" s="13"/>
      <c r="P692" s="67"/>
      <c r="Q692" s="67"/>
      <c r="R692" s="67"/>
      <c r="S692" s="67"/>
      <c r="T692" s="67"/>
      <c r="U692" s="67"/>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c r="EG692" s="13"/>
      <c r="EH692" s="13"/>
      <c r="EI692" s="13"/>
      <c r="EJ692" s="13"/>
      <c r="EK692" s="13"/>
      <c r="EL692" s="13"/>
      <c r="EM692" s="13"/>
      <c r="EN692" s="13"/>
      <c r="EO692" s="13"/>
      <c r="EP692" s="13"/>
      <c r="EQ692" s="13"/>
      <c r="ER692" s="13"/>
      <c r="ES692" s="13"/>
      <c r="ET692" s="13"/>
      <c r="EU692" s="13"/>
      <c r="EV692" s="13"/>
      <c r="EW692" s="13"/>
      <c r="EX692" s="13"/>
      <c r="EY692" s="13"/>
      <c r="EZ692" s="13"/>
      <c r="FA692" s="13"/>
      <c r="FB692" s="13"/>
      <c r="FC692" s="13"/>
      <c r="FD692" s="13"/>
      <c r="FE692" s="13"/>
      <c r="FF692" s="13"/>
      <c r="FG692" s="13"/>
      <c r="FH692" s="13"/>
      <c r="FI692" s="13"/>
      <c r="FJ692" s="13"/>
      <c r="FK692" s="13"/>
      <c r="FL692" s="13"/>
      <c r="FM692" s="13"/>
      <c r="FN692" s="13"/>
      <c r="FO692" s="13"/>
      <c r="FP692" s="13"/>
      <c r="FQ692" s="13"/>
      <c r="FR692" s="13"/>
      <c r="FS692" s="13"/>
      <c r="FT692" s="13"/>
      <c r="FU692" s="13"/>
      <c r="FV692" s="13"/>
      <c r="FW692" s="13"/>
      <c r="FX692" s="13"/>
      <c r="FY692" s="13"/>
      <c r="FZ692" s="13"/>
      <c r="GA692" s="13"/>
      <c r="GB692" s="13"/>
      <c r="GC692" s="13"/>
      <c r="GD692" s="13"/>
      <c r="GE692" s="13"/>
      <c r="GF692" s="13"/>
      <c r="GG692" s="13"/>
      <c r="GH692" s="13"/>
      <c r="GI692" s="13"/>
      <c r="GJ692" s="13"/>
      <c r="GK692" s="13"/>
      <c r="GL692" s="13"/>
      <c r="GM692" s="13"/>
      <c r="GN692" s="13"/>
      <c r="GO692" s="13"/>
      <c r="GP692" s="13"/>
      <c r="GQ692" s="13"/>
      <c r="GR692" s="13"/>
      <c r="GS692" s="13"/>
      <c r="GT692" s="13"/>
      <c r="GU692" s="13"/>
      <c r="GV692" s="13"/>
      <c r="GW692" s="13"/>
      <c r="GX692" s="13"/>
      <c r="GY692" s="13"/>
      <c r="GZ692" s="13"/>
      <c r="HA692" s="13"/>
      <c r="HB692" s="13"/>
      <c r="HC692" s="13"/>
      <c r="HD692" s="13"/>
      <c r="HE692" s="13"/>
      <c r="HF692" s="13"/>
      <c r="HG692" s="13"/>
      <c r="HH692" s="13"/>
      <c r="HI692" s="13"/>
      <c r="HJ692" s="13"/>
      <c r="HK692" s="13"/>
      <c r="HL692" s="13"/>
      <c r="HM692" s="13"/>
      <c r="HN692" s="13"/>
      <c r="HO692" s="13"/>
      <c r="HP692" s="13"/>
      <c r="HQ692" s="13"/>
      <c r="HR692" s="13"/>
      <c r="HS692" s="13"/>
    </row>
    <row r="693" spans="1:227" s="17" customFormat="1" ht="30" x14ac:dyDescent="0.25">
      <c r="A693" s="674"/>
      <c r="B693" s="677"/>
      <c r="C693" s="655"/>
      <c r="D693" s="661"/>
      <c r="E693" s="111" t="s">
        <v>222</v>
      </c>
      <c r="F693" s="139" t="s">
        <v>38</v>
      </c>
      <c r="G693" s="518" t="s">
        <v>395</v>
      </c>
      <c r="H693" s="624"/>
      <c r="I693" s="624"/>
      <c r="J693" s="624"/>
      <c r="K693" s="624"/>
      <c r="L693" s="624"/>
      <c r="M693" s="624"/>
      <c r="N693" s="619"/>
      <c r="O693" s="13"/>
      <c r="P693" s="67"/>
      <c r="Q693" s="67"/>
      <c r="R693" s="67"/>
      <c r="S693" s="67"/>
      <c r="T693" s="67"/>
      <c r="U693" s="67"/>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c r="EG693" s="13"/>
      <c r="EH693" s="13"/>
      <c r="EI693" s="13"/>
      <c r="EJ693" s="13"/>
      <c r="EK693" s="13"/>
      <c r="EL693" s="13"/>
      <c r="EM693" s="13"/>
      <c r="EN693" s="13"/>
      <c r="EO693" s="13"/>
      <c r="EP693" s="13"/>
      <c r="EQ693" s="13"/>
      <c r="ER693" s="13"/>
      <c r="ES693" s="13"/>
      <c r="ET693" s="13"/>
      <c r="EU693" s="13"/>
      <c r="EV693" s="13"/>
      <c r="EW693" s="13"/>
      <c r="EX693" s="13"/>
      <c r="EY693" s="13"/>
      <c r="EZ693" s="13"/>
      <c r="FA693" s="13"/>
      <c r="FB693" s="13"/>
      <c r="FC693" s="13"/>
      <c r="FD693" s="13"/>
      <c r="FE693" s="13"/>
      <c r="FF693" s="13"/>
      <c r="FG693" s="13"/>
      <c r="FH693" s="13"/>
      <c r="FI693" s="13"/>
      <c r="FJ693" s="13"/>
      <c r="FK693" s="13"/>
      <c r="FL693" s="13"/>
      <c r="FM693" s="13"/>
      <c r="FN693" s="13"/>
      <c r="FO693" s="13"/>
      <c r="FP693" s="13"/>
      <c r="FQ693" s="13"/>
      <c r="FR693" s="13"/>
      <c r="FS693" s="13"/>
      <c r="FT693" s="13"/>
      <c r="FU693" s="13"/>
      <c r="FV693" s="13"/>
      <c r="FW693" s="13"/>
      <c r="FX693" s="13"/>
      <c r="FY693" s="13"/>
      <c r="FZ693" s="13"/>
      <c r="GA693" s="13"/>
      <c r="GB693" s="13"/>
      <c r="GC693" s="13"/>
      <c r="GD693" s="13"/>
      <c r="GE693" s="13"/>
      <c r="GF693" s="13"/>
      <c r="GG693" s="13"/>
      <c r="GH693" s="13"/>
      <c r="GI693" s="13"/>
      <c r="GJ693" s="13"/>
      <c r="GK693" s="13"/>
      <c r="GL693" s="13"/>
      <c r="GM693" s="13"/>
      <c r="GN693" s="13"/>
      <c r="GO693" s="13"/>
      <c r="GP693" s="13"/>
      <c r="GQ693" s="13"/>
      <c r="GR693" s="13"/>
      <c r="GS693" s="13"/>
      <c r="GT693" s="13"/>
      <c r="GU693" s="13"/>
      <c r="GV693" s="13"/>
      <c r="GW693" s="13"/>
      <c r="GX693" s="13"/>
      <c r="GY693" s="13"/>
      <c r="GZ693" s="13"/>
      <c r="HA693" s="13"/>
      <c r="HB693" s="13"/>
      <c r="HC693" s="13"/>
      <c r="HD693" s="13"/>
      <c r="HE693" s="13"/>
      <c r="HF693" s="13"/>
      <c r="HG693" s="13"/>
      <c r="HH693" s="13"/>
      <c r="HI693" s="13"/>
      <c r="HJ693" s="13"/>
      <c r="HK693" s="13"/>
      <c r="HL693" s="13"/>
      <c r="HM693" s="13"/>
      <c r="HN693" s="13"/>
      <c r="HO693" s="13"/>
      <c r="HP693" s="13"/>
      <c r="HQ693" s="13"/>
      <c r="HR693" s="13"/>
      <c r="HS693" s="13"/>
    </row>
    <row r="694" spans="1:227" s="17" customFormat="1" ht="90" x14ac:dyDescent="0.25">
      <c r="A694" s="674"/>
      <c r="B694" s="677"/>
      <c r="C694" s="655"/>
      <c r="D694" s="661"/>
      <c r="E694" s="111" t="s">
        <v>427</v>
      </c>
      <c r="F694" s="139" t="s">
        <v>38</v>
      </c>
      <c r="G694" s="518" t="s">
        <v>1216</v>
      </c>
      <c r="H694" s="624"/>
      <c r="I694" s="624"/>
      <c r="J694" s="624"/>
      <c r="K694" s="624"/>
      <c r="L694" s="624"/>
      <c r="M694" s="624"/>
      <c r="N694" s="619"/>
      <c r="O694" s="13"/>
      <c r="P694" s="67"/>
      <c r="Q694" s="67"/>
      <c r="R694" s="67"/>
      <c r="S694" s="67"/>
      <c r="T694" s="67"/>
      <c r="U694" s="67"/>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c r="EY694" s="13"/>
      <c r="EZ694" s="13"/>
      <c r="FA694" s="13"/>
      <c r="FB694" s="13"/>
      <c r="FC694" s="13"/>
      <c r="FD694" s="13"/>
      <c r="FE694" s="13"/>
      <c r="FF694" s="13"/>
      <c r="FG694" s="13"/>
      <c r="FH694" s="13"/>
      <c r="FI694" s="13"/>
      <c r="FJ694" s="13"/>
      <c r="FK694" s="13"/>
      <c r="FL694" s="13"/>
      <c r="FM694" s="13"/>
      <c r="FN694" s="13"/>
      <c r="FO694" s="13"/>
      <c r="FP694" s="13"/>
      <c r="FQ694" s="13"/>
      <c r="FR694" s="13"/>
      <c r="FS694" s="13"/>
      <c r="FT694" s="13"/>
      <c r="FU694" s="13"/>
      <c r="FV694" s="13"/>
      <c r="FW694" s="13"/>
      <c r="FX694" s="13"/>
      <c r="FY694" s="13"/>
      <c r="FZ694" s="13"/>
      <c r="GA694" s="13"/>
      <c r="GB694" s="13"/>
      <c r="GC694" s="13"/>
      <c r="GD694" s="13"/>
      <c r="GE694" s="13"/>
      <c r="GF694" s="13"/>
      <c r="GG694" s="13"/>
      <c r="GH694" s="13"/>
      <c r="GI694" s="13"/>
      <c r="GJ694" s="13"/>
      <c r="GK694" s="13"/>
      <c r="GL694" s="13"/>
      <c r="GM694" s="13"/>
      <c r="GN694" s="13"/>
      <c r="GO694" s="13"/>
      <c r="GP694" s="13"/>
      <c r="GQ694" s="13"/>
      <c r="GR694" s="13"/>
      <c r="GS694" s="13"/>
      <c r="GT694" s="13"/>
      <c r="GU694" s="13"/>
      <c r="GV694" s="13"/>
      <c r="GW694" s="13"/>
      <c r="GX694" s="13"/>
      <c r="GY694" s="13"/>
      <c r="GZ694" s="13"/>
      <c r="HA694" s="13"/>
      <c r="HB694" s="13"/>
      <c r="HC694" s="13"/>
      <c r="HD694" s="13"/>
      <c r="HE694" s="13"/>
      <c r="HF694" s="13"/>
      <c r="HG694" s="13"/>
      <c r="HH694" s="13"/>
      <c r="HI694" s="13"/>
      <c r="HJ694" s="13"/>
      <c r="HK694" s="13"/>
      <c r="HL694" s="13"/>
      <c r="HM694" s="13"/>
      <c r="HN694" s="13"/>
      <c r="HO694" s="13"/>
      <c r="HP694" s="13"/>
      <c r="HQ694" s="13"/>
      <c r="HR694" s="13"/>
      <c r="HS694" s="13"/>
    </row>
    <row r="695" spans="1:227" s="17" customFormat="1" ht="45" x14ac:dyDescent="0.25">
      <c r="A695" s="674"/>
      <c r="B695" s="677"/>
      <c r="C695" s="655"/>
      <c r="D695" s="661"/>
      <c r="E695" s="111" t="s">
        <v>1078</v>
      </c>
      <c r="F695" s="139" t="s">
        <v>35</v>
      </c>
      <c r="G695" s="518" t="s">
        <v>883</v>
      </c>
      <c r="H695" s="624"/>
      <c r="I695" s="624"/>
      <c r="J695" s="624"/>
      <c r="K695" s="624"/>
      <c r="L695" s="624"/>
      <c r="M695" s="624"/>
      <c r="N695" s="619"/>
      <c r="O695" s="13"/>
      <c r="P695" s="67"/>
      <c r="Q695" s="67"/>
      <c r="R695" s="67"/>
      <c r="S695" s="67"/>
      <c r="T695" s="67"/>
      <c r="U695" s="67"/>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c r="EY695" s="13"/>
      <c r="EZ695" s="13"/>
      <c r="FA695" s="13"/>
      <c r="FB695" s="13"/>
      <c r="FC695" s="13"/>
      <c r="FD695" s="13"/>
      <c r="FE695" s="13"/>
      <c r="FF695" s="13"/>
      <c r="FG695" s="13"/>
      <c r="FH695" s="13"/>
      <c r="FI695" s="13"/>
      <c r="FJ695" s="13"/>
      <c r="FK695" s="13"/>
      <c r="FL695" s="13"/>
      <c r="FM695" s="13"/>
      <c r="FN695" s="13"/>
      <c r="FO695" s="13"/>
      <c r="FP695" s="13"/>
      <c r="FQ695" s="13"/>
      <c r="FR695" s="13"/>
      <c r="FS695" s="13"/>
      <c r="FT695" s="13"/>
      <c r="FU695" s="13"/>
      <c r="FV695" s="13"/>
      <c r="FW695" s="13"/>
      <c r="FX695" s="13"/>
      <c r="FY695" s="13"/>
      <c r="FZ695" s="13"/>
      <c r="GA695" s="13"/>
      <c r="GB695" s="13"/>
      <c r="GC695" s="13"/>
      <c r="GD695" s="13"/>
      <c r="GE695" s="13"/>
      <c r="GF695" s="13"/>
      <c r="GG695" s="13"/>
      <c r="GH695" s="13"/>
      <c r="GI695" s="13"/>
      <c r="GJ695" s="13"/>
      <c r="GK695" s="13"/>
      <c r="GL695" s="13"/>
      <c r="GM695" s="13"/>
      <c r="GN695" s="13"/>
      <c r="GO695" s="13"/>
      <c r="GP695" s="13"/>
      <c r="GQ695" s="13"/>
      <c r="GR695" s="13"/>
      <c r="GS695" s="13"/>
      <c r="GT695" s="13"/>
      <c r="GU695" s="13"/>
      <c r="GV695" s="13"/>
      <c r="GW695" s="13"/>
      <c r="GX695" s="13"/>
      <c r="GY695" s="13"/>
      <c r="GZ695" s="13"/>
      <c r="HA695" s="13"/>
      <c r="HB695" s="13"/>
      <c r="HC695" s="13"/>
      <c r="HD695" s="13"/>
      <c r="HE695" s="13"/>
      <c r="HF695" s="13"/>
      <c r="HG695" s="13"/>
      <c r="HH695" s="13"/>
      <c r="HI695" s="13"/>
      <c r="HJ695" s="13"/>
      <c r="HK695" s="13"/>
      <c r="HL695" s="13"/>
      <c r="HM695" s="13"/>
      <c r="HN695" s="13"/>
      <c r="HO695" s="13"/>
      <c r="HP695" s="13"/>
      <c r="HQ695" s="13"/>
      <c r="HR695" s="13"/>
      <c r="HS695" s="13"/>
    </row>
    <row r="696" spans="1:227" s="17" customFormat="1" ht="60" customHeight="1" x14ac:dyDescent="0.25">
      <c r="A696" s="674"/>
      <c r="B696" s="677"/>
      <c r="C696" s="655"/>
      <c r="D696" s="662"/>
      <c r="E696" s="103" t="s">
        <v>324</v>
      </c>
      <c r="F696" s="137" t="s">
        <v>38</v>
      </c>
      <c r="G696" s="523" t="s">
        <v>1215</v>
      </c>
      <c r="H696" s="624"/>
      <c r="I696" s="624"/>
      <c r="J696" s="624"/>
      <c r="K696" s="624"/>
      <c r="L696" s="624"/>
      <c r="M696" s="624"/>
      <c r="N696" s="619"/>
      <c r="O696" s="13"/>
      <c r="P696" s="67"/>
      <c r="Q696" s="67"/>
      <c r="R696" s="67"/>
      <c r="S696" s="67"/>
      <c r="T696" s="67"/>
      <c r="U696" s="67"/>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c r="EY696" s="13"/>
      <c r="EZ696" s="13"/>
      <c r="FA696" s="13"/>
      <c r="FB696" s="13"/>
      <c r="FC696" s="13"/>
      <c r="FD696" s="13"/>
      <c r="FE696" s="13"/>
      <c r="FF696" s="13"/>
      <c r="FG696" s="13"/>
      <c r="FH696" s="13"/>
      <c r="FI696" s="13"/>
      <c r="FJ696" s="13"/>
      <c r="FK696" s="13"/>
      <c r="FL696" s="13"/>
      <c r="FM696" s="13"/>
      <c r="FN696" s="13"/>
      <c r="FO696" s="13"/>
      <c r="FP696" s="13"/>
      <c r="FQ696" s="13"/>
      <c r="FR696" s="13"/>
      <c r="FS696" s="13"/>
      <c r="FT696" s="13"/>
      <c r="FU696" s="13"/>
      <c r="FV696" s="13"/>
      <c r="FW696" s="13"/>
      <c r="FX696" s="13"/>
      <c r="FY696" s="13"/>
      <c r="FZ696" s="13"/>
      <c r="GA696" s="13"/>
      <c r="GB696" s="13"/>
      <c r="GC696" s="13"/>
      <c r="GD696" s="13"/>
      <c r="GE696" s="13"/>
      <c r="GF696" s="13"/>
      <c r="GG696" s="13"/>
      <c r="GH696" s="13"/>
      <c r="GI696" s="13"/>
      <c r="GJ696" s="13"/>
      <c r="GK696" s="13"/>
      <c r="GL696" s="13"/>
      <c r="GM696" s="13"/>
      <c r="GN696" s="13"/>
      <c r="GO696" s="13"/>
      <c r="GP696" s="13"/>
      <c r="GQ696" s="13"/>
      <c r="GR696" s="13"/>
      <c r="GS696" s="13"/>
      <c r="GT696" s="13"/>
      <c r="GU696" s="13"/>
      <c r="GV696" s="13"/>
      <c r="GW696" s="13"/>
      <c r="GX696" s="13"/>
      <c r="GY696" s="13"/>
      <c r="GZ696" s="13"/>
      <c r="HA696" s="13"/>
      <c r="HB696" s="13"/>
      <c r="HC696" s="13"/>
      <c r="HD696" s="13"/>
      <c r="HE696" s="13"/>
      <c r="HF696" s="13"/>
      <c r="HG696" s="13"/>
      <c r="HH696" s="13"/>
      <c r="HI696" s="13"/>
      <c r="HJ696" s="13"/>
      <c r="HK696" s="13"/>
      <c r="HL696" s="13"/>
      <c r="HM696" s="13"/>
      <c r="HN696" s="13"/>
      <c r="HO696" s="13"/>
      <c r="HP696" s="13"/>
      <c r="HQ696" s="13"/>
      <c r="HR696" s="13"/>
      <c r="HS696" s="13"/>
    </row>
    <row r="697" spans="1:227" s="17" customFormat="1" ht="60" customHeight="1" x14ac:dyDescent="0.25">
      <c r="A697" s="674"/>
      <c r="B697" s="677"/>
      <c r="C697" s="698" t="s">
        <v>1491</v>
      </c>
      <c r="D697" s="634" t="s">
        <v>85</v>
      </c>
      <c r="E697" s="164" t="s">
        <v>1254</v>
      </c>
      <c r="F697" s="160" t="s">
        <v>92</v>
      </c>
      <c r="G697" s="534" t="s">
        <v>1224</v>
      </c>
      <c r="H697" s="624">
        <v>56886.5</v>
      </c>
      <c r="I697" s="624">
        <v>55942.3</v>
      </c>
      <c r="J697" s="624">
        <v>59241</v>
      </c>
      <c r="K697" s="624">
        <v>58533.5</v>
      </c>
      <c r="L697" s="624">
        <v>58561.4</v>
      </c>
      <c r="M697" s="624">
        <v>58590.400000000001</v>
      </c>
      <c r="N697" s="640" t="s">
        <v>1271</v>
      </c>
      <c r="O697" s="13"/>
      <c r="P697" s="67"/>
      <c r="Q697" s="67"/>
      <c r="R697" s="67"/>
      <c r="S697" s="67"/>
      <c r="T697" s="67"/>
      <c r="U697" s="67"/>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c r="EY697" s="13"/>
      <c r="EZ697" s="13"/>
      <c r="FA697" s="13"/>
      <c r="FB697" s="13"/>
      <c r="FC697" s="13"/>
      <c r="FD697" s="13"/>
      <c r="FE697" s="13"/>
      <c r="FF697" s="13"/>
      <c r="FG697" s="13"/>
      <c r="FH697" s="13"/>
      <c r="FI697" s="13"/>
      <c r="FJ697" s="13"/>
      <c r="FK697" s="13"/>
      <c r="FL697" s="13"/>
      <c r="FM697" s="13"/>
      <c r="FN697" s="13"/>
      <c r="FO697" s="13"/>
      <c r="FP697" s="13"/>
      <c r="FQ697" s="13"/>
      <c r="FR697" s="13"/>
      <c r="FS697" s="13"/>
      <c r="FT697" s="13"/>
      <c r="FU697" s="13"/>
      <c r="FV697" s="13"/>
      <c r="FW697" s="13"/>
      <c r="FX697" s="13"/>
      <c r="FY697" s="13"/>
      <c r="FZ697" s="13"/>
      <c r="GA697" s="13"/>
      <c r="GB697" s="13"/>
      <c r="GC697" s="13"/>
      <c r="GD697" s="13"/>
      <c r="GE697" s="13"/>
      <c r="GF697" s="13"/>
      <c r="GG697" s="13"/>
      <c r="GH697" s="13"/>
      <c r="GI697" s="13"/>
      <c r="GJ697" s="13"/>
      <c r="GK697" s="13"/>
      <c r="GL697" s="13"/>
      <c r="GM697" s="13"/>
      <c r="GN697" s="13"/>
      <c r="GO697" s="13"/>
      <c r="GP697" s="13"/>
      <c r="GQ697" s="13"/>
      <c r="GR697" s="13"/>
      <c r="GS697" s="13"/>
      <c r="GT697" s="13"/>
      <c r="GU697" s="13"/>
      <c r="GV697" s="13"/>
      <c r="GW697" s="13"/>
      <c r="GX697" s="13"/>
      <c r="GY697" s="13"/>
      <c r="GZ697" s="13"/>
      <c r="HA697" s="13"/>
      <c r="HB697" s="13"/>
      <c r="HC697" s="13"/>
      <c r="HD697" s="13"/>
      <c r="HE697" s="13"/>
      <c r="HF697" s="13"/>
      <c r="HG697" s="13"/>
      <c r="HH697" s="13"/>
      <c r="HI697" s="13"/>
      <c r="HJ697" s="13"/>
      <c r="HK697" s="13"/>
      <c r="HL697" s="13"/>
      <c r="HM697" s="13"/>
      <c r="HN697" s="13"/>
      <c r="HO697" s="13"/>
      <c r="HP697" s="13"/>
      <c r="HQ697" s="13"/>
      <c r="HR697" s="13"/>
      <c r="HS697" s="13"/>
    </row>
    <row r="698" spans="1:227" s="17" customFormat="1" ht="105.75" customHeight="1" x14ac:dyDescent="0.25">
      <c r="A698" s="674"/>
      <c r="B698" s="677"/>
      <c r="C698" s="756"/>
      <c r="D698" s="756"/>
      <c r="E698" s="164" t="s">
        <v>1272</v>
      </c>
      <c r="F698" s="160" t="s">
        <v>92</v>
      </c>
      <c r="G698" s="523" t="s">
        <v>1273</v>
      </c>
      <c r="H698" s="624"/>
      <c r="I698" s="624"/>
      <c r="J698" s="624"/>
      <c r="K698" s="624"/>
      <c r="L698" s="624"/>
      <c r="M698" s="624"/>
      <c r="N698" s="620"/>
      <c r="O698" s="13"/>
      <c r="P698" s="67"/>
      <c r="Q698" s="67"/>
      <c r="R698" s="67"/>
      <c r="S698" s="67"/>
      <c r="T698" s="67"/>
      <c r="U698" s="67"/>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c r="EY698" s="13"/>
      <c r="EZ698" s="13"/>
      <c r="FA698" s="13"/>
      <c r="FB698" s="13"/>
      <c r="FC698" s="13"/>
      <c r="FD698" s="13"/>
      <c r="FE698" s="13"/>
      <c r="FF698" s="13"/>
      <c r="FG698" s="13"/>
      <c r="FH698" s="13"/>
      <c r="FI698" s="13"/>
      <c r="FJ698" s="13"/>
      <c r="FK698" s="13"/>
      <c r="FL698" s="13"/>
      <c r="FM698" s="13"/>
      <c r="FN698" s="13"/>
      <c r="FO698" s="13"/>
      <c r="FP698" s="13"/>
      <c r="FQ698" s="13"/>
      <c r="FR698" s="13"/>
      <c r="FS698" s="13"/>
      <c r="FT698" s="13"/>
      <c r="FU698" s="13"/>
      <c r="FV698" s="13"/>
      <c r="FW698" s="13"/>
      <c r="FX698" s="13"/>
      <c r="FY698" s="13"/>
      <c r="FZ698" s="13"/>
      <c r="GA698" s="13"/>
      <c r="GB698" s="13"/>
      <c r="GC698" s="13"/>
      <c r="GD698" s="13"/>
      <c r="GE698" s="13"/>
      <c r="GF698" s="13"/>
      <c r="GG698" s="13"/>
      <c r="GH698" s="13"/>
      <c r="GI698" s="13"/>
      <c r="GJ698" s="13"/>
      <c r="GK698" s="13"/>
      <c r="GL698" s="13"/>
      <c r="GM698" s="13"/>
      <c r="GN698" s="13"/>
      <c r="GO698" s="13"/>
      <c r="GP698" s="13"/>
      <c r="GQ698" s="13"/>
      <c r="GR698" s="13"/>
      <c r="GS698" s="13"/>
      <c r="GT698" s="13"/>
      <c r="GU698" s="13"/>
      <c r="GV698" s="13"/>
      <c r="GW698" s="13"/>
      <c r="GX698" s="13"/>
      <c r="GY698" s="13"/>
      <c r="GZ698" s="13"/>
      <c r="HA698" s="13"/>
      <c r="HB698" s="13"/>
      <c r="HC698" s="13"/>
      <c r="HD698" s="13"/>
      <c r="HE698" s="13"/>
      <c r="HF698" s="13"/>
      <c r="HG698" s="13"/>
      <c r="HH698" s="13"/>
      <c r="HI698" s="13"/>
      <c r="HJ698" s="13"/>
      <c r="HK698" s="13"/>
      <c r="HL698" s="13"/>
      <c r="HM698" s="13"/>
      <c r="HN698" s="13"/>
      <c r="HO698" s="13"/>
      <c r="HP698" s="13"/>
      <c r="HQ698" s="13"/>
      <c r="HR698" s="13"/>
      <c r="HS698" s="13"/>
    </row>
    <row r="699" spans="1:227" s="17" customFormat="1" ht="52.5" customHeight="1" x14ac:dyDescent="0.25">
      <c r="A699" s="674"/>
      <c r="B699" s="677"/>
      <c r="C699" s="756"/>
      <c r="D699" s="756"/>
      <c r="E699" s="164" t="s">
        <v>1801</v>
      </c>
      <c r="F699" s="160" t="s">
        <v>92</v>
      </c>
      <c r="G699" s="518" t="s">
        <v>883</v>
      </c>
      <c r="H699" s="624"/>
      <c r="I699" s="624"/>
      <c r="J699" s="624"/>
      <c r="K699" s="624"/>
      <c r="L699" s="624"/>
      <c r="M699" s="624"/>
      <c r="N699" s="620"/>
      <c r="O699" s="13"/>
      <c r="P699" s="67"/>
      <c r="Q699" s="67"/>
      <c r="R699" s="67"/>
      <c r="S699" s="67"/>
      <c r="T699" s="67"/>
      <c r="U699" s="67"/>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c r="EY699" s="13"/>
      <c r="EZ699" s="13"/>
      <c r="FA699" s="13"/>
      <c r="FB699" s="13"/>
      <c r="FC699" s="13"/>
      <c r="FD699" s="13"/>
      <c r="FE699" s="13"/>
      <c r="FF699" s="13"/>
      <c r="FG699" s="13"/>
      <c r="FH699" s="13"/>
      <c r="FI699" s="13"/>
      <c r="FJ699" s="13"/>
      <c r="FK699" s="13"/>
      <c r="FL699" s="13"/>
      <c r="FM699" s="13"/>
      <c r="FN699" s="13"/>
      <c r="FO699" s="13"/>
      <c r="FP699" s="13"/>
      <c r="FQ699" s="13"/>
      <c r="FR699" s="13"/>
      <c r="FS699" s="13"/>
      <c r="FT699" s="13"/>
      <c r="FU699" s="13"/>
      <c r="FV699" s="13"/>
      <c r="FW699" s="13"/>
      <c r="FX699" s="13"/>
      <c r="FY699" s="13"/>
      <c r="FZ699" s="13"/>
      <c r="GA699" s="13"/>
      <c r="GB699" s="13"/>
      <c r="GC699" s="13"/>
      <c r="GD699" s="13"/>
      <c r="GE699" s="13"/>
      <c r="GF699" s="13"/>
      <c r="GG699" s="13"/>
      <c r="GH699" s="13"/>
      <c r="GI699" s="13"/>
      <c r="GJ699" s="13"/>
      <c r="GK699" s="13"/>
      <c r="GL699" s="13"/>
      <c r="GM699" s="13"/>
      <c r="GN699" s="13"/>
      <c r="GO699" s="13"/>
      <c r="GP699" s="13"/>
      <c r="GQ699" s="13"/>
      <c r="GR699" s="13"/>
      <c r="GS699" s="13"/>
      <c r="GT699" s="13"/>
      <c r="GU699" s="13"/>
      <c r="GV699" s="13"/>
      <c r="GW699" s="13"/>
      <c r="GX699" s="13"/>
      <c r="GY699" s="13"/>
      <c r="GZ699" s="13"/>
      <c r="HA699" s="13"/>
      <c r="HB699" s="13"/>
      <c r="HC699" s="13"/>
      <c r="HD699" s="13"/>
      <c r="HE699" s="13"/>
      <c r="HF699" s="13"/>
      <c r="HG699" s="13"/>
      <c r="HH699" s="13"/>
      <c r="HI699" s="13"/>
      <c r="HJ699" s="13"/>
      <c r="HK699" s="13"/>
      <c r="HL699" s="13"/>
      <c r="HM699" s="13"/>
      <c r="HN699" s="13"/>
      <c r="HO699" s="13"/>
      <c r="HP699" s="13"/>
      <c r="HQ699" s="13"/>
      <c r="HR699" s="13"/>
      <c r="HS699" s="13"/>
    </row>
    <row r="700" spans="1:227" s="17" customFormat="1" ht="39" customHeight="1" x14ac:dyDescent="0.25">
      <c r="A700" s="630"/>
      <c r="B700" s="687"/>
      <c r="C700" s="635"/>
      <c r="D700" s="635"/>
      <c r="E700" s="166" t="s">
        <v>1274</v>
      </c>
      <c r="F700" s="174" t="s">
        <v>92</v>
      </c>
      <c r="G700" s="536" t="s">
        <v>1465</v>
      </c>
      <c r="H700" s="624"/>
      <c r="I700" s="624"/>
      <c r="J700" s="624"/>
      <c r="K700" s="624"/>
      <c r="L700" s="624"/>
      <c r="M700" s="624"/>
      <c r="N700" s="620"/>
      <c r="O700" s="13"/>
      <c r="P700" s="67"/>
      <c r="Q700" s="67"/>
      <c r="R700" s="67"/>
      <c r="S700" s="67"/>
      <c r="T700" s="67"/>
      <c r="U700" s="67"/>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c r="EY700" s="13"/>
      <c r="EZ700" s="13"/>
      <c r="FA700" s="13"/>
      <c r="FB700" s="13"/>
      <c r="FC700" s="13"/>
      <c r="FD700" s="13"/>
      <c r="FE700" s="13"/>
      <c r="FF700" s="13"/>
      <c r="FG700" s="13"/>
      <c r="FH700" s="13"/>
      <c r="FI700" s="13"/>
      <c r="FJ700" s="13"/>
      <c r="FK700" s="13"/>
      <c r="FL700" s="13"/>
      <c r="FM700" s="13"/>
      <c r="FN700" s="13"/>
      <c r="FO700" s="13"/>
      <c r="FP700" s="13"/>
      <c r="FQ700" s="13"/>
      <c r="FR700" s="13"/>
      <c r="FS700" s="13"/>
      <c r="FT700" s="13"/>
      <c r="FU700" s="13"/>
      <c r="FV700" s="13"/>
      <c r="FW700" s="13"/>
      <c r="FX700" s="13"/>
      <c r="FY700" s="13"/>
      <c r="FZ700" s="13"/>
      <c r="GA700" s="13"/>
      <c r="GB700" s="13"/>
      <c r="GC700" s="13"/>
      <c r="GD700" s="13"/>
      <c r="GE700" s="13"/>
      <c r="GF700" s="13"/>
      <c r="GG700" s="13"/>
      <c r="GH700" s="13"/>
      <c r="GI700" s="13"/>
      <c r="GJ700" s="13"/>
      <c r="GK700" s="13"/>
      <c r="GL700" s="13"/>
      <c r="GM700" s="13"/>
      <c r="GN700" s="13"/>
      <c r="GO700" s="13"/>
      <c r="GP700" s="13"/>
      <c r="GQ700" s="13"/>
      <c r="GR700" s="13"/>
      <c r="GS700" s="13"/>
      <c r="GT700" s="13"/>
      <c r="GU700" s="13"/>
      <c r="GV700" s="13"/>
      <c r="GW700" s="13"/>
      <c r="GX700" s="13"/>
      <c r="GY700" s="13"/>
      <c r="GZ700" s="13"/>
      <c r="HA700" s="13"/>
      <c r="HB700" s="13"/>
      <c r="HC700" s="13"/>
      <c r="HD700" s="13"/>
      <c r="HE700" s="13"/>
      <c r="HF700" s="13"/>
      <c r="HG700" s="13"/>
      <c r="HH700" s="13"/>
      <c r="HI700" s="13"/>
      <c r="HJ700" s="13"/>
      <c r="HK700" s="13"/>
      <c r="HL700" s="13"/>
      <c r="HM700" s="13"/>
      <c r="HN700" s="13"/>
      <c r="HO700" s="13"/>
      <c r="HP700" s="13"/>
      <c r="HQ700" s="13"/>
      <c r="HR700" s="13"/>
      <c r="HS700" s="13"/>
    </row>
    <row r="701" spans="1:227" s="17" customFormat="1" ht="148.5" customHeight="1" x14ac:dyDescent="0.25">
      <c r="A701" s="101"/>
      <c r="B701" s="102" t="s">
        <v>1182</v>
      </c>
      <c r="C701" s="87" t="s">
        <v>1181</v>
      </c>
      <c r="D701" s="99" t="s">
        <v>1183</v>
      </c>
      <c r="E701" s="103" t="s">
        <v>172</v>
      </c>
      <c r="F701" s="100" t="s">
        <v>1184</v>
      </c>
      <c r="G701" s="523" t="s">
        <v>381</v>
      </c>
      <c r="H701" s="601">
        <v>500</v>
      </c>
      <c r="I701" s="601">
        <v>500</v>
      </c>
      <c r="J701" s="601">
        <v>700</v>
      </c>
      <c r="K701" s="601">
        <v>0</v>
      </c>
      <c r="L701" s="601">
        <v>0</v>
      </c>
      <c r="M701" s="601">
        <v>0</v>
      </c>
      <c r="N701" s="611" t="s">
        <v>1203</v>
      </c>
      <c r="O701" s="13"/>
      <c r="P701" s="67"/>
      <c r="Q701" s="67"/>
      <c r="R701" s="67"/>
      <c r="S701" s="67"/>
      <c r="T701" s="67"/>
      <c r="U701" s="67"/>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c r="EY701" s="13"/>
      <c r="EZ701" s="13"/>
      <c r="FA701" s="13"/>
      <c r="FB701" s="13"/>
      <c r="FC701" s="13"/>
      <c r="FD701" s="13"/>
      <c r="FE701" s="13"/>
      <c r="FF701" s="13"/>
      <c r="FG701" s="13"/>
      <c r="FH701" s="13"/>
      <c r="FI701" s="13"/>
      <c r="FJ701" s="13"/>
      <c r="FK701" s="13"/>
      <c r="FL701" s="13"/>
      <c r="FM701" s="13"/>
      <c r="FN701" s="13"/>
      <c r="FO701" s="13"/>
      <c r="FP701" s="13"/>
      <c r="FQ701" s="13"/>
      <c r="FR701" s="13"/>
      <c r="FS701" s="13"/>
      <c r="FT701" s="13"/>
      <c r="FU701" s="13"/>
      <c r="FV701" s="13"/>
      <c r="FW701" s="13"/>
      <c r="FX701" s="13"/>
      <c r="FY701" s="13"/>
      <c r="FZ701" s="13"/>
      <c r="GA701" s="13"/>
      <c r="GB701" s="13"/>
      <c r="GC701" s="13"/>
      <c r="GD701" s="13"/>
      <c r="GE701" s="13"/>
      <c r="GF701" s="13"/>
      <c r="GG701" s="13"/>
      <c r="GH701" s="13"/>
      <c r="GI701" s="13"/>
      <c r="GJ701" s="13"/>
      <c r="GK701" s="13"/>
      <c r="GL701" s="13"/>
      <c r="GM701" s="13"/>
      <c r="GN701" s="13"/>
      <c r="GO701" s="13"/>
      <c r="GP701" s="13"/>
      <c r="GQ701" s="13"/>
      <c r="GR701" s="13"/>
      <c r="GS701" s="13"/>
      <c r="GT701" s="13"/>
      <c r="GU701" s="13"/>
      <c r="GV701" s="13"/>
      <c r="GW701" s="13"/>
      <c r="GX701" s="13"/>
      <c r="GY701" s="13"/>
      <c r="GZ701" s="13"/>
      <c r="HA701" s="13"/>
      <c r="HB701" s="13"/>
      <c r="HC701" s="13"/>
      <c r="HD701" s="13"/>
      <c r="HE701" s="13"/>
      <c r="HF701" s="13"/>
      <c r="HG701" s="13"/>
      <c r="HH701" s="13"/>
      <c r="HI701" s="13"/>
      <c r="HJ701" s="13"/>
      <c r="HK701" s="13"/>
      <c r="HL701" s="13"/>
      <c r="HM701" s="13"/>
      <c r="HN701" s="13"/>
      <c r="HO701" s="13"/>
      <c r="HP701" s="13"/>
      <c r="HQ701" s="13"/>
      <c r="HR701" s="13"/>
      <c r="HS701" s="13"/>
    </row>
    <row r="702" spans="1:227" s="17" customFormat="1" ht="30" customHeight="1" x14ac:dyDescent="0.25">
      <c r="A702" s="680" t="s">
        <v>301</v>
      </c>
      <c r="B702" s="704" t="s">
        <v>404</v>
      </c>
      <c r="C702" s="655" t="s">
        <v>841</v>
      </c>
      <c r="D702" s="698" t="s">
        <v>1350</v>
      </c>
      <c r="E702" s="215" t="s">
        <v>172</v>
      </c>
      <c r="F702" s="213" t="s">
        <v>483</v>
      </c>
      <c r="G702" s="523" t="s">
        <v>381</v>
      </c>
      <c r="H702" s="641">
        <f>H704+H716</f>
        <v>56784.4</v>
      </c>
      <c r="I702" s="641">
        <f t="shared" ref="I702:M702" si="14">I704+I716</f>
        <v>55164.2</v>
      </c>
      <c r="J702" s="641">
        <f t="shared" si="14"/>
        <v>55979.600000000006</v>
      </c>
      <c r="K702" s="641">
        <f t="shared" si="14"/>
        <v>56648.2</v>
      </c>
      <c r="L702" s="641">
        <f t="shared" si="14"/>
        <v>56648.2</v>
      </c>
      <c r="M702" s="641">
        <f t="shared" si="14"/>
        <v>56648.2</v>
      </c>
      <c r="N702" s="619"/>
      <c r="O702" s="13"/>
      <c r="P702" s="67"/>
      <c r="Q702" s="67"/>
      <c r="R702" s="67"/>
      <c r="S702" s="67"/>
      <c r="T702" s="67"/>
      <c r="U702" s="67"/>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c r="EY702" s="13"/>
      <c r="EZ702" s="13"/>
      <c r="FA702" s="13"/>
      <c r="FB702" s="13"/>
      <c r="FC702" s="13"/>
      <c r="FD702" s="13"/>
      <c r="FE702" s="13"/>
      <c r="FF702" s="13"/>
      <c r="FG702" s="13"/>
      <c r="FH702" s="13"/>
      <c r="FI702" s="13"/>
      <c r="FJ702" s="13"/>
      <c r="FK702" s="13"/>
      <c r="FL702" s="13"/>
      <c r="FM702" s="13"/>
      <c r="FN702" s="13"/>
      <c r="FO702" s="13"/>
      <c r="FP702" s="13"/>
      <c r="FQ702" s="13"/>
      <c r="FR702" s="13"/>
      <c r="FS702" s="13"/>
      <c r="FT702" s="13"/>
      <c r="FU702" s="13"/>
      <c r="FV702" s="13"/>
      <c r="FW702" s="13"/>
      <c r="FX702" s="13"/>
      <c r="FY702" s="13"/>
      <c r="FZ702" s="13"/>
      <c r="GA702" s="13"/>
      <c r="GB702" s="13"/>
      <c r="GC702" s="13"/>
      <c r="GD702" s="13"/>
      <c r="GE702" s="13"/>
      <c r="GF702" s="13"/>
      <c r="GG702" s="13"/>
      <c r="GH702" s="13"/>
      <c r="GI702" s="13"/>
      <c r="GJ702" s="13"/>
      <c r="GK702" s="13"/>
      <c r="GL702" s="13"/>
      <c r="GM702" s="13"/>
      <c r="GN702" s="13"/>
      <c r="GO702" s="13"/>
      <c r="GP702" s="13"/>
      <c r="GQ702" s="13"/>
      <c r="GR702" s="13"/>
      <c r="GS702" s="13"/>
      <c r="GT702" s="13"/>
      <c r="GU702" s="13"/>
      <c r="GV702" s="13"/>
      <c r="GW702" s="13"/>
      <c r="GX702" s="13"/>
      <c r="GY702" s="13"/>
      <c r="GZ702" s="13"/>
      <c r="HA702" s="13"/>
      <c r="HB702" s="13"/>
      <c r="HC702" s="13"/>
      <c r="HD702" s="13"/>
      <c r="HE702" s="13"/>
      <c r="HF702" s="13"/>
      <c r="HG702" s="13"/>
      <c r="HH702" s="13"/>
      <c r="HI702" s="13"/>
      <c r="HJ702" s="13"/>
      <c r="HK702" s="13"/>
      <c r="HL702" s="13"/>
      <c r="HM702" s="13"/>
      <c r="HN702" s="13"/>
      <c r="HO702" s="13"/>
      <c r="HP702" s="13"/>
      <c r="HQ702" s="13"/>
      <c r="HR702" s="13"/>
      <c r="HS702" s="13"/>
    </row>
    <row r="703" spans="1:227" s="17" customFormat="1" ht="31.5" customHeight="1" x14ac:dyDescent="0.25">
      <c r="A703" s="761"/>
      <c r="B703" s="705"/>
      <c r="C703" s="775"/>
      <c r="D703" s="777"/>
      <c r="E703" s="219" t="s">
        <v>91</v>
      </c>
      <c r="F703" s="213"/>
      <c r="G703" s="523"/>
      <c r="H703" s="641"/>
      <c r="I703" s="641"/>
      <c r="J703" s="641"/>
      <c r="K703" s="641"/>
      <c r="L703" s="641"/>
      <c r="M703" s="641"/>
      <c r="N703" s="639"/>
      <c r="O703" s="13"/>
      <c r="P703" s="67"/>
      <c r="Q703" s="67"/>
      <c r="R703" s="67"/>
      <c r="S703" s="67"/>
      <c r="T703" s="67"/>
      <c r="U703" s="67"/>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c r="GX703" s="13"/>
      <c r="GY703" s="13"/>
      <c r="GZ703" s="13"/>
      <c r="HA703" s="13"/>
      <c r="HB703" s="13"/>
      <c r="HC703" s="13"/>
      <c r="HD703" s="13"/>
      <c r="HE703" s="13"/>
      <c r="HF703" s="13"/>
      <c r="HG703" s="13"/>
      <c r="HH703" s="13"/>
      <c r="HI703" s="13"/>
      <c r="HJ703" s="13"/>
      <c r="HK703" s="13"/>
      <c r="HL703" s="13"/>
      <c r="HM703" s="13"/>
      <c r="HN703" s="13"/>
      <c r="HO703" s="13"/>
      <c r="HP703" s="13"/>
      <c r="HQ703" s="13"/>
      <c r="HR703" s="13"/>
      <c r="HS703" s="13"/>
    </row>
    <row r="704" spans="1:227" s="17" customFormat="1" ht="45.75" customHeight="1" x14ac:dyDescent="0.25">
      <c r="A704" s="761"/>
      <c r="B704" s="705"/>
      <c r="C704" s="655" t="s">
        <v>842</v>
      </c>
      <c r="D704" s="661" t="s">
        <v>1350</v>
      </c>
      <c r="E704" s="17" t="s">
        <v>46</v>
      </c>
      <c r="F704" s="603" t="s">
        <v>92</v>
      </c>
      <c r="G704" s="11" t="s">
        <v>739</v>
      </c>
      <c r="H704" s="636">
        <v>30145.4</v>
      </c>
      <c r="I704" s="636">
        <v>28978.6</v>
      </c>
      <c r="J704" s="636">
        <v>28898.400000000001</v>
      </c>
      <c r="K704" s="636">
        <v>28529.599999999999</v>
      </c>
      <c r="L704" s="636">
        <v>28529.599999999999</v>
      </c>
      <c r="M704" s="636">
        <v>28529.599999999999</v>
      </c>
      <c r="N704" s="619" t="s">
        <v>625</v>
      </c>
      <c r="O704" s="13"/>
      <c r="P704" s="67"/>
      <c r="Q704" s="67"/>
      <c r="R704" s="67"/>
      <c r="S704" s="67"/>
      <c r="T704" s="67"/>
      <c r="U704" s="67"/>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c r="EY704" s="13"/>
      <c r="EZ704" s="13"/>
      <c r="FA704" s="13"/>
      <c r="FB704" s="13"/>
      <c r="FC704" s="13"/>
      <c r="FD704" s="13"/>
      <c r="FE704" s="13"/>
      <c r="FF704" s="13"/>
      <c r="FG704" s="13"/>
      <c r="FH704" s="13"/>
      <c r="FI704" s="13"/>
      <c r="FJ704" s="13"/>
      <c r="FK704" s="13"/>
      <c r="FL704" s="13"/>
      <c r="FM704" s="13"/>
      <c r="FN704" s="13"/>
      <c r="FO704" s="13"/>
      <c r="FP704" s="13"/>
      <c r="FQ704" s="13"/>
      <c r="FR704" s="13"/>
      <c r="FS704" s="13"/>
      <c r="FT704" s="13"/>
      <c r="FU704" s="13"/>
      <c r="FV704" s="13"/>
      <c r="FW704" s="13"/>
      <c r="FX704" s="13"/>
      <c r="FY704" s="13"/>
      <c r="FZ704" s="13"/>
      <c r="GA704" s="13"/>
      <c r="GB704" s="13"/>
      <c r="GC704" s="13"/>
      <c r="GD704" s="13"/>
      <c r="GE704" s="13"/>
      <c r="GF704" s="13"/>
      <c r="GG704" s="13"/>
      <c r="GH704" s="13"/>
      <c r="GI704" s="13"/>
      <c r="GJ704" s="13"/>
      <c r="GK704" s="13"/>
      <c r="GL704" s="13"/>
      <c r="GM704" s="13"/>
      <c r="GN704" s="13"/>
      <c r="GO704" s="13"/>
      <c r="GP704" s="13"/>
      <c r="GQ704" s="13"/>
      <c r="GR704" s="13"/>
      <c r="GS704" s="13"/>
      <c r="GT704" s="13"/>
      <c r="GU704" s="13"/>
      <c r="GV704" s="13"/>
      <c r="GW704" s="13"/>
      <c r="GX704" s="13"/>
      <c r="GY704" s="13"/>
      <c r="GZ704" s="13"/>
      <c r="HA704" s="13"/>
      <c r="HB704" s="13"/>
      <c r="HC704" s="13"/>
      <c r="HD704" s="13"/>
      <c r="HE704" s="13"/>
      <c r="HF704" s="13"/>
      <c r="HG704" s="13"/>
      <c r="HH704" s="13"/>
      <c r="HI704" s="13"/>
      <c r="HJ704" s="13"/>
      <c r="HK704" s="13"/>
      <c r="HL704" s="13"/>
      <c r="HM704" s="13"/>
      <c r="HN704" s="13"/>
      <c r="HO704" s="13"/>
      <c r="HP704" s="13"/>
      <c r="HQ704" s="13"/>
      <c r="HR704" s="13"/>
      <c r="HS704" s="13"/>
    </row>
    <row r="705" spans="1:227" s="17" customFormat="1" ht="60" x14ac:dyDescent="0.25">
      <c r="A705" s="761"/>
      <c r="B705" s="705"/>
      <c r="C705" s="655"/>
      <c r="D705" s="661"/>
      <c r="E705" s="17" t="s">
        <v>1367</v>
      </c>
      <c r="F705" s="603" t="s">
        <v>737</v>
      </c>
      <c r="G705" s="519" t="s">
        <v>1080</v>
      </c>
      <c r="H705" s="637"/>
      <c r="I705" s="637"/>
      <c r="J705" s="637"/>
      <c r="K705" s="637"/>
      <c r="L705" s="637"/>
      <c r="M705" s="637"/>
      <c r="N705" s="619"/>
      <c r="O705" s="13"/>
      <c r="P705" s="67"/>
      <c r="Q705" s="67"/>
      <c r="R705" s="67"/>
      <c r="S705" s="67"/>
      <c r="T705" s="67"/>
      <c r="U705" s="67"/>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c r="EY705" s="13"/>
      <c r="EZ705" s="13"/>
      <c r="FA705" s="13"/>
      <c r="FB705" s="13"/>
      <c r="FC705" s="13"/>
      <c r="FD705" s="13"/>
      <c r="FE705" s="13"/>
      <c r="FF705" s="13"/>
      <c r="FG705" s="13"/>
      <c r="FH705" s="13"/>
      <c r="FI705" s="13"/>
      <c r="FJ705" s="13"/>
      <c r="FK705" s="13"/>
      <c r="FL705" s="13"/>
      <c r="FM705" s="13"/>
      <c r="FN705" s="13"/>
      <c r="FO705" s="13"/>
      <c r="FP705" s="13"/>
      <c r="FQ705" s="13"/>
      <c r="FR705" s="13"/>
      <c r="FS705" s="13"/>
      <c r="FT705" s="13"/>
      <c r="FU705" s="13"/>
      <c r="FV705" s="13"/>
      <c r="FW705" s="13"/>
      <c r="FX705" s="13"/>
      <c r="FY705" s="13"/>
      <c r="FZ705" s="13"/>
      <c r="GA705" s="13"/>
      <c r="GB705" s="13"/>
      <c r="GC705" s="13"/>
      <c r="GD705" s="13"/>
      <c r="GE705" s="13"/>
      <c r="GF705" s="13"/>
      <c r="GG705" s="13"/>
      <c r="GH705" s="13"/>
      <c r="GI705" s="13"/>
      <c r="GJ705" s="13"/>
      <c r="GK705" s="13"/>
      <c r="GL705" s="13"/>
      <c r="GM705" s="13"/>
      <c r="GN705" s="13"/>
      <c r="GO705" s="13"/>
      <c r="GP705" s="13"/>
      <c r="GQ705" s="13"/>
      <c r="GR705" s="13"/>
      <c r="GS705" s="13"/>
      <c r="GT705" s="13"/>
      <c r="GU705" s="13"/>
      <c r="GV705" s="13"/>
      <c r="GW705" s="13"/>
      <c r="GX705" s="13"/>
      <c r="GY705" s="13"/>
      <c r="GZ705" s="13"/>
      <c r="HA705" s="13"/>
      <c r="HB705" s="13"/>
      <c r="HC705" s="13"/>
      <c r="HD705" s="13"/>
      <c r="HE705" s="13"/>
      <c r="HF705" s="13"/>
      <c r="HG705" s="13"/>
      <c r="HH705" s="13"/>
      <c r="HI705" s="13"/>
      <c r="HJ705" s="13"/>
      <c r="HK705" s="13"/>
      <c r="HL705" s="13"/>
      <c r="HM705" s="13"/>
      <c r="HN705" s="13"/>
      <c r="HO705" s="13"/>
      <c r="HP705" s="13"/>
      <c r="HQ705" s="13"/>
      <c r="HR705" s="13"/>
      <c r="HS705" s="13"/>
    </row>
    <row r="706" spans="1:227" s="17" customFormat="1" ht="45" x14ac:dyDescent="0.25">
      <c r="A706" s="761"/>
      <c r="B706" s="705"/>
      <c r="C706" s="655"/>
      <c r="D706" s="661"/>
      <c r="E706" s="223" t="s">
        <v>1081</v>
      </c>
      <c r="F706" s="214" t="s">
        <v>786</v>
      </c>
      <c r="G706" s="406" t="s">
        <v>1082</v>
      </c>
      <c r="H706" s="637"/>
      <c r="I706" s="637"/>
      <c r="J706" s="637"/>
      <c r="K706" s="637"/>
      <c r="L706" s="637"/>
      <c r="M706" s="637"/>
      <c r="N706" s="619"/>
      <c r="O706" s="13"/>
      <c r="P706" s="67"/>
      <c r="Q706" s="67"/>
      <c r="R706" s="67"/>
      <c r="S706" s="67"/>
      <c r="T706" s="67"/>
      <c r="U706" s="67"/>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c r="EY706" s="13"/>
      <c r="EZ706" s="13"/>
      <c r="FA706" s="13"/>
      <c r="FB706" s="13"/>
      <c r="FC706" s="13"/>
      <c r="FD706" s="13"/>
      <c r="FE706" s="13"/>
      <c r="FF706" s="13"/>
      <c r="FG706" s="13"/>
      <c r="FH706" s="13"/>
      <c r="FI706" s="13"/>
      <c r="FJ706" s="13"/>
      <c r="FK706" s="13"/>
      <c r="FL706" s="13"/>
      <c r="FM706" s="13"/>
      <c r="FN706" s="13"/>
      <c r="FO706" s="13"/>
      <c r="FP706" s="13"/>
      <c r="FQ706" s="13"/>
      <c r="FR706" s="13"/>
      <c r="FS706" s="13"/>
      <c r="FT706" s="13"/>
      <c r="FU706" s="13"/>
      <c r="FV706" s="13"/>
      <c r="FW706" s="13"/>
      <c r="FX706" s="13"/>
      <c r="FY706" s="13"/>
      <c r="FZ706" s="13"/>
      <c r="GA706" s="13"/>
      <c r="GB706" s="13"/>
      <c r="GC706" s="13"/>
      <c r="GD706" s="13"/>
      <c r="GE706" s="13"/>
      <c r="GF706" s="13"/>
      <c r="GG706" s="13"/>
      <c r="GH706" s="13"/>
      <c r="GI706" s="13"/>
      <c r="GJ706" s="13"/>
      <c r="GK706" s="13"/>
      <c r="GL706" s="13"/>
      <c r="GM706" s="13"/>
      <c r="GN706" s="13"/>
      <c r="GO706" s="13"/>
      <c r="GP706" s="13"/>
      <c r="GQ706" s="13"/>
      <c r="GR706" s="13"/>
      <c r="GS706" s="13"/>
      <c r="GT706" s="13"/>
      <c r="GU706" s="13"/>
      <c r="GV706" s="13"/>
      <c r="GW706" s="13"/>
      <c r="GX706" s="13"/>
      <c r="GY706" s="13"/>
      <c r="GZ706" s="13"/>
      <c r="HA706" s="13"/>
      <c r="HB706" s="13"/>
      <c r="HC706" s="13"/>
      <c r="HD706" s="13"/>
      <c r="HE706" s="13"/>
      <c r="HF706" s="13"/>
      <c r="HG706" s="13"/>
      <c r="HH706" s="13"/>
      <c r="HI706" s="13"/>
      <c r="HJ706" s="13"/>
      <c r="HK706" s="13"/>
      <c r="HL706" s="13"/>
      <c r="HM706" s="13"/>
      <c r="HN706" s="13"/>
      <c r="HO706" s="13"/>
      <c r="HP706" s="13"/>
      <c r="HQ706" s="13"/>
      <c r="HR706" s="13"/>
      <c r="HS706" s="13"/>
    </row>
    <row r="707" spans="1:227" s="17" customFormat="1" ht="45" x14ac:dyDescent="0.25">
      <c r="A707" s="761"/>
      <c r="B707" s="705"/>
      <c r="C707" s="655"/>
      <c r="D707" s="661"/>
      <c r="E707" s="243" t="s">
        <v>738</v>
      </c>
      <c r="F707" s="214" t="s">
        <v>92</v>
      </c>
      <c r="G707" s="524" t="s">
        <v>1351</v>
      </c>
      <c r="H707" s="637"/>
      <c r="I707" s="637"/>
      <c r="J707" s="637"/>
      <c r="K707" s="637"/>
      <c r="L707" s="637"/>
      <c r="M707" s="637"/>
      <c r="N707" s="619"/>
      <c r="O707" s="13"/>
      <c r="P707" s="67"/>
      <c r="Q707" s="67"/>
      <c r="R707" s="67"/>
      <c r="S707" s="67"/>
      <c r="T707" s="67"/>
      <c r="U707" s="67"/>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c r="EY707" s="13"/>
      <c r="EZ707" s="13"/>
      <c r="FA707" s="13"/>
      <c r="FB707" s="13"/>
      <c r="FC707" s="13"/>
      <c r="FD707" s="13"/>
      <c r="FE707" s="13"/>
      <c r="FF707" s="13"/>
      <c r="FG707" s="13"/>
      <c r="FH707" s="13"/>
      <c r="FI707" s="13"/>
      <c r="FJ707" s="13"/>
      <c r="FK707" s="13"/>
      <c r="FL707" s="13"/>
      <c r="FM707" s="13"/>
      <c r="FN707" s="13"/>
      <c r="FO707" s="13"/>
      <c r="FP707" s="13"/>
      <c r="FQ707" s="13"/>
      <c r="FR707" s="13"/>
      <c r="FS707" s="13"/>
      <c r="FT707" s="13"/>
      <c r="FU707" s="13"/>
      <c r="FV707" s="13"/>
      <c r="FW707" s="13"/>
      <c r="FX707" s="13"/>
      <c r="FY707" s="13"/>
      <c r="FZ707" s="13"/>
      <c r="GA707" s="13"/>
      <c r="GB707" s="13"/>
      <c r="GC707" s="13"/>
      <c r="GD707" s="13"/>
      <c r="GE707" s="13"/>
      <c r="GF707" s="13"/>
      <c r="GG707" s="13"/>
      <c r="GH707" s="13"/>
      <c r="GI707" s="13"/>
      <c r="GJ707" s="13"/>
      <c r="GK707" s="13"/>
      <c r="GL707" s="13"/>
      <c r="GM707" s="13"/>
      <c r="GN707" s="13"/>
      <c r="GO707" s="13"/>
      <c r="GP707" s="13"/>
      <c r="GQ707" s="13"/>
      <c r="GR707" s="13"/>
      <c r="GS707" s="13"/>
      <c r="GT707" s="13"/>
      <c r="GU707" s="13"/>
      <c r="GV707" s="13"/>
      <c r="GW707" s="13"/>
      <c r="GX707" s="13"/>
      <c r="GY707" s="13"/>
      <c r="GZ707" s="13"/>
      <c r="HA707" s="13"/>
      <c r="HB707" s="13"/>
      <c r="HC707" s="13"/>
      <c r="HD707" s="13"/>
      <c r="HE707" s="13"/>
      <c r="HF707" s="13"/>
      <c r="HG707" s="13"/>
      <c r="HH707" s="13"/>
      <c r="HI707" s="13"/>
      <c r="HJ707" s="13"/>
      <c r="HK707" s="13"/>
      <c r="HL707" s="13"/>
      <c r="HM707" s="13"/>
      <c r="HN707" s="13"/>
      <c r="HO707" s="13"/>
      <c r="HP707" s="13"/>
      <c r="HQ707" s="13"/>
      <c r="HR707" s="13"/>
      <c r="HS707" s="13"/>
    </row>
    <row r="708" spans="1:227" s="17" customFormat="1" ht="60" x14ac:dyDescent="0.25">
      <c r="A708" s="761"/>
      <c r="B708" s="705"/>
      <c r="C708" s="655"/>
      <c r="D708" s="661"/>
      <c r="E708" s="243" t="s">
        <v>1033</v>
      </c>
      <c r="F708" s="244" t="s">
        <v>1353</v>
      </c>
      <c r="G708" s="525" t="s">
        <v>1034</v>
      </c>
      <c r="H708" s="637"/>
      <c r="I708" s="637"/>
      <c r="J708" s="637"/>
      <c r="K708" s="637"/>
      <c r="L708" s="637"/>
      <c r="M708" s="637"/>
      <c r="N708" s="619"/>
      <c r="O708" s="13"/>
      <c r="P708" s="67"/>
      <c r="Q708" s="67"/>
      <c r="R708" s="67"/>
      <c r="S708" s="67"/>
      <c r="T708" s="67"/>
      <c r="U708" s="67"/>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c r="EY708" s="13"/>
      <c r="EZ708" s="13"/>
      <c r="FA708" s="13"/>
      <c r="FB708" s="13"/>
      <c r="FC708" s="13"/>
      <c r="FD708" s="13"/>
      <c r="FE708" s="13"/>
      <c r="FF708" s="13"/>
      <c r="FG708" s="13"/>
      <c r="FH708" s="13"/>
      <c r="FI708" s="13"/>
      <c r="FJ708" s="13"/>
      <c r="FK708" s="13"/>
      <c r="FL708" s="13"/>
      <c r="FM708" s="13"/>
      <c r="FN708" s="13"/>
      <c r="FO708" s="13"/>
      <c r="FP708" s="13"/>
      <c r="FQ708" s="13"/>
      <c r="FR708" s="13"/>
      <c r="FS708" s="13"/>
      <c r="FT708" s="13"/>
      <c r="FU708" s="13"/>
      <c r="FV708" s="13"/>
      <c r="FW708" s="13"/>
      <c r="FX708" s="13"/>
      <c r="FY708" s="13"/>
      <c r="FZ708" s="13"/>
      <c r="GA708" s="13"/>
      <c r="GB708" s="13"/>
      <c r="GC708" s="13"/>
      <c r="GD708" s="13"/>
      <c r="GE708" s="13"/>
      <c r="GF708" s="13"/>
      <c r="GG708" s="13"/>
      <c r="GH708" s="13"/>
      <c r="GI708" s="13"/>
      <c r="GJ708" s="13"/>
      <c r="GK708" s="13"/>
      <c r="GL708" s="13"/>
      <c r="GM708" s="13"/>
      <c r="GN708" s="13"/>
      <c r="GO708" s="13"/>
      <c r="GP708" s="13"/>
      <c r="GQ708" s="13"/>
      <c r="GR708" s="13"/>
      <c r="GS708" s="13"/>
      <c r="GT708" s="13"/>
      <c r="GU708" s="13"/>
      <c r="GV708" s="13"/>
      <c r="GW708" s="13"/>
      <c r="GX708" s="13"/>
      <c r="GY708" s="13"/>
      <c r="GZ708" s="13"/>
      <c r="HA708" s="13"/>
      <c r="HB708" s="13"/>
      <c r="HC708" s="13"/>
      <c r="HD708" s="13"/>
      <c r="HE708" s="13"/>
      <c r="HF708" s="13"/>
      <c r="HG708" s="13"/>
      <c r="HH708" s="13"/>
      <c r="HI708" s="13"/>
      <c r="HJ708" s="13"/>
      <c r="HK708" s="13"/>
      <c r="HL708" s="13"/>
      <c r="HM708" s="13"/>
      <c r="HN708" s="13"/>
      <c r="HO708" s="13"/>
      <c r="HP708" s="13"/>
      <c r="HQ708" s="13"/>
      <c r="HR708" s="13"/>
      <c r="HS708" s="13"/>
    </row>
    <row r="709" spans="1:227" s="17" customFormat="1" ht="60" x14ac:dyDescent="0.25">
      <c r="A709" s="761"/>
      <c r="B709" s="705"/>
      <c r="C709" s="655"/>
      <c r="D709" s="661"/>
      <c r="E709" s="243" t="s">
        <v>1354</v>
      </c>
      <c r="F709" s="244" t="s">
        <v>1353</v>
      </c>
      <c r="G709" s="525" t="s">
        <v>1309</v>
      </c>
      <c r="H709" s="637"/>
      <c r="I709" s="637"/>
      <c r="J709" s="637"/>
      <c r="K709" s="637"/>
      <c r="L709" s="637"/>
      <c r="M709" s="637"/>
      <c r="N709" s="619"/>
      <c r="O709" s="13"/>
      <c r="P709" s="67"/>
      <c r="Q709" s="67"/>
      <c r="R709" s="67"/>
      <c r="S709" s="67"/>
      <c r="T709" s="67"/>
      <c r="U709" s="67"/>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c r="GX709" s="13"/>
      <c r="GY709" s="13"/>
      <c r="GZ709" s="13"/>
      <c r="HA709" s="13"/>
      <c r="HB709" s="13"/>
      <c r="HC709" s="13"/>
      <c r="HD709" s="13"/>
      <c r="HE709" s="13"/>
      <c r="HF709" s="13"/>
      <c r="HG709" s="13"/>
      <c r="HH709" s="13"/>
      <c r="HI709" s="13"/>
      <c r="HJ709" s="13"/>
      <c r="HK709" s="13"/>
      <c r="HL709" s="13"/>
      <c r="HM709" s="13"/>
      <c r="HN709" s="13"/>
      <c r="HO709" s="13"/>
      <c r="HP709" s="13"/>
      <c r="HQ709" s="13"/>
      <c r="HR709" s="13"/>
      <c r="HS709" s="13"/>
    </row>
    <row r="710" spans="1:227" s="17" customFormat="1" ht="45" x14ac:dyDescent="0.25">
      <c r="A710" s="761"/>
      <c r="B710" s="705"/>
      <c r="C710" s="639"/>
      <c r="D710" s="764"/>
      <c r="E710" s="198" t="s">
        <v>517</v>
      </c>
      <c r="F710" s="607" t="s">
        <v>92</v>
      </c>
      <c r="G710" s="530" t="s">
        <v>518</v>
      </c>
      <c r="H710" s="637"/>
      <c r="I710" s="637"/>
      <c r="J710" s="637"/>
      <c r="K710" s="637"/>
      <c r="L710" s="637"/>
      <c r="M710" s="637"/>
      <c r="N710" s="639"/>
      <c r="O710" s="13"/>
      <c r="P710" s="67"/>
      <c r="Q710" s="67"/>
      <c r="R710" s="67"/>
      <c r="S710" s="67"/>
      <c r="T710" s="67"/>
      <c r="U710" s="67"/>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c r="HO710" s="13"/>
      <c r="HP710" s="13"/>
      <c r="HQ710" s="13"/>
      <c r="HR710" s="13"/>
      <c r="HS710" s="13"/>
    </row>
    <row r="711" spans="1:227" s="17" customFormat="1" ht="45" customHeight="1" x14ac:dyDescent="0.25">
      <c r="A711" s="761"/>
      <c r="B711" s="705"/>
      <c r="C711" s="639"/>
      <c r="D711" s="764"/>
      <c r="E711" s="243" t="s">
        <v>1802</v>
      </c>
      <c r="F711" s="214" t="s">
        <v>92</v>
      </c>
      <c r="G711" s="524" t="s">
        <v>940</v>
      </c>
      <c r="H711" s="637"/>
      <c r="I711" s="637"/>
      <c r="J711" s="637"/>
      <c r="K711" s="637"/>
      <c r="L711" s="637"/>
      <c r="M711" s="637"/>
      <c r="N711" s="639"/>
      <c r="O711" s="13"/>
      <c r="P711" s="67"/>
      <c r="Q711" s="67"/>
      <c r="R711" s="67"/>
      <c r="S711" s="67"/>
      <c r="T711" s="67"/>
      <c r="U711" s="67"/>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c r="HO711" s="13"/>
      <c r="HP711" s="13"/>
      <c r="HQ711" s="13"/>
      <c r="HR711" s="13"/>
      <c r="HS711" s="13"/>
    </row>
    <row r="712" spans="1:227" s="17" customFormat="1" ht="60" x14ac:dyDescent="0.25">
      <c r="A712" s="761"/>
      <c r="B712" s="705"/>
      <c r="C712" s="639"/>
      <c r="D712" s="764"/>
      <c r="E712" s="223" t="s">
        <v>740</v>
      </c>
      <c r="F712" s="214" t="s">
        <v>92</v>
      </c>
      <c r="G712" s="518" t="s">
        <v>1079</v>
      </c>
      <c r="H712" s="637"/>
      <c r="I712" s="637"/>
      <c r="J712" s="637"/>
      <c r="K712" s="637"/>
      <c r="L712" s="637"/>
      <c r="M712" s="637"/>
      <c r="N712" s="639"/>
      <c r="O712" s="13"/>
      <c r="P712" s="67"/>
      <c r="Q712" s="67"/>
      <c r="R712" s="67"/>
      <c r="S712" s="67"/>
      <c r="T712" s="67"/>
      <c r="U712" s="67"/>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row>
    <row r="713" spans="1:227" s="17" customFormat="1" ht="45" x14ac:dyDescent="0.25">
      <c r="A713" s="761"/>
      <c r="B713" s="705"/>
      <c r="C713" s="639"/>
      <c r="D713" s="764"/>
      <c r="E713" s="223" t="s">
        <v>363</v>
      </c>
      <c r="F713" s="214" t="s">
        <v>92</v>
      </c>
      <c r="G713" s="518" t="s">
        <v>532</v>
      </c>
      <c r="H713" s="637"/>
      <c r="I713" s="637"/>
      <c r="J713" s="637"/>
      <c r="K713" s="637"/>
      <c r="L713" s="637"/>
      <c r="M713" s="637"/>
      <c r="N713" s="639"/>
      <c r="O713" s="13"/>
      <c r="P713" s="67"/>
      <c r="Q713" s="67"/>
      <c r="R713" s="67"/>
      <c r="S713" s="67"/>
      <c r="T713" s="67"/>
      <c r="U713" s="67"/>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c r="EG713" s="13"/>
      <c r="EH713" s="13"/>
      <c r="EI713" s="13"/>
      <c r="EJ713" s="13"/>
      <c r="EK713" s="13"/>
      <c r="EL713" s="13"/>
      <c r="EM713" s="13"/>
      <c r="EN713" s="13"/>
      <c r="EO713" s="13"/>
      <c r="EP713" s="13"/>
      <c r="EQ713" s="13"/>
      <c r="ER713" s="13"/>
      <c r="ES713" s="13"/>
      <c r="ET713" s="13"/>
      <c r="EU713" s="13"/>
      <c r="EV713" s="13"/>
      <c r="EW713" s="13"/>
      <c r="EX713" s="13"/>
      <c r="EY713" s="13"/>
      <c r="EZ713" s="13"/>
      <c r="FA713" s="13"/>
      <c r="FB713" s="13"/>
      <c r="FC713" s="13"/>
      <c r="FD713" s="13"/>
      <c r="FE713" s="13"/>
      <c r="FF713" s="13"/>
      <c r="FG713" s="13"/>
      <c r="FH713" s="13"/>
      <c r="FI713" s="13"/>
      <c r="FJ713" s="13"/>
      <c r="FK713" s="13"/>
      <c r="FL713" s="13"/>
      <c r="FM713" s="13"/>
      <c r="FN713" s="13"/>
      <c r="FO713" s="13"/>
      <c r="FP713" s="13"/>
      <c r="FQ713" s="13"/>
      <c r="FR713" s="13"/>
      <c r="FS713" s="13"/>
      <c r="FT713" s="13"/>
      <c r="FU713" s="13"/>
      <c r="FV713" s="13"/>
      <c r="FW713" s="13"/>
      <c r="FX713" s="13"/>
      <c r="FY713" s="13"/>
      <c r="FZ713" s="13"/>
      <c r="GA713" s="13"/>
      <c r="GB713" s="13"/>
      <c r="GC713" s="13"/>
      <c r="GD713" s="13"/>
      <c r="GE713" s="13"/>
      <c r="GF713" s="13"/>
      <c r="GG713" s="13"/>
      <c r="GH713" s="13"/>
      <c r="GI713" s="13"/>
      <c r="GJ713" s="13"/>
      <c r="GK713" s="13"/>
      <c r="GL713" s="13"/>
      <c r="GM713" s="13"/>
      <c r="GN713" s="13"/>
      <c r="GO713" s="13"/>
      <c r="GP713" s="13"/>
      <c r="GQ713" s="13"/>
      <c r="GR713" s="13"/>
      <c r="GS713" s="13"/>
      <c r="GT713" s="13"/>
      <c r="GU713" s="13"/>
      <c r="GV713" s="13"/>
      <c r="GW713" s="13"/>
      <c r="GX713" s="13"/>
      <c r="GY713" s="13"/>
      <c r="GZ713" s="13"/>
      <c r="HA713" s="13"/>
      <c r="HB713" s="13"/>
      <c r="HC713" s="13"/>
      <c r="HD713" s="13"/>
      <c r="HE713" s="13"/>
      <c r="HF713" s="13"/>
      <c r="HG713" s="13"/>
      <c r="HH713" s="13"/>
      <c r="HI713" s="13"/>
      <c r="HJ713" s="13"/>
      <c r="HK713" s="13"/>
      <c r="HL713" s="13"/>
      <c r="HM713" s="13"/>
      <c r="HN713" s="13"/>
      <c r="HO713" s="13"/>
      <c r="HP713" s="13"/>
      <c r="HQ713" s="13"/>
      <c r="HR713" s="13"/>
      <c r="HS713" s="13"/>
    </row>
    <row r="714" spans="1:227" s="17" customFormat="1" ht="30" x14ac:dyDescent="0.25">
      <c r="A714" s="761"/>
      <c r="B714" s="705"/>
      <c r="C714" s="639"/>
      <c r="D714" s="764"/>
      <c r="E714" s="223" t="s">
        <v>547</v>
      </c>
      <c r="F714" s="214" t="s">
        <v>92</v>
      </c>
      <c r="G714" s="518" t="s">
        <v>408</v>
      </c>
      <c r="H714" s="637"/>
      <c r="I714" s="637"/>
      <c r="J714" s="637"/>
      <c r="K714" s="637"/>
      <c r="L714" s="637"/>
      <c r="M714" s="637"/>
      <c r="N714" s="639"/>
      <c r="O714" s="13"/>
      <c r="P714" s="67"/>
      <c r="Q714" s="67"/>
      <c r="R714" s="67"/>
      <c r="S714" s="67"/>
      <c r="T714" s="67"/>
      <c r="U714" s="67"/>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c r="EG714" s="13"/>
      <c r="EH714" s="13"/>
      <c r="EI714" s="13"/>
      <c r="EJ714" s="13"/>
      <c r="EK714" s="13"/>
      <c r="EL714" s="13"/>
      <c r="EM714" s="13"/>
      <c r="EN714" s="13"/>
      <c r="EO714" s="13"/>
      <c r="EP714" s="13"/>
      <c r="EQ714" s="13"/>
      <c r="ER714" s="13"/>
      <c r="ES714" s="13"/>
      <c r="ET714" s="13"/>
      <c r="EU714" s="13"/>
      <c r="EV714" s="13"/>
      <c r="EW714" s="13"/>
      <c r="EX714" s="13"/>
      <c r="EY714" s="13"/>
      <c r="EZ714" s="13"/>
      <c r="FA714" s="13"/>
      <c r="FB714" s="13"/>
      <c r="FC714" s="13"/>
      <c r="FD714" s="13"/>
      <c r="FE714" s="13"/>
      <c r="FF714" s="13"/>
      <c r="FG714" s="13"/>
      <c r="FH714" s="13"/>
      <c r="FI714" s="13"/>
      <c r="FJ714" s="13"/>
      <c r="FK714" s="13"/>
      <c r="FL714" s="13"/>
      <c r="FM714" s="13"/>
      <c r="FN714" s="13"/>
      <c r="FO714" s="13"/>
      <c r="FP714" s="13"/>
      <c r="FQ714" s="13"/>
      <c r="FR714" s="13"/>
      <c r="FS714" s="13"/>
      <c r="FT714" s="13"/>
      <c r="FU714" s="13"/>
      <c r="FV714" s="13"/>
      <c r="FW714" s="13"/>
      <c r="FX714" s="13"/>
      <c r="FY714" s="13"/>
      <c r="FZ714" s="13"/>
      <c r="GA714" s="13"/>
      <c r="GB714" s="13"/>
      <c r="GC714" s="13"/>
      <c r="GD714" s="13"/>
      <c r="GE714" s="13"/>
      <c r="GF714" s="13"/>
      <c r="GG714" s="13"/>
      <c r="GH714" s="13"/>
      <c r="GI714" s="13"/>
      <c r="GJ714" s="13"/>
      <c r="GK714" s="13"/>
      <c r="GL714" s="13"/>
      <c r="GM714" s="13"/>
      <c r="GN714" s="13"/>
      <c r="GO714" s="13"/>
      <c r="GP714" s="13"/>
      <c r="GQ714" s="13"/>
      <c r="GR714" s="13"/>
      <c r="GS714" s="13"/>
      <c r="GT714" s="13"/>
      <c r="GU714" s="13"/>
      <c r="GV714" s="13"/>
      <c r="GW714" s="13"/>
      <c r="GX714" s="13"/>
      <c r="GY714" s="13"/>
      <c r="GZ714" s="13"/>
      <c r="HA714" s="13"/>
      <c r="HB714" s="13"/>
      <c r="HC714" s="13"/>
      <c r="HD714" s="13"/>
      <c r="HE714" s="13"/>
      <c r="HF714" s="13"/>
      <c r="HG714" s="13"/>
      <c r="HH714" s="13"/>
      <c r="HI714" s="13"/>
      <c r="HJ714" s="13"/>
      <c r="HK714" s="13"/>
      <c r="HL714" s="13"/>
      <c r="HM714" s="13"/>
      <c r="HN714" s="13"/>
      <c r="HO714" s="13"/>
      <c r="HP714" s="13"/>
      <c r="HQ714" s="13"/>
      <c r="HR714" s="13"/>
      <c r="HS714" s="13"/>
    </row>
    <row r="715" spans="1:227" s="17" customFormat="1" ht="45" x14ac:dyDescent="0.25">
      <c r="A715" s="761"/>
      <c r="B715" s="705"/>
      <c r="C715" s="639"/>
      <c r="D715" s="764"/>
      <c r="E715" s="223" t="s">
        <v>571</v>
      </c>
      <c r="F715" s="214" t="s">
        <v>92</v>
      </c>
      <c r="G715" s="518" t="s">
        <v>1352</v>
      </c>
      <c r="H715" s="638"/>
      <c r="I715" s="638"/>
      <c r="J715" s="638"/>
      <c r="K715" s="638"/>
      <c r="L715" s="638"/>
      <c r="M715" s="638"/>
      <c r="N715" s="639"/>
      <c r="O715" s="13"/>
      <c r="P715" s="67"/>
      <c r="Q715" s="67"/>
      <c r="R715" s="67"/>
      <c r="S715" s="67"/>
      <c r="T715" s="67"/>
      <c r="U715" s="67"/>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c r="EG715" s="13"/>
      <c r="EH715" s="13"/>
      <c r="EI715" s="13"/>
      <c r="EJ715" s="13"/>
      <c r="EK715" s="13"/>
      <c r="EL715" s="13"/>
      <c r="EM715" s="13"/>
      <c r="EN715" s="13"/>
      <c r="EO715" s="13"/>
      <c r="EP715" s="13"/>
      <c r="EQ715" s="13"/>
      <c r="ER715" s="13"/>
      <c r="ES715" s="13"/>
      <c r="ET715" s="13"/>
      <c r="EU715" s="13"/>
      <c r="EV715" s="13"/>
      <c r="EW715" s="13"/>
      <c r="EX715" s="13"/>
      <c r="EY715" s="13"/>
      <c r="EZ715" s="13"/>
      <c r="FA715" s="13"/>
      <c r="FB715" s="13"/>
      <c r="FC715" s="13"/>
      <c r="FD715" s="13"/>
      <c r="FE715" s="13"/>
      <c r="FF715" s="13"/>
      <c r="FG715" s="13"/>
      <c r="FH715" s="13"/>
      <c r="FI715" s="13"/>
      <c r="FJ715" s="13"/>
      <c r="FK715" s="13"/>
      <c r="FL715" s="13"/>
      <c r="FM715" s="13"/>
      <c r="FN715" s="13"/>
      <c r="FO715" s="13"/>
      <c r="FP715" s="13"/>
      <c r="FQ715" s="13"/>
      <c r="FR715" s="13"/>
      <c r="FS715" s="13"/>
      <c r="FT715" s="13"/>
      <c r="FU715" s="13"/>
      <c r="FV715" s="13"/>
      <c r="FW715" s="13"/>
      <c r="FX715" s="13"/>
      <c r="FY715" s="13"/>
      <c r="FZ715" s="13"/>
      <c r="GA715" s="13"/>
      <c r="GB715" s="13"/>
      <c r="GC715" s="13"/>
      <c r="GD715" s="13"/>
      <c r="GE715" s="13"/>
      <c r="GF715" s="13"/>
      <c r="GG715" s="13"/>
      <c r="GH715" s="13"/>
      <c r="GI715" s="13"/>
      <c r="GJ715" s="13"/>
      <c r="GK715" s="13"/>
      <c r="GL715" s="13"/>
      <c r="GM715" s="13"/>
      <c r="GN715" s="13"/>
      <c r="GO715" s="13"/>
      <c r="GP715" s="13"/>
      <c r="GQ715" s="13"/>
      <c r="GR715" s="13"/>
      <c r="GS715" s="13"/>
      <c r="GT715" s="13"/>
      <c r="GU715" s="13"/>
      <c r="GV715" s="13"/>
      <c r="GW715" s="13"/>
      <c r="GX715" s="13"/>
      <c r="GY715" s="13"/>
      <c r="GZ715" s="13"/>
      <c r="HA715" s="13"/>
      <c r="HB715" s="13"/>
      <c r="HC715" s="13"/>
      <c r="HD715" s="13"/>
      <c r="HE715" s="13"/>
      <c r="HF715" s="13"/>
      <c r="HG715" s="13"/>
      <c r="HH715" s="13"/>
      <c r="HI715" s="13"/>
      <c r="HJ715" s="13"/>
      <c r="HK715" s="13"/>
      <c r="HL715" s="13"/>
      <c r="HM715" s="13"/>
      <c r="HN715" s="13"/>
      <c r="HO715" s="13"/>
      <c r="HP715" s="13"/>
      <c r="HQ715" s="13"/>
      <c r="HR715" s="13"/>
      <c r="HS715" s="13"/>
    </row>
    <row r="716" spans="1:227" s="17" customFormat="1" ht="43.5" customHeight="1" x14ac:dyDescent="0.25">
      <c r="A716" s="761"/>
      <c r="B716" s="762"/>
      <c r="C716" s="698" t="s">
        <v>843</v>
      </c>
      <c r="D716" s="749">
        <v>1202</v>
      </c>
      <c r="E716" s="760" t="s">
        <v>1081</v>
      </c>
      <c r="F716" s="647" t="s">
        <v>786</v>
      </c>
      <c r="G716" s="781" t="s">
        <v>1803</v>
      </c>
      <c r="H716" s="636">
        <v>26639</v>
      </c>
      <c r="I716" s="636">
        <v>26185.599999999999</v>
      </c>
      <c r="J716" s="636">
        <v>27081.200000000001</v>
      </c>
      <c r="K716" s="636">
        <v>28118.6</v>
      </c>
      <c r="L716" s="636">
        <v>28118.6</v>
      </c>
      <c r="M716" s="636">
        <v>28118.6</v>
      </c>
      <c r="N716" s="621" t="s">
        <v>741</v>
      </c>
      <c r="O716" s="13"/>
      <c r="P716" s="67"/>
      <c r="Q716" s="67"/>
      <c r="R716" s="67"/>
      <c r="S716" s="67"/>
      <c r="T716" s="67"/>
      <c r="U716" s="67"/>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c r="EG716" s="13"/>
      <c r="EH716" s="13"/>
      <c r="EI716" s="13"/>
      <c r="EJ716" s="13"/>
      <c r="EK716" s="13"/>
      <c r="EL716" s="13"/>
      <c r="EM716" s="13"/>
      <c r="EN716" s="13"/>
      <c r="EO716" s="13"/>
      <c r="EP716" s="13"/>
      <c r="EQ716" s="13"/>
      <c r="ER716" s="13"/>
      <c r="ES716" s="13"/>
      <c r="ET716" s="13"/>
      <c r="EU716" s="13"/>
      <c r="EV716" s="13"/>
      <c r="EW716" s="13"/>
      <c r="EX716" s="13"/>
      <c r="EY716" s="13"/>
      <c r="EZ716" s="13"/>
      <c r="FA716" s="13"/>
      <c r="FB716" s="13"/>
      <c r="FC716" s="13"/>
      <c r="FD716" s="13"/>
      <c r="FE716" s="13"/>
      <c r="FF716" s="13"/>
      <c r="FG716" s="13"/>
      <c r="FH716" s="13"/>
      <c r="FI716" s="13"/>
      <c r="FJ716" s="13"/>
      <c r="FK716" s="13"/>
      <c r="FL716" s="13"/>
      <c r="FM716" s="13"/>
      <c r="FN716" s="13"/>
      <c r="FO716" s="13"/>
      <c r="FP716" s="13"/>
      <c r="FQ716" s="13"/>
      <c r="FR716" s="13"/>
      <c r="FS716" s="13"/>
      <c r="FT716" s="13"/>
      <c r="FU716" s="13"/>
      <c r="FV716" s="13"/>
      <c r="FW716" s="13"/>
      <c r="FX716" s="13"/>
      <c r="FY716" s="13"/>
      <c r="FZ716" s="13"/>
      <c r="GA716" s="13"/>
      <c r="GB716" s="13"/>
      <c r="GC716" s="13"/>
      <c r="GD716" s="13"/>
      <c r="GE716" s="13"/>
      <c r="GF716" s="13"/>
      <c r="GG716" s="13"/>
      <c r="GH716" s="13"/>
      <c r="GI716" s="13"/>
      <c r="GJ716" s="13"/>
      <c r="GK716" s="13"/>
      <c r="GL716" s="13"/>
      <c r="GM716" s="13"/>
      <c r="GN716" s="13"/>
      <c r="GO716" s="13"/>
      <c r="GP716" s="13"/>
      <c r="GQ716" s="13"/>
      <c r="GR716" s="13"/>
      <c r="GS716" s="13"/>
      <c r="GT716" s="13"/>
      <c r="GU716" s="13"/>
      <c r="GV716" s="13"/>
      <c r="GW716" s="13"/>
      <c r="GX716" s="13"/>
      <c r="GY716" s="13"/>
      <c r="GZ716" s="13"/>
      <c r="HA716" s="13"/>
      <c r="HB716" s="13"/>
      <c r="HC716" s="13"/>
      <c r="HD716" s="13"/>
      <c r="HE716" s="13"/>
      <c r="HF716" s="13"/>
      <c r="HG716" s="13"/>
      <c r="HH716" s="13"/>
      <c r="HI716" s="13"/>
      <c r="HJ716" s="13"/>
      <c r="HK716" s="13"/>
      <c r="HL716" s="13"/>
      <c r="HM716" s="13"/>
      <c r="HN716" s="13"/>
      <c r="HO716" s="13"/>
      <c r="HP716" s="13"/>
      <c r="HQ716" s="13"/>
      <c r="HR716" s="13"/>
      <c r="HS716" s="13"/>
    </row>
    <row r="717" spans="1:227" s="17" customFormat="1" ht="15.6" customHeight="1" x14ac:dyDescent="0.25">
      <c r="A717" s="761"/>
      <c r="B717" s="762"/>
      <c r="C717" s="699"/>
      <c r="D717" s="750"/>
      <c r="E717" s="687"/>
      <c r="F717" s="635"/>
      <c r="G717" s="782"/>
      <c r="H717" s="637"/>
      <c r="I717" s="637"/>
      <c r="J717" s="637"/>
      <c r="K717" s="637"/>
      <c r="L717" s="637"/>
      <c r="M717" s="637"/>
      <c r="N717" s="621"/>
      <c r="O717" s="13"/>
      <c r="P717" s="67"/>
      <c r="Q717" s="67"/>
      <c r="R717" s="67"/>
      <c r="S717" s="67"/>
      <c r="T717" s="67"/>
      <c r="U717" s="67"/>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c r="EG717" s="13"/>
      <c r="EH717" s="13"/>
      <c r="EI717" s="13"/>
      <c r="EJ717" s="13"/>
      <c r="EK717" s="13"/>
      <c r="EL717" s="13"/>
      <c r="EM717" s="13"/>
      <c r="EN717" s="13"/>
      <c r="EO717" s="13"/>
      <c r="EP717" s="13"/>
      <c r="EQ717" s="13"/>
      <c r="ER717" s="13"/>
      <c r="ES717" s="13"/>
      <c r="ET717" s="13"/>
      <c r="EU717" s="13"/>
      <c r="EV717" s="13"/>
      <c r="EW717" s="13"/>
      <c r="EX717" s="13"/>
      <c r="EY717" s="13"/>
      <c r="EZ717" s="13"/>
      <c r="FA717" s="13"/>
      <c r="FB717" s="13"/>
      <c r="FC717" s="13"/>
      <c r="FD717" s="13"/>
      <c r="FE717" s="13"/>
      <c r="FF717" s="13"/>
      <c r="FG717" s="13"/>
      <c r="FH717" s="13"/>
      <c r="FI717" s="13"/>
      <c r="FJ717" s="13"/>
      <c r="FK717" s="13"/>
      <c r="FL717" s="13"/>
      <c r="FM717" s="13"/>
      <c r="FN717" s="13"/>
      <c r="FO717" s="13"/>
      <c r="FP717" s="13"/>
      <c r="FQ717" s="13"/>
      <c r="FR717" s="13"/>
      <c r="FS717" s="13"/>
      <c r="FT717" s="13"/>
      <c r="FU717" s="13"/>
      <c r="FV717" s="13"/>
      <c r="FW717" s="13"/>
      <c r="FX717" s="13"/>
      <c r="FY717" s="13"/>
      <c r="FZ717" s="13"/>
      <c r="GA717" s="13"/>
      <c r="GB717" s="13"/>
      <c r="GC717" s="13"/>
      <c r="GD717" s="13"/>
      <c r="GE717" s="13"/>
      <c r="GF717" s="13"/>
      <c r="GG717" s="13"/>
      <c r="GH717" s="13"/>
      <c r="GI717" s="13"/>
      <c r="GJ717" s="13"/>
      <c r="GK717" s="13"/>
      <c r="GL717" s="13"/>
      <c r="GM717" s="13"/>
      <c r="GN717" s="13"/>
      <c r="GO717" s="13"/>
      <c r="GP717" s="13"/>
      <c r="GQ717" s="13"/>
      <c r="GR717" s="13"/>
      <c r="GS717" s="13"/>
      <c r="GT717" s="13"/>
      <c r="GU717" s="13"/>
      <c r="GV717" s="13"/>
      <c r="GW717" s="13"/>
      <c r="GX717" s="13"/>
      <c r="GY717" s="13"/>
      <c r="GZ717" s="13"/>
      <c r="HA717" s="13"/>
      <c r="HB717" s="13"/>
      <c r="HC717" s="13"/>
      <c r="HD717" s="13"/>
      <c r="HE717" s="13"/>
      <c r="HF717" s="13"/>
      <c r="HG717" s="13"/>
      <c r="HH717" s="13"/>
      <c r="HI717" s="13"/>
      <c r="HJ717" s="13"/>
      <c r="HK717" s="13"/>
      <c r="HL717" s="13"/>
      <c r="HM717" s="13"/>
      <c r="HN717" s="13"/>
      <c r="HO717" s="13"/>
      <c r="HP717" s="13"/>
      <c r="HQ717" s="13"/>
      <c r="HR717" s="13"/>
      <c r="HS717" s="13"/>
    </row>
    <row r="718" spans="1:227" s="17" customFormat="1" ht="60" x14ac:dyDescent="0.25">
      <c r="A718" s="761"/>
      <c r="B718" s="763"/>
      <c r="C718" s="699"/>
      <c r="D718" s="750"/>
      <c r="E718" s="223" t="s">
        <v>1783</v>
      </c>
      <c r="F718" s="214" t="s">
        <v>92</v>
      </c>
      <c r="G718" s="406" t="s">
        <v>1778</v>
      </c>
      <c r="H718" s="638"/>
      <c r="I718" s="638"/>
      <c r="J718" s="638"/>
      <c r="K718" s="638"/>
      <c r="L718" s="638"/>
      <c r="M718" s="638"/>
      <c r="N718" s="621"/>
      <c r="O718" s="13"/>
      <c r="P718" s="67"/>
      <c r="Q718" s="67"/>
      <c r="R718" s="67"/>
      <c r="S718" s="67"/>
      <c r="T718" s="67"/>
      <c r="U718" s="67"/>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3"/>
      <c r="EV718" s="13"/>
      <c r="EW718" s="13"/>
      <c r="EX718" s="13"/>
      <c r="EY718" s="13"/>
      <c r="EZ718" s="13"/>
      <c r="FA718" s="13"/>
      <c r="FB718" s="13"/>
      <c r="FC718" s="13"/>
      <c r="FD718" s="13"/>
      <c r="FE718" s="13"/>
      <c r="FF718" s="13"/>
      <c r="FG718" s="13"/>
      <c r="FH718" s="13"/>
      <c r="FI718" s="13"/>
      <c r="FJ718" s="13"/>
      <c r="FK718" s="13"/>
      <c r="FL718" s="13"/>
      <c r="FM718" s="13"/>
      <c r="FN718" s="13"/>
      <c r="FO718" s="13"/>
      <c r="FP718" s="13"/>
      <c r="FQ718" s="13"/>
      <c r="FR718" s="13"/>
      <c r="FS718" s="13"/>
      <c r="FT718" s="13"/>
      <c r="FU718" s="13"/>
      <c r="FV718" s="13"/>
      <c r="FW718" s="13"/>
      <c r="FX718" s="13"/>
      <c r="FY718" s="13"/>
      <c r="FZ718" s="13"/>
      <c r="GA718" s="13"/>
      <c r="GB718" s="13"/>
      <c r="GC718" s="13"/>
      <c r="GD718" s="13"/>
      <c r="GE718" s="13"/>
      <c r="GF718" s="13"/>
      <c r="GG718" s="13"/>
      <c r="GH718" s="13"/>
      <c r="GI718" s="13"/>
      <c r="GJ718" s="13"/>
      <c r="GK718" s="13"/>
      <c r="GL718" s="13"/>
      <c r="GM718" s="13"/>
      <c r="GN718" s="13"/>
      <c r="GO718" s="13"/>
      <c r="GP718" s="13"/>
      <c r="GQ718" s="13"/>
      <c r="GR718" s="13"/>
      <c r="GS718" s="13"/>
      <c r="GT718" s="13"/>
      <c r="GU718" s="13"/>
      <c r="GV718" s="13"/>
      <c r="GW718" s="13"/>
      <c r="GX718" s="13"/>
      <c r="GY718" s="13"/>
      <c r="GZ718" s="13"/>
      <c r="HA718" s="13"/>
      <c r="HB718" s="13"/>
      <c r="HC718" s="13"/>
      <c r="HD718" s="13"/>
      <c r="HE718" s="13"/>
      <c r="HF718" s="13"/>
      <c r="HG718" s="13"/>
      <c r="HH718" s="13"/>
      <c r="HI718" s="13"/>
      <c r="HJ718" s="13"/>
      <c r="HK718" s="13"/>
      <c r="HL718" s="13"/>
      <c r="HM718" s="13"/>
      <c r="HN718" s="13"/>
      <c r="HO718" s="13"/>
      <c r="HP718" s="13"/>
      <c r="HQ718" s="13"/>
      <c r="HR718" s="13"/>
      <c r="HS718" s="13"/>
    </row>
    <row r="719" spans="1:227" s="13" customFormat="1" ht="19.5" customHeight="1" x14ac:dyDescent="0.25">
      <c r="A719" s="680" t="s">
        <v>302</v>
      </c>
      <c r="B719" s="774" t="s">
        <v>218</v>
      </c>
      <c r="C719" s="659" t="s">
        <v>844</v>
      </c>
      <c r="D719" s="698" t="s">
        <v>1355</v>
      </c>
      <c r="E719" s="646" t="s">
        <v>172</v>
      </c>
      <c r="F719" s="716" t="s">
        <v>430</v>
      </c>
      <c r="G719" s="758" t="s">
        <v>381</v>
      </c>
      <c r="H719" s="624">
        <v>983.8</v>
      </c>
      <c r="I719" s="624">
        <v>809.2</v>
      </c>
      <c r="J719" s="624">
        <v>1771.5</v>
      </c>
      <c r="K719" s="624">
        <v>1202.7</v>
      </c>
      <c r="L719" s="624">
        <v>1169.0999999999999</v>
      </c>
      <c r="M719" s="624">
        <v>1169.0999999999999</v>
      </c>
      <c r="N719" s="621" t="s">
        <v>315</v>
      </c>
      <c r="P719" s="67"/>
      <c r="Q719" s="67"/>
      <c r="R719" s="67"/>
      <c r="S719" s="67"/>
      <c r="T719" s="67"/>
      <c r="U719" s="67"/>
    </row>
    <row r="720" spans="1:227" s="13" customFormat="1" ht="17.25" customHeight="1" x14ac:dyDescent="0.25">
      <c r="A720" s="680"/>
      <c r="B720" s="774"/>
      <c r="C720" s="659"/>
      <c r="D720" s="699"/>
      <c r="E720" s="646"/>
      <c r="F720" s="716"/>
      <c r="G720" s="758"/>
      <c r="H720" s="624"/>
      <c r="I720" s="624"/>
      <c r="J720" s="624"/>
      <c r="K720" s="624"/>
      <c r="L720" s="624"/>
      <c r="M720" s="624"/>
      <c r="N720" s="621"/>
      <c r="P720" s="67"/>
      <c r="Q720" s="67"/>
      <c r="R720" s="67"/>
      <c r="S720" s="67"/>
      <c r="T720" s="67"/>
      <c r="U720" s="67"/>
    </row>
    <row r="721" spans="1:227" s="13" customFormat="1" ht="62.45" customHeight="1" x14ac:dyDescent="0.25">
      <c r="A721" s="680"/>
      <c r="B721" s="774"/>
      <c r="C721" s="659"/>
      <c r="D721" s="699"/>
      <c r="E721" s="605" t="s">
        <v>314</v>
      </c>
      <c r="F721" s="607" t="s">
        <v>92</v>
      </c>
      <c r="G721" s="609" t="s">
        <v>384</v>
      </c>
      <c r="H721" s="624"/>
      <c r="I721" s="624"/>
      <c r="J721" s="624"/>
      <c r="K721" s="624"/>
      <c r="L721" s="624"/>
      <c r="M721" s="624"/>
      <c r="N721" s="621"/>
      <c r="P721" s="67"/>
      <c r="Q721" s="67"/>
      <c r="R721" s="67"/>
      <c r="S721" s="67"/>
      <c r="T721" s="67"/>
      <c r="U721" s="67"/>
    </row>
    <row r="722" spans="1:227" s="13" customFormat="1" ht="67.5" customHeight="1" x14ac:dyDescent="0.25">
      <c r="A722" s="680"/>
      <c r="B722" s="774"/>
      <c r="C722" s="659"/>
      <c r="D722" s="699"/>
      <c r="E722" s="223" t="s">
        <v>1356</v>
      </c>
      <c r="F722" s="214" t="s">
        <v>92</v>
      </c>
      <c r="G722" s="406" t="s">
        <v>1319</v>
      </c>
      <c r="H722" s="624"/>
      <c r="I722" s="624"/>
      <c r="J722" s="624"/>
      <c r="K722" s="624"/>
      <c r="L722" s="624"/>
      <c r="M722" s="624"/>
      <c r="N722" s="621"/>
      <c r="P722" s="67"/>
      <c r="Q722" s="67"/>
      <c r="R722" s="67"/>
      <c r="S722" s="67"/>
      <c r="T722" s="67"/>
      <c r="U722" s="67"/>
    </row>
    <row r="723" spans="1:227" s="13" customFormat="1" ht="59.25" customHeight="1" x14ac:dyDescent="0.25">
      <c r="A723" s="680"/>
      <c r="B723" s="774"/>
      <c r="C723" s="659"/>
      <c r="D723" s="699"/>
      <c r="E723" s="223" t="s">
        <v>1083</v>
      </c>
      <c r="F723" s="214" t="s">
        <v>92</v>
      </c>
      <c r="G723" s="406" t="s">
        <v>930</v>
      </c>
      <c r="H723" s="624"/>
      <c r="I723" s="624"/>
      <c r="J723" s="624"/>
      <c r="K723" s="624"/>
      <c r="L723" s="624"/>
      <c r="M723" s="624"/>
      <c r="N723" s="621"/>
      <c r="P723" s="67"/>
      <c r="Q723" s="67"/>
      <c r="R723" s="67"/>
      <c r="S723" s="67"/>
      <c r="T723" s="67"/>
      <c r="U723" s="67"/>
    </row>
    <row r="724" spans="1:227" s="13" customFormat="1" ht="36.6" customHeight="1" x14ac:dyDescent="0.25">
      <c r="A724" s="680" t="s">
        <v>379</v>
      </c>
      <c r="B724" s="774" t="s">
        <v>5</v>
      </c>
      <c r="C724" s="659" t="s">
        <v>283</v>
      </c>
      <c r="D724" s="698" t="s">
        <v>320</v>
      </c>
      <c r="E724" s="283" t="s">
        <v>172</v>
      </c>
      <c r="F724" s="284" t="s">
        <v>484</v>
      </c>
      <c r="G724" s="523" t="s">
        <v>485</v>
      </c>
      <c r="H724" s="624">
        <v>283.89999999999998</v>
      </c>
      <c r="I724" s="624">
        <v>270.60000000000002</v>
      </c>
      <c r="J724" s="624">
        <v>298.89999999999998</v>
      </c>
      <c r="K724" s="624">
        <v>298.89999999999998</v>
      </c>
      <c r="L724" s="624">
        <v>0</v>
      </c>
      <c r="M724" s="624">
        <v>0</v>
      </c>
      <c r="N724" s="619" t="s">
        <v>1603</v>
      </c>
      <c r="P724" s="67"/>
      <c r="Q724" s="67"/>
      <c r="R724" s="67"/>
      <c r="S724" s="67"/>
      <c r="T724" s="67"/>
      <c r="U724" s="67"/>
    </row>
    <row r="725" spans="1:227" s="13" customFormat="1" ht="43.15" customHeight="1" x14ac:dyDescent="0.25">
      <c r="A725" s="680"/>
      <c r="B725" s="774"/>
      <c r="C725" s="659"/>
      <c r="D725" s="699"/>
      <c r="E725" s="605" t="s">
        <v>1804</v>
      </c>
      <c r="F725" s="607" t="s">
        <v>92</v>
      </c>
      <c r="G725" s="609" t="s">
        <v>485</v>
      </c>
      <c r="H725" s="624"/>
      <c r="I725" s="624"/>
      <c r="J725" s="624"/>
      <c r="K725" s="624"/>
      <c r="L725" s="624"/>
      <c r="M725" s="624"/>
      <c r="N725" s="619"/>
      <c r="P725" s="67"/>
      <c r="Q725" s="67"/>
      <c r="R725" s="67"/>
      <c r="S725" s="67"/>
      <c r="T725" s="67"/>
      <c r="U725" s="67"/>
    </row>
    <row r="726" spans="1:227" s="13" customFormat="1" ht="60" x14ac:dyDescent="0.25">
      <c r="A726" s="680"/>
      <c r="B726" s="774"/>
      <c r="C726" s="659"/>
      <c r="D726" s="699"/>
      <c r="E726" s="112" t="s">
        <v>364</v>
      </c>
      <c r="F726" s="279" t="s">
        <v>92</v>
      </c>
      <c r="G726" s="527" t="s">
        <v>513</v>
      </c>
      <c r="H726" s="624"/>
      <c r="I726" s="624"/>
      <c r="J726" s="624"/>
      <c r="K726" s="624"/>
      <c r="L726" s="624"/>
      <c r="M726" s="624"/>
      <c r="N726" s="619"/>
    </row>
    <row r="727" spans="1:227" s="13" customFormat="1" ht="62.45" customHeight="1" x14ac:dyDescent="0.25">
      <c r="A727" s="680"/>
      <c r="B727" s="774"/>
      <c r="C727" s="659"/>
      <c r="D727" s="699"/>
      <c r="E727" s="112" t="s">
        <v>1435</v>
      </c>
      <c r="F727" s="279" t="s">
        <v>92</v>
      </c>
      <c r="G727" s="527" t="s">
        <v>1436</v>
      </c>
      <c r="H727" s="624"/>
      <c r="I727" s="624"/>
      <c r="J727" s="624"/>
      <c r="K727" s="624"/>
      <c r="L727" s="624"/>
      <c r="M727" s="624"/>
      <c r="N727" s="619"/>
      <c r="P727" s="67"/>
      <c r="Q727" s="67"/>
      <c r="R727" s="67"/>
      <c r="S727" s="67"/>
      <c r="T727" s="67"/>
      <c r="U727" s="67"/>
      <c r="V727" s="67"/>
    </row>
    <row r="728" spans="1:227" s="51" customFormat="1" ht="93.75" customHeight="1" x14ac:dyDescent="0.25">
      <c r="A728" s="759" t="s">
        <v>303</v>
      </c>
      <c r="B728" s="708" t="s">
        <v>285</v>
      </c>
      <c r="C728" s="715" t="s">
        <v>284</v>
      </c>
      <c r="D728" s="715" t="s">
        <v>1620</v>
      </c>
      <c r="E728" s="119" t="s">
        <v>199</v>
      </c>
      <c r="F728" s="370" t="s">
        <v>95</v>
      </c>
      <c r="G728" s="370" t="s">
        <v>380</v>
      </c>
      <c r="H728" s="623">
        <f t="shared" ref="H728:M728" si="15">H730+H746</f>
        <v>449615.9</v>
      </c>
      <c r="I728" s="623">
        <f t="shared" si="15"/>
        <v>390177.10000000003</v>
      </c>
      <c r="J728" s="623">
        <f t="shared" si="15"/>
        <v>408244.9</v>
      </c>
      <c r="K728" s="623">
        <f t="shared" si="15"/>
        <v>417622.60000000003</v>
      </c>
      <c r="L728" s="623">
        <f t="shared" si="15"/>
        <v>134127.30000000002</v>
      </c>
      <c r="M728" s="623">
        <f t="shared" si="15"/>
        <v>283596.40000000002</v>
      </c>
      <c r="N728" s="642"/>
      <c r="O728" s="362"/>
      <c r="P728" s="362"/>
      <c r="Q728" s="362"/>
      <c r="R728" s="362"/>
      <c r="S728" s="362"/>
      <c r="T728" s="362"/>
      <c r="U728" s="67"/>
      <c r="V728" s="49"/>
      <c r="W728" s="49"/>
      <c r="X728" s="362"/>
      <c r="Y728" s="362"/>
      <c r="Z728" s="362"/>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c r="DP728" s="49"/>
      <c r="DQ728" s="49"/>
      <c r="DR728" s="49"/>
      <c r="DS728" s="49"/>
      <c r="DT728" s="49"/>
      <c r="DU728" s="49"/>
      <c r="DV728" s="49"/>
      <c r="DW728" s="49"/>
      <c r="DX728" s="49"/>
      <c r="DY728" s="49"/>
      <c r="DZ728" s="49"/>
      <c r="EA728" s="49"/>
      <c r="EB728" s="49"/>
      <c r="EC728" s="49"/>
      <c r="ED728" s="49"/>
      <c r="EE728" s="49"/>
      <c r="EF728" s="49"/>
      <c r="EG728" s="49"/>
      <c r="EH728" s="49"/>
      <c r="EI728" s="49"/>
      <c r="EJ728" s="49"/>
      <c r="EK728" s="49"/>
      <c r="EL728" s="49"/>
      <c r="EM728" s="49"/>
      <c r="EN728" s="49"/>
      <c r="EO728" s="49"/>
      <c r="EP728" s="49"/>
      <c r="EQ728" s="49"/>
      <c r="ER728" s="49"/>
      <c r="ES728" s="49"/>
      <c r="ET728" s="49"/>
      <c r="EU728" s="49"/>
      <c r="EV728" s="49"/>
      <c r="EW728" s="49"/>
      <c r="EX728" s="49"/>
      <c r="EY728" s="49"/>
      <c r="EZ728" s="49"/>
      <c r="FA728" s="49"/>
      <c r="FB728" s="49"/>
      <c r="FC728" s="49"/>
      <c r="FD728" s="49"/>
      <c r="FE728" s="49"/>
      <c r="FF728" s="49"/>
      <c r="FG728" s="49"/>
      <c r="FH728" s="49"/>
      <c r="FI728" s="49"/>
      <c r="FJ728" s="49"/>
      <c r="FK728" s="49"/>
      <c r="FL728" s="49"/>
      <c r="FM728" s="49"/>
      <c r="FN728" s="49"/>
      <c r="FO728" s="49"/>
      <c r="FP728" s="49"/>
      <c r="FQ728" s="49"/>
      <c r="FR728" s="49"/>
      <c r="FS728" s="49"/>
      <c r="FT728" s="49"/>
      <c r="FU728" s="49"/>
      <c r="FV728" s="49"/>
      <c r="FW728" s="49"/>
      <c r="FX728" s="49"/>
      <c r="FY728" s="49"/>
      <c r="FZ728" s="49"/>
      <c r="GA728" s="49"/>
      <c r="GB728" s="49"/>
      <c r="GC728" s="49"/>
      <c r="GD728" s="49"/>
      <c r="GE728" s="49"/>
      <c r="GF728" s="49"/>
      <c r="GG728" s="49"/>
      <c r="GH728" s="49"/>
      <c r="GI728" s="49"/>
      <c r="GJ728" s="49"/>
      <c r="GK728" s="49"/>
      <c r="GL728" s="49"/>
      <c r="GM728" s="49"/>
      <c r="GN728" s="49"/>
      <c r="GO728" s="49"/>
      <c r="GP728" s="49"/>
      <c r="GQ728" s="49"/>
      <c r="GR728" s="49"/>
      <c r="GS728" s="49"/>
      <c r="GT728" s="49"/>
      <c r="GU728" s="49"/>
      <c r="GV728" s="49"/>
      <c r="GW728" s="49"/>
      <c r="GX728" s="49"/>
      <c r="GY728" s="49"/>
      <c r="GZ728" s="49"/>
      <c r="HA728" s="49"/>
      <c r="HB728" s="49"/>
      <c r="HC728" s="49"/>
      <c r="HD728" s="49"/>
      <c r="HE728" s="49"/>
      <c r="HF728" s="49"/>
      <c r="HG728" s="49"/>
      <c r="HH728" s="49"/>
      <c r="HI728" s="49"/>
      <c r="HJ728" s="49"/>
      <c r="HK728" s="49"/>
      <c r="HL728" s="49"/>
      <c r="HM728" s="49"/>
      <c r="HN728" s="49"/>
      <c r="HO728" s="49"/>
      <c r="HP728" s="49"/>
      <c r="HQ728" s="49"/>
      <c r="HR728" s="49"/>
      <c r="HS728" s="49"/>
    </row>
    <row r="729" spans="1:227" s="51" customFormat="1" ht="34.5" customHeight="1" x14ac:dyDescent="0.25">
      <c r="A729" s="759"/>
      <c r="B729" s="708"/>
      <c r="C729" s="715"/>
      <c r="D729" s="715"/>
      <c r="E729" s="119" t="s">
        <v>91</v>
      </c>
      <c r="F729" s="370"/>
      <c r="G729" s="370"/>
      <c r="H729" s="623"/>
      <c r="I729" s="623"/>
      <c r="J729" s="623"/>
      <c r="K729" s="623"/>
      <c r="L729" s="623"/>
      <c r="M729" s="623"/>
      <c r="N729" s="643"/>
      <c r="O729" s="49"/>
      <c r="P729" s="67"/>
      <c r="Q729" s="67"/>
      <c r="R729" s="67"/>
      <c r="S729" s="67"/>
      <c r="T729" s="67"/>
      <c r="U729" s="67"/>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c r="DP729" s="49"/>
      <c r="DQ729" s="49"/>
      <c r="DR729" s="49"/>
      <c r="DS729" s="49"/>
      <c r="DT729" s="49"/>
      <c r="DU729" s="49"/>
      <c r="DV729" s="49"/>
      <c r="DW729" s="49"/>
      <c r="DX729" s="49"/>
      <c r="DY729" s="49"/>
      <c r="DZ729" s="49"/>
      <c r="EA729" s="49"/>
      <c r="EB729" s="49"/>
      <c r="EC729" s="49"/>
      <c r="ED729" s="49"/>
      <c r="EE729" s="49"/>
      <c r="EF729" s="49"/>
      <c r="EG729" s="49"/>
      <c r="EH729" s="49"/>
      <c r="EI729" s="49"/>
      <c r="EJ729" s="49"/>
      <c r="EK729" s="49"/>
      <c r="EL729" s="49"/>
      <c r="EM729" s="49"/>
      <c r="EN729" s="49"/>
      <c r="EO729" s="49"/>
      <c r="EP729" s="49"/>
      <c r="EQ729" s="49"/>
      <c r="ER729" s="49"/>
      <c r="ES729" s="49"/>
      <c r="ET729" s="49"/>
      <c r="EU729" s="49"/>
      <c r="EV729" s="49"/>
      <c r="EW729" s="49"/>
      <c r="EX729" s="49"/>
      <c r="EY729" s="49"/>
      <c r="EZ729" s="49"/>
      <c r="FA729" s="49"/>
      <c r="FB729" s="49"/>
      <c r="FC729" s="49"/>
      <c r="FD729" s="49"/>
      <c r="FE729" s="49"/>
      <c r="FF729" s="49"/>
      <c r="FG729" s="49"/>
      <c r="FH729" s="49"/>
      <c r="FI729" s="49"/>
      <c r="FJ729" s="49"/>
      <c r="FK729" s="49"/>
      <c r="FL729" s="49"/>
      <c r="FM729" s="49"/>
      <c r="FN729" s="49"/>
      <c r="FO729" s="49"/>
      <c r="FP729" s="49"/>
      <c r="FQ729" s="49"/>
      <c r="FR729" s="49"/>
      <c r="FS729" s="49"/>
      <c r="FT729" s="49"/>
      <c r="FU729" s="49"/>
      <c r="FV729" s="49"/>
      <c r="FW729" s="49"/>
      <c r="FX729" s="49"/>
      <c r="FY729" s="49"/>
      <c r="FZ729" s="49"/>
      <c r="GA729" s="49"/>
      <c r="GB729" s="49"/>
      <c r="GC729" s="49"/>
      <c r="GD729" s="49"/>
      <c r="GE729" s="49"/>
      <c r="GF729" s="49"/>
      <c r="GG729" s="49"/>
      <c r="GH729" s="49"/>
      <c r="GI729" s="49"/>
      <c r="GJ729" s="49"/>
      <c r="GK729" s="49"/>
      <c r="GL729" s="49"/>
      <c r="GM729" s="49"/>
      <c r="GN729" s="49"/>
      <c r="GO729" s="49"/>
      <c r="GP729" s="49"/>
      <c r="GQ729" s="49"/>
      <c r="GR729" s="49"/>
      <c r="GS729" s="49"/>
      <c r="GT729" s="49"/>
      <c r="GU729" s="49"/>
      <c r="GV729" s="49"/>
      <c r="GW729" s="49"/>
      <c r="GX729" s="49"/>
      <c r="GY729" s="49"/>
      <c r="GZ729" s="49"/>
      <c r="HA729" s="49"/>
      <c r="HB729" s="49"/>
      <c r="HC729" s="49"/>
      <c r="HD729" s="49"/>
      <c r="HE729" s="49"/>
      <c r="HF729" s="49"/>
      <c r="HG729" s="49"/>
      <c r="HH729" s="49"/>
      <c r="HI729" s="49"/>
      <c r="HJ729" s="49"/>
      <c r="HK729" s="49"/>
      <c r="HL729" s="49"/>
      <c r="HM729" s="49"/>
      <c r="HN729" s="49"/>
      <c r="HO729" s="49"/>
      <c r="HP729" s="49"/>
      <c r="HQ729" s="49"/>
      <c r="HR729" s="49"/>
      <c r="HS729" s="49"/>
    </row>
    <row r="730" spans="1:227" s="14" customFormat="1" ht="72.75" customHeight="1" x14ac:dyDescent="0.25">
      <c r="A730" s="63" t="s">
        <v>226</v>
      </c>
      <c r="B730" s="323" t="s">
        <v>817</v>
      </c>
      <c r="C730" s="46" t="s">
        <v>286</v>
      </c>
      <c r="D730" s="98" t="s">
        <v>81</v>
      </c>
      <c r="E730" s="153" t="s">
        <v>173</v>
      </c>
      <c r="F730" s="150" t="s">
        <v>486</v>
      </c>
      <c r="G730" s="150" t="s">
        <v>380</v>
      </c>
      <c r="H730" s="168">
        <f>H731</f>
        <v>148665.9</v>
      </c>
      <c r="I730" s="168">
        <f t="shared" ref="I730:M730" si="16">I731</f>
        <v>96730.3</v>
      </c>
      <c r="J730" s="168">
        <f t="shared" si="16"/>
        <v>160243.79999999999</v>
      </c>
      <c r="K730" s="168">
        <f t="shared" si="16"/>
        <v>69043.8</v>
      </c>
      <c r="L730" s="168">
        <f t="shared" si="16"/>
        <v>1970.9</v>
      </c>
      <c r="M730" s="168">
        <f t="shared" si="16"/>
        <v>51970.9</v>
      </c>
      <c r="N730" s="332"/>
      <c r="O730" s="13"/>
      <c r="P730" s="67"/>
      <c r="Q730" s="356"/>
      <c r="R730" s="356"/>
      <c r="S730" s="356"/>
      <c r="T730" s="356"/>
      <c r="U730" s="356"/>
      <c r="V730" s="356"/>
      <c r="W730" s="13"/>
      <c r="X730" s="13"/>
      <c r="Y730" s="67"/>
      <c r="Z730" s="67"/>
      <c r="AA730" s="67"/>
      <c r="AB730" s="67"/>
      <c r="AC730" s="67"/>
      <c r="AD730" s="67"/>
      <c r="AE730" s="356">
        <f t="shared" ref="AE730" si="17">U774+U818+U764</f>
        <v>0</v>
      </c>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c r="EY730" s="13"/>
      <c r="EZ730" s="13"/>
      <c r="FA730" s="13"/>
      <c r="FB730" s="13"/>
      <c r="FC730" s="13"/>
      <c r="FD730" s="13"/>
      <c r="FE730" s="13"/>
      <c r="FF730" s="13"/>
      <c r="FG730" s="13"/>
      <c r="FH730" s="13"/>
      <c r="FI730" s="13"/>
      <c r="FJ730" s="13"/>
      <c r="FK730" s="13"/>
      <c r="FL730" s="13"/>
      <c r="FM730" s="13"/>
      <c r="FN730" s="13"/>
      <c r="FO730" s="13"/>
      <c r="FP730" s="13"/>
      <c r="FQ730" s="13"/>
      <c r="FR730" s="13"/>
      <c r="FS730" s="13"/>
      <c r="FT730" s="13"/>
      <c r="FU730" s="13"/>
      <c r="FV730" s="13"/>
      <c r="FW730" s="13"/>
      <c r="FX730" s="13"/>
      <c r="FY730" s="13"/>
      <c r="FZ730" s="13"/>
      <c r="GA730" s="13"/>
      <c r="GB730" s="13"/>
      <c r="GC730" s="13"/>
      <c r="GD730" s="13"/>
      <c r="GE730" s="13"/>
      <c r="GF730" s="13"/>
      <c r="GG730" s="13"/>
      <c r="GH730" s="13"/>
      <c r="GI730" s="13"/>
      <c r="GJ730" s="13"/>
      <c r="GK730" s="13"/>
      <c r="GL730" s="13"/>
      <c r="GM730" s="13"/>
      <c r="GN730" s="13"/>
      <c r="GO730" s="13"/>
      <c r="GP730" s="13"/>
      <c r="GQ730" s="13"/>
      <c r="GR730" s="13"/>
      <c r="GS730" s="13"/>
      <c r="GT730" s="13"/>
      <c r="GU730" s="13"/>
      <c r="GV730" s="13"/>
      <c r="GW730" s="13"/>
      <c r="GX730" s="13"/>
      <c r="GY730" s="13"/>
      <c r="GZ730" s="13"/>
      <c r="HA730" s="13"/>
      <c r="HB730" s="13"/>
      <c r="HC730" s="13"/>
      <c r="HD730" s="13"/>
      <c r="HE730" s="13"/>
      <c r="HF730" s="13"/>
      <c r="HG730" s="13"/>
      <c r="HH730" s="13"/>
      <c r="HI730" s="13"/>
      <c r="HJ730" s="13"/>
      <c r="HK730" s="13"/>
      <c r="HL730" s="13"/>
      <c r="HM730" s="13"/>
      <c r="HN730" s="13"/>
      <c r="HO730" s="13"/>
      <c r="HP730" s="13"/>
      <c r="HQ730" s="13"/>
      <c r="HR730" s="13"/>
      <c r="HS730" s="13"/>
    </row>
    <row r="731" spans="1:227" s="14" customFormat="1" ht="30" x14ac:dyDescent="0.25">
      <c r="A731" s="673" t="s">
        <v>304</v>
      </c>
      <c r="B731" s="704" t="s">
        <v>287</v>
      </c>
      <c r="C731" s="704" t="s">
        <v>288</v>
      </c>
      <c r="D731" s="663" t="s">
        <v>81</v>
      </c>
      <c r="E731" s="149" t="s">
        <v>173</v>
      </c>
      <c r="F731" s="151" t="s">
        <v>1126</v>
      </c>
      <c r="G731" s="606" t="s">
        <v>1127</v>
      </c>
      <c r="H731" s="624">
        <v>148665.9</v>
      </c>
      <c r="I731" s="624">
        <v>96730.3</v>
      </c>
      <c r="J731" s="624">
        <v>160243.79999999999</v>
      </c>
      <c r="K731" s="624">
        <v>69043.8</v>
      </c>
      <c r="L731" s="624">
        <v>1970.9</v>
      </c>
      <c r="M731" s="624">
        <v>51970.9</v>
      </c>
      <c r="N731" s="644" t="s">
        <v>1585</v>
      </c>
      <c r="O731" s="13"/>
      <c r="P731" s="67"/>
      <c r="Q731" s="67"/>
      <c r="R731" s="67"/>
      <c r="S731" s="67"/>
      <c r="T731" s="67"/>
      <c r="U731" s="67"/>
      <c r="V731" s="13"/>
      <c r="W731" s="13"/>
      <c r="X731" s="13"/>
      <c r="Y731" s="67"/>
      <c r="Z731" s="13"/>
      <c r="AA731" s="13"/>
      <c r="AB731" s="13"/>
      <c r="AC731" s="13"/>
      <c r="AD731" s="13"/>
      <c r="AE731" s="356"/>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c r="EY731" s="13"/>
      <c r="EZ731" s="13"/>
      <c r="FA731" s="13"/>
      <c r="FB731" s="13"/>
      <c r="FC731" s="13"/>
      <c r="FD731" s="13"/>
      <c r="FE731" s="13"/>
      <c r="FF731" s="13"/>
      <c r="FG731" s="13"/>
      <c r="FH731" s="13"/>
      <c r="FI731" s="13"/>
      <c r="FJ731" s="13"/>
      <c r="FK731" s="13"/>
      <c r="FL731" s="13"/>
      <c r="FM731" s="13"/>
      <c r="FN731" s="13"/>
      <c r="FO731" s="13"/>
      <c r="FP731" s="13"/>
      <c r="FQ731" s="13"/>
      <c r="FR731" s="13"/>
      <c r="FS731" s="13"/>
      <c r="FT731" s="13"/>
      <c r="FU731" s="13"/>
      <c r="FV731" s="13"/>
      <c r="FW731" s="13"/>
      <c r="FX731" s="13"/>
      <c r="FY731" s="13"/>
      <c r="FZ731" s="13"/>
      <c r="GA731" s="13"/>
      <c r="GB731" s="13"/>
      <c r="GC731" s="13"/>
      <c r="GD731" s="13"/>
      <c r="GE731" s="13"/>
      <c r="GF731" s="13"/>
      <c r="GG731" s="13"/>
      <c r="GH731" s="13"/>
      <c r="GI731" s="13"/>
      <c r="GJ731" s="13"/>
      <c r="GK731" s="13"/>
      <c r="GL731" s="13"/>
      <c r="GM731" s="13"/>
      <c r="GN731" s="13"/>
      <c r="GO731" s="13"/>
      <c r="GP731" s="13"/>
      <c r="GQ731" s="13"/>
      <c r="GR731" s="13"/>
      <c r="GS731" s="13"/>
      <c r="GT731" s="13"/>
      <c r="GU731" s="13"/>
      <c r="GV731" s="13"/>
      <c r="GW731" s="13"/>
      <c r="GX731" s="13"/>
      <c r="GY731" s="13"/>
      <c r="GZ731" s="13"/>
      <c r="HA731" s="13"/>
      <c r="HB731" s="13"/>
      <c r="HC731" s="13"/>
      <c r="HD731" s="13"/>
      <c r="HE731" s="13"/>
      <c r="HF731" s="13"/>
      <c r="HG731" s="13"/>
      <c r="HH731" s="13"/>
      <c r="HI731" s="13"/>
      <c r="HJ731" s="13"/>
      <c r="HK731" s="13"/>
      <c r="HL731" s="13"/>
      <c r="HM731" s="13"/>
      <c r="HN731" s="13"/>
      <c r="HO731" s="13"/>
      <c r="HP731" s="13"/>
      <c r="HQ731" s="13"/>
      <c r="HR731" s="13"/>
      <c r="HS731" s="13"/>
    </row>
    <row r="732" spans="1:227" s="14" customFormat="1" ht="38.25" customHeight="1" x14ac:dyDescent="0.25">
      <c r="A732" s="674"/>
      <c r="B732" s="705"/>
      <c r="C732" s="705"/>
      <c r="D732" s="664"/>
      <c r="E732" s="154" t="s">
        <v>701</v>
      </c>
      <c r="F732" s="152" t="s">
        <v>92</v>
      </c>
      <c r="G732" s="152" t="s">
        <v>700</v>
      </c>
      <c r="H732" s="624"/>
      <c r="I732" s="624"/>
      <c r="J732" s="624"/>
      <c r="K732" s="624"/>
      <c r="L732" s="624"/>
      <c r="M732" s="624"/>
      <c r="N732" s="644"/>
      <c r="O732" s="13"/>
      <c r="P732" s="67"/>
      <c r="Q732" s="67"/>
      <c r="R732" s="67"/>
      <c r="S732" s="67"/>
      <c r="T732" s="67"/>
      <c r="U732" s="67"/>
      <c r="V732" s="13"/>
      <c r="W732" s="13"/>
      <c r="X732" s="13"/>
      <c r="Y732" s="67"/>
      <c r="Z732" s="13"/>
      <c r="AA732" s="13"/>
      <c r="AB732" s="13"/>
      <c r="AC732" s="13"/>
      <c r="AD732" s="13"/>
      <c r="AE732" s="356"/>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c r="EY732" s="13"/>
      <c r="EZ732" s="13"/>
      <c r="FA732" s="13"/>
      <c r="FB732" s="13"/>
      <c r="FC732" s="13"/>
      <c r="FD732" s="13"/>
      <c r="FE732" s="13"/>
      <c r="FF732" s="13"/>
      <c r="FG732" s="13"/>
      <c r="FH732" s="13"/>
      <c r="FI732" s="13"/>
      <c r="FJ732" s="13"/>
      <c r="FK732" s="13"/>
      <c r="FL732" s="13"/>
      <c r="FM732" s="13"/>
      <c r="FN732" s="13"/>
      <c r="FO732" s="13"/>
      <c r="FP732" s="13"/>
      <c r="FQ732" s="13"/>
      <c r="FR732" s="13"/>
      <c r="FS732" s="13"/>
      <c r="FT732" s="13"/>
      <c r="FU732" s="13"/>
      <c r="FV732" s="13"/>
      <c r="FW732" s="13"/>
      <c r="FX732" s="13"/>
      <c r="FY732" s="13"/>
      <c r="FZ732" s="13"/>
      <c r="GA732" s="13"/>
      <c r="GB732" s="13"/>
      <c r="GC732" s="13"/>
      <c r="GD732" s="13"/>
      <c r="GE732" s="13"/>
      <c r="GF732" s="13"/>
      <c r="GG732" s="13"/>
      <c r="GH732" s="13"/>
      <c r="GI732" s="13"/>
      <c r="GJ732" s="13"/>
      <c r="GK732" s="13"/>
      <c r="GL732" s="13"/>
      <c r="GM732" s="13"/>
      <c r="GN732" s="13"/>
      <c r="GO732" s="13"/>
      <c r="GP732" s="13"/>
      <c r="GQ732" s="13"/>
      <c r="GR732" s="13"/>
      <c r="GS732" s="13"/>
      <c r="GT732" s="13"/>
      <c r="GU732" s="13"/>
      <c r="GV732" s="13"/>
      <c r="GW732" s="13"/>
      <c r="GX732" s="13"/>
      <c r="GY732" s="13"/>
      <c r="GZ732" s="13"/>
      <c r="HA732" s="13"/>
      <c r="HB732" s="13"/>
      <c r="HC732" s="13"/>
      <c r="HD732" s="13"/>
      <c r="HE732" s="13"/>
      <c r="HF732" s="13"/>
      <c r="HG732" s="13"/>
      <c r="HH732" s="13"/>
      <c r="HI732" s="13"/>
      <c r="HJ732" s="13"/>
      <c r="HK732" s="13"/>
      <c r="HL732" s="13"/>
      <c r="HM732" s="13"/>
      <c r="HN732" s="13"/>
      <c r="HO732" s="13"/>
      <c r="HP732" s="13"/>
      <c r="HQ732" s="13"/>
      <c r="HR732" s="13"/>
      <c r="HS732" s="13"/>
    </row>
    <row r="733" spans="1:227" s="14" customFormat="1" ht="39.6" customHeight="1" x14ac:dyDescent="0.25">
      <c r="A733" s="674"/>
      <c r="B733" s="705"/>
      <c r="C733" s="705"/>
      <c r="D733" s="664"/>
      <c r="E733" s="149" t="s">
        <v>1029</v>
      </c>
      <c r="F733" s="151" t="s">
        <v>92</v>
      </c>
      <c r="G733" s="151" t="s">
        <v>940</v>
      </c>
      <c r="H733" s="624"/>
      <c r="I733" s="624"/>
      <c r="J733" s="624"/>
      <c r="K733" s="624"/>
      <c r="L733" s="624"/>
      <c r="M733" s="624"/>
      <c r="N733" s="644"/>
      <c r="O733" s="13"/>
      <c r="P733" s="67"/>
      <c r="Q733" s="67"/>
      <c r="R733" s="67"/>
      <c r="S733" s="67"/>
      <c r="T733" s="67"/>
      <c r="U733" s="67"/>
      <c r="V733" s="356"/>
      <c r="W733" s="13"/>
      <c r="X733" s="13"/>
      <c r="Y733" s="67"/>
      <c r="Z733" s="67"/>
      <c r="AA733" s="67"/>
      <c r="AB733" s="67"/>
      <c r="AC733" s="67"/>
      <c r="AD733" s="67"/>
      <c r="AE733" s="356">
        <f t="shared" ref="AE733" si="18">U744</f>
        <v>0</v>
      </c>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row>
    <row r="734" spans="1:227" s="14" customFormat="1" ht="45.75" customHeight="1" x14ac:dyDescent="0.25">
      <c r="A734" s="674"/>
      <c r="B734" s="705"/>
      <c r="C734" s="705"/>
      <c r="D734" s="664"/>
      <c r="E734" s="605" t="s">
        <v>31</v>
      </c>
      <c r="F734" s="606" t="s">
        <v>32</v>
      </c>
      <c r="G734" s="606" t="s">
        <v>990</v>
      </c>
      <c r="H734" s="624"/>
      <c r="I734" s="624"/>
      <c r="J734" s="624"/>
      <c r="K734" s="624"/>
      <c r="L734" s="624"/>
      <c r="M734" s="624"/>
      <c r="N734" s="644"/>
      <c r="O734" s="13"/>
      <c r="P734" s="67"/>
      <c r="Q734" s="67"/>
      <c r="R734" s="67"/>
      <c r="S734" s="67"/>
      <c r="T734" s="67"/>
      <c r="U734" s="67"/>
      <c r="V734" s="356"/>
      <c r="W734" s="13"/>
      <c r="X734" s="13"/>
      <c r="Y734" s="67"/>
      <c r="Z734" s="67"/>
      <c r="AA734" s="67"/>
      <c r="AB734" s="67"/>
      <c r="AC734" s="67"/>
      <c r="AD734" s="67"/>
      <c r="AE734" s="356">
        <f t="shared" ref="AE734" si="19">U756+U768+U771+U773+U780+U785+U787+U789+U791+U793+U796+U799+U800+U804+U808+U821+U824+U828+U776</f>
        <v>0</v>
      </c>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row>
    <row r="735" spans="1:227" s="14" customFormat="1" ht="60" customHeight="1" x14ac:dyDescent="0.25">
      <c r="A735" s="674"/>
      <c r="B735" s="705"/>
      <c r="C735" s="705"/>
      <c r="D735" s="664"/>
      <c r="E735" s="322" t="s">
        <v>1727</v>
      </c>
      <c r="F735" s="317" t="s">
        <v>92</v>
      </c>
      <c r="G735" s="317" t="s">
        <v>1577</v>
      </c>
      <c r="H735" s="624"/>
      <c r="I735" s="624"/>
      <c r="J735" s="624"/>
      <c r="K735" s="624"/>
      <c r="L735" s="624"/>
      <c r="M735" s="624"/>
      <c r="N735" s="644"/>
      <c r="O735" s="13"/>
      <c r="P735" s="67"/>
      <c r="Q735" s="356"/>
      <c r="R735" s="356"/>
      <c r="S735" s="356"/>
      <c r="T735" s="356"/>
      <c r="U735" s="356"/>
      <c r="V735" s="356"/>
      <c r="W735" s="13"/>
      <c r="X735" s="13"/>
      <c r="Y735" s="67"/>
      <c r="Z735" s="356"/>
      <c r="AA735" s="356"/>
      <c r="AB735" s="356"/>
      <c r="AC735" s="356"/>
      <c r="AD735" s="356"/>
      <c r="AE735" s="356">
        <f t="shared" ref="AE735" si="20">U747+U753+U760+U759+U762+U751</f>
        <v>0</v>
      </c>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13"/>
      <c r="HQ735" s="13"/>
      <c r="HR735" s="13"/>
      <c r="HS735" s="13"/>
    </row>
    <row r="736" spans="1:227" s="14" customFormat="1" ht="45" x14ac:dyDescent="0.25">
      <c r="A736" s="674"/>
      <c r="B736" s="705"/>
      <c r="C736" s="705"/>
      <c r="D736" s="664"/>
      <c r="E736" s="604" t="s">
        <v>965</v>
      </c>
      <c r="F736" s="608" t="s">
        <v>92</v>
      </c>
      <c r="G736" s="608" t="s">
        <v>966</v>
      </c>
      <c r="H736" s="624"/>
      <c r="I736" s="624"/>
      <c r="J736" s="624"/>
      <c r="K736" s="624"/>
      <c r="L736" s="624"/>
      <c r="M736" s="624"/>
      <c r="N736" s="644"/>
      <c r="O736" s="13"/>
      <c r="P736" s="67"/>
      <c r="Q736" s="67"/>
      <c r="R736" s="67"/>
      <c r="S736" s="67"/>
      <c r="T736" s="67"/>
      <c r="U736" s="67"/>
      <c r="V736" s="13"/>
      <c r="W736" s="13"/>
      <c r="X736" s="13"/>
      <c r="Y736" s="67"/>
      <c r="Z736" s="13"/>
      <c r="AA736" s="13"/>
      <c r="AB736" s="13"/>
      <c r="AC736" s="13"/>
      <c r="AD736" s="13"/>
      <c r="AE736" s="356"/>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13"/>
      <c r="HQ736" s="13"/>
      <c r="HR736" s="13"/>
      <c r="HS736" s="13"/>
    </row>
    <row r="737" spans="1:227" s="14" customFormat="1" ht="66" customHeight="1" x14ac:dyDescent="0.25">
      <c r="A737" s="674"/>
      <c r="B737" s="705"/>
      <c r="C737" s="705"/>
      <c r="D737" s="664"/>
      <c r="E737" s="322" t="s">
        <v>1084</v>
      </c>
      <c r="F737" s="317" t="s">
        <v>92</v>
      </c>
      <c r="G737" s="195" t="s">
        <v>1086</v>
      </c>
      <c r="H737" s="624"/>
      <c r="I737" s="624"/>
      <c r="J737" s="624"/>
      <c r="K737" s="624"/>
      <c r="L737" s="624"/>
      <c r="M737" s="624"/>
      <c r="N737" s="644"/>
      <c r="O737" s="13"/>
      <c r="P737" s="67"/>
      <c r="Q737" s="67"/>
      <c r="R737" s="67"/>
      <c r="S737" s="67"/>
      <c r="T737" s="67"/>
      <c r="U737" s="67"/>
      <c r="V737" s="13"/>
      <c r="W737" s="13"/>
      <c r="X737" s="13"/>
      <c r="Y737" s="67"/>
      <c r="Z737" s="13"/>
      <c r="AA737" s="13"/>
      <c r="AB737" s="13"/>
      <c r="AC737" s="13"/>
      <c r="AD737" s="13"/>
      <c r="AE737" s="356"/>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13"/>
      <c r="HQ737" s="13"/>
      <c r="HR737" s="13"/>
      <c r="HS737" s="13"/>
    </row>
    <row r="738" spans="1:227" s="14" customFormat="1" ht="60" x14ac:dyDescent="0.25">
      <c r="A738" s="674"/>
      <c r="B738" s="705"/>
      <c r="C738" s="705"/>
      <c r="D738" s="664"/>
      <c r="E738" s="322" t="s">
        <v>1085</v>
      </c>
      <c r="F738" s="317" t="s">
        <v>92</v>
      </c>
      <c r="G738" s="195" t="s">
        <v>980</v>
      </c>
      <c r="H738" s="624"/>
      <c r="I738" s="624"/>
      <c r="J738" s="624"/>
      <c r="K738" s="624"/>
      <c r="L738" s="624"/>
      <c r="M738" s="624"/>
      <c r="N738" s="644"/>
      <c r="O738" s="13"/>
      <c r="P738" s="67"/>
      <c r="Q738" s="67"/>
      <c r="R738" s="67"/>
      <c r="S738" s="67"/>
      <c r="T738" s="67"/>
      <c r="U738" s="67"/>
      <c r="V738" s="13"/>
      <c r="W738" s="13"/>
      <c r="X738" s="13"/>
      <c r="Y738" s="67"/>
      <c r="Z738" s="13"/>
      <c r="AA738" s="13"/>
      <c r="AB738" s="13"/>
      <c r="AC738" s="13"/>
      <c r="AD738" s="13"/>
      <c r="AE738" s="356"/>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c r="EY738" s="13"/>
      <c r="EZ738" s="13"/>
      <c r="FA738" s="13"/>
      <c r="FB738" s="13"/>
      <c r="FC738" s="13"/>
      <c r="FD738" s="13"/>
      <c r="FE738" s="13"/>
      <c r="FF738" s="13"/>
      <c r="FG738" s="13"/>
      <c r="FH738" s="13"/>
      <c r="FI738" s="13"/>
      <c r="FJ738" s="13"/>
      <c r="FK738" s="13"/>
      <c r="FL738" s="13"/>
      <c r="FM738" s="13"/>
      <c r="FN738" s="13"/>
      <c r="FO738" s="13"/>
      <c r="FP738" s="13"/>
      <c r="FQ738" s="13"/>
      <c r="FR738" s="13"/>
      <c r="FS738" s="13"/>
      <c r="FT738" s="13"/>
      <c r="FU738" s="13"/>
      <c r="FV738" s="13"/>
      <c r="FW738" s="13"/>
      <c r="FX738" s="13"/>
      <c r="FY738" s="13"/>
      <c r="FZ738" s="13"/>
      <c r="GA738" s="13"/>
      <c r="GB738" s="13"/>
      <c r="GC738" s="13"/>
      <c r="GD738" s="13"/>
      <c r="GE738" s="13"/>
      <c r="GF738" s="13"/>
      <c r="GG738" s="13"/>
      <c r="GH738" s="13"/>
      <c r="GI738" s="13"/>
      <c r="GJ738" s="13"/>
      <c r="GK738" s="13"/>
      <c r="GL738" s="13"/>
      <c r="GM738" s="13"/>
      <c r="GN738" s="13"/>
      <c r="GO738" s="13"/>
      <c r="GP738" s="13"/>
      <c r="GQ738" s="13"/>
      <c r="GR738" s="13"/>
      <c r="GS738" s="13"/>
      <c r="GT738" s="13"/>
      <c r="GU738" s="13"/>
      <c r="GV738" s="13"/>
      <c r="GW738" s="13"/>
      <c r="GX738" s="13"/>
      <c r="GY738" s="13"/>
      <c r="GZ738" s="13"/>
      <c r="HA738" s="13"/>
      <c r="HB738" s="13"/>
      <c r="HC738" s="13"/>
      <c r="HD738" s="13"/>
      <c r="HE738" s="13"/>
      <c r="HF738" s="13"/>
      <c r="HG738" s="13"/>
      <c r="HH738" s="13"/>
      <c r="HI738" s="13"/>
      <c r="HJ738" s="13"/>
      <c r="HK738" s="13"/>
      <c r="HL738" s="13"/>
      <c r="HM738" s="13"/>
      <c r="HN738" s="13"/>
      <c r="HO738" s="13"/>
      <c r="HP738" s="13"/>
      <c r="HQ738" s="13"/>
      <c r="HR738" s="13"/>
      <c r="HS738" s="13"/>
    </row>
    <row r="739" spans="1:227" s="14" customFormat="1" ht="60" x14ac:dyDescent="0.25">
      <c r="A739" s="674"/>
      <c r="B739" s="705"/>
      <c r="C739" s="705"/>
      <c r="D739" s="664"/>
      <c r="E739" s="322" t="s">
        <v>1004</v>
      </c>
      <c r="F739" s="317" t="s">
        <v>38</v>
      </c>
      <c r="G739" s="195" t="s">
        <v>1532</v>
      </c>
      <c r="H739" s="624"/>
      <c r="I739" s="624"/>
      <c r="J739" s="624"/>
      <c r="K739" s="624"/>
      <c r="L739" s="624"/>
      <c r="M739" s="624"/>
      <c r="N739" s="644"/>
      <c r="O739" s="13"/>
      <c r="P739" s="67"/>
      <c r="Q739" s="67"/>
      <c r="R739" s="67"/>
      <c r="S739" s="67"/>
      <c r="T739" s="67"/>
      <c r="U739" s="356"/>
      <c r="V739" s="356"/>
      <c r="W739" s="13"/>
      <c r="X739" s="13"/>
      <c r="Y739" s="67"/>
      <c r="Z739" s="67"/>
      <c r="AA739" s="67"/>
      <c r="AB739" s="67"/>
      <c r="AC739" s="67"/>
      <c r="AD739" s="67"/>
      <c r="AE739" s="356">
        <f t="shared" ref="AE739" si="21">U743</f>
        <v>0</v>
      </c>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c r="EY739" s="13"/>
      <c r="EZ739" s="13"/>
      <c r="FA739" s="13"/>
      <c r="FB739" s="13"/>
      <c r="FC739" s="13"/>
      <c r="FD739" s="13"/>
      <c r="FE739" s="13"/>
      <c r="FF739" s="13"/>
      <c r="FG739" s="13"/>
      <c r="FH739" s="13"/>
      <c r="FI739" s="13"/>
      <c r="FJ739" s="13"/>
      <c r="FK739" s="13"/>
      <c r="FL739" s="13"/>
      <c r="FM739" s="13"/>
      <c r="FN739" s="13"/>
      <c r="FO739" s="13"/>
      <c r="FP739" s="13"/>
      <c r="FQ739" s="13"/>
      <c r="FR739" s="13"/>
      <c r="FS739" s="13"/>
      <c r="FT739" s="13"/>
      <c r="FU739" s="13"/>
      <c r="FV739" s="13"/>
      <c r="FW739" s="13"/>
      <c r="FX739" s="13"/>
      <c r="FY739" s="13"/>
      <c r="FZ739" s="13"/>
      <c r="GA739" s="13"/>
      <c r="GB739" s="13"/>
      <c r="GC739" s="13"/>
      <c r="GD739" s="13"/>
      <c r="GE739" s="13"/>
      <c r="GF739" s="13"/>
      <c r="GG739" s="13"/>
      <c r="GH739" s="13"/>
      <c r="GI739" s="13"/>
      <c r="GJ739" s="13"/>
      <c r="GK739" s="13"/>
      <c r="GL739" s="13"/>
      <c r="GM739" s="13"/>
      <c r="GN739" s="13"/>
      <c r="GO739" s="13"/>
      <c r="GP739" s="13"/>
      <c r="GQ739" s="13"/>
      <c r="GR739" s="13"/>
      <c r="GS739" s="13"/>
      <c r="GT739" s="13"/>
      <c r="GU739" s="13"/>
      <c r="GV739" s="13"/>
      <c r="GW739" s="13"/>
      <c r="GX739" s="13"/>
      <c r="GY739" s="13"/>
      <c r="GZ739" s="13"/>
      <c r="HA739" s="13"/>
      <c r="HB739" s="13"/>
      <c r="HC739" s="13"/>
      <c r="HD739" s="13"/>
      <c r="HE739" s="13"/>
      <c r="HF739" s="13"/>
      <c r="HG739" s="13"/>
      <c r="HH739" s="13"/>
      <c r="HI739" s="13"/>
      <c r="HJ739" s="13"/>
      <c r="HK739" s="13"/>
      <c r="HL739" s="13"/>
      <c r="HM739" s="13"/>
      <c r="HN739" s="13"/>
      <c r="HO739" s="13"/>
      <c r="HP739" s="13"/>
      <c r="HQ739" s="13"/>
      <c r="HR739" s="13"/>
      <c r="HS739" s="13"/>
    </row>
    <row r="740" spans="1:227" s="14" customFormat="1" ht="46.9" customHeight="1" x14ac:dyDescent="0.25">
      <c r="A740" s="674"/>
      <c r="B740" s="705"/>
      <c r="C740" s="705"/>
      <c r="D740" s="664"/>
      <c r="E740" s="322" t="s">
        <v>1586</v>
      </c>
      <c r="F740" s="317" t="s">
        <v>38</v>
      </c>
      <c r="G740" s="195" t="s">
        <v>1587</v>
      </c>
      <c r="H740" s="624"/>
      <c r="I740" s="624"/>
      <c r="J740" s="624"/>
      <c r="K740" s="624"/>
      <c r="L740" s="624"/>
      <c r="M740" s="624"/>
      <c r="N740" s="644"/>
      <c r="O740" s="13"/>
      <c r="P740" s="67"/>
      <c r="Q740" s="67"/>
      <c r="R740" s="67"/>
      <c r="S740" s="67"/>
      <c r="T740" s="67"/>
      <c r="U740" s="67"/>
      <c r="V740" s="13"/>
      <c r="W740" s="13"/>
      <c r="X740" s="13"/>
      <c r="Y740" s="67"/>
      <c r="Z740" s="13"/>
      <c r="AA740" s="13"/>
      <c r="AB740" s="13"/>
      <c r="AC740" s="13"/>
      <c r="AD740" s="13"/>
      <c r="AE740" s="356"/>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c r="EY740" s="13"/>
      <c r="EZ740" s="13"/>
      <c r="FA740" s="13"/>
      <c r="FB740" s="13"/>
      <c r="FC740" s="13"/>
      <c r="FD740" s="13"/>
      <c r="FE740" s="13"/>
      <c r="FF740" s="13"/>
      <c r="FG740" s="13"/>
      <c r="FH740" s="13"/>
      <c r="FI740" s="13"/>
      <c r="FJ740" s="13"/>
      <c r="FK740" s="13"/>
      <c r="FL740" s="13"/>
      <c r="FM740" s="13"/>
      <c r="FN740" s="13"/>
      <c r="FO740" s="13"/>
      <c r="FP740" s="13"/>
      <c r="FQ740" s="13"/>
      <c r="FR740" s="13"/>
      <c r="FS740" s="13"/>
      <c r="FT740" s="13"/>
      <c r="FU740" s="13"/>
      <c r="FV740" s="13"/>
      <c r="FW740" s="13"/>
      <c r="FX740" s="13"/>
      <c r="FY740" s="13"/>
      <c r="FZ740" s="13"/>
      <c r="GA740" s="13"/>
      <c r="GB740" s="13"/>
      <c r="GC740" s="13"/>
      <c r="GD740" s="13"/>
      <c r="GE740" s="13"/>
      <c r="GF740" s="13"/>
      <c r="GG740" s="13"/>
      <c r="GH740" s="13"/>
      <c r="GI740" s="13"/>
      <c r="GJ740" s="13"/>
      <c r="GK740" s="13"/>
      <c r="GL740" s="13"/>
      <c r="GM740" s="13"/>
      <c r="GN740" s="13"/>
      <c r="GO740" s="13"/>
      <c r="GP740" s="13"/>
      <c r="GQ740" s="13"/>
      <c r="GR740" s="13"/>
      <c r="GS740" s="13"/>
      <c r="GT740" s="13"/>
      <c r="GU740" s="13"/>
      <c r="GV740" s="13"/>
      <c r="GW740" s="13"/>
      <c r="GX740" s="13"/>
      <c r="GY740" s="13"/>
      <c r="GZ740" s="13"/>
      <c r="HA740" s="13"/>
      <c r="HB740" s="13"/>
      <c r="HC740" s="13"/>
      <c r="HD740" s="13"/>
      <c r="HE740" s="13"/>
      <c r="HF740" s="13"/>
      <c r="HG740" s="13"/>
      <c r="HH740" s="13"/>
      <c r="HI740" s="13"/>
      <c r="HJ740" s="13"/>
      <c r="HK740" s="13"/>
      <c r="HL740" s="13"/>
      <c r="HM740" s="13"/>
      <c r="HN740" s="13"/>
      <c r="HO740" s="13"/>
      <c r="HP740" s="13"/>
      <c r="HQ740" s="13"/>
      <c r="HR740" s="13"/>
      <c r="HS740" s="13"/>
    </row>
    <row r="741" spans="1:227" s="14" customFormat="1" ht="30" customHeight="1" x14ac:dyDescent="0.25">
      <c r="A741" s="674"/>
      <c r="B741" s="705"/>
      <c r="C741" s="705"/>
      <c r="D741" s="664"/>
      <c r="E741" s="322" t="s">
        <v>1087</v>
      </c>
      <c r="F741" s="317" t="s">
        <v>38</v>
      </c>
      <c r="G741" s="317" t="s">
        <v>1088</v>
      </c>
      <c r="H741" s="624"/>
      <c r="I741" s="624"/>
      <c r="J741" s="624"/>
      <c r="K741" s="624"/>
      <c r="L741" s="624"/>
      <c r="M741" s="624"/>
      <c r="N741" s="644"/>
      <c r="O741" s="13"/>
      <c r="P741" s="67"/>
      <c r="Q741" s="67"/>
      <c r="R741" s="67"/>
      <c r="S741" s="67"/>
      <c r="T741" s="67"/>
      <c r="U741" s="67"/>
      <c r="V741" s="67"/>
      <c r="W741" s="13"/>
      <c r="X741" s="13"/>
      <c r="Y741" s="13"/>
      <c r="Z741" s="67"/>
      <c r="AA741" s="67"/>
      <c r="AB741" s="67"/>
      <c r="AC741" s="67"/>
      <c r="AD741" s="67"/>
      <c r="AE741" s="356">
        <f t="shared" ref="AE741" si="22">SUM(AE730:AE740)</f>
        <v>0</v>
      </c>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c r="EY741" s="13"/>
      <c r="EZ741" s="13"/>
      <c r="FA741" s="13"/>
      <c r="FB741" s="13"/>
      <c r="FC741" s="13"/>
      <c r="FD741" s="13"/>
      <c r="FE741" s="13"/>
      <c r="FF741" s="13"/>
      <c r="FG741" s="13"/>
      <c r="FH741" s="13"/>
      <c r="FI741" s="13"/>
      <c r="FJ741" s="13"/>
      <c r="FK741" s="13"/>
      <c r="FL741" s="13"/>
      <c r="FM741" s="13"/>
      <c r="FN741" s="13"/>
      <c r="FO741" s="13"/>
      <c r="FP741" s="13"/>
      <c r="FQ741" s="13"/>
      <c r="FR741" s="13"/>
      <c r="FS741" s="13"/>
      <c r="FT741" s="13"/>
      <c r="FU741" s="13"/>
      <c r="FV741" s="13"/>
      <c r="FW741" s="13"/>
      <c r="FX741" s="13"/>
      <c r="FY741" s="13"/>
      <c r="FZ741" s="13"/>
      <c r="GA741" s="13"/>
      <c r="GB741" s="13"/>
      <c r="GC741" s="13"/>
      <c r="GD741" s="13"/>
      <c r="GE741" s="13"/>
      <c r="GF741" s="13"/>
      <c r="GG741" s="13"/>
      <c r="GH741" s="13"/>
      <c r="GI741" s="13"/>
      <c r="GJ741" s="13"/>
      <c r="GK741" s="13"/>
      <c r="GL741" s="13"/>
      <c r="GM741" s="13"/>
      <c r="GN741" s="13"/>
      <c r="GO741" s="13"/>
      <c r="GP741" s="13"/>
      <c r="GQ741" s="13"/>
      <c r="GR741" s="13"/>
      <c r="GS741" s="13"/>
      <c r="GT741" s="13"/>
      <c r="GU741" s="13"/>
      <c r="GV741" s="13"/>
      <c r="GW741" s="13"/>
      <c r="GX741" s="13"/>
      <c r="GY741" s="13"/>
      <c r="GZ741" s="13"/>
      <c r="HA741" s="13"/>
      <c r="HB741" s="13"/>
      <c r="HC741" s="13"/>
      <c r="HD741" s="13"/>
      <c r="HE741" s="13"/>
      <c r="HF741" s="13"/>
      <c r="HG741" s="13"/>
      <c r="HH741" s="13"/>
      <c r="HI741" s="13"/>
      <c r="HJ741" s="13"/>
      <c r="HK741" s="13"/>
      <c r="HL741" s="13"/>
      <c r="HM741" s="13"/>
      <c r="HN741" s="13"/>
      <c r="HO741" s="13"/>
      <c r="HP741" s="13"/>
      <c r="HQ741" s="13"/>
      <c r="HR741" s="13"/>
      <c r="HS741" s="13"/>
    </row>
    <row r="742" spans="1:227" s="14" customFormat="1" ht="75" x14ac:dyDescent="0.25">
      <c r="A742" s="674"/>
      <c r="B742" s="705"/>
      <c r="C742" s="705"/>
      <c r="D742" s="664"/>
      <c r="E742" s="322" t="s">
        <v>1588</v>
      </c>
      <c r="F742" s="317" t="s">
        <v>92</v>
      </c>
      <c r="G742" s="195" t="s">
        <v>1497</v>
      </c>
      <c r="H742" s="624"/>
      <c r="I742" s="624"/>
      <c r="J742" s="624"/>
      <c r="K742" s="624"/>
      <c r="L742" s="624"/>
      <c r="M742" s="624"/>
      <c r="N742" s="644"/>
      <c r="O742" s="13"/>
      <c r="P742" s="67"/>
      <c r="Q742" s="67"/>
      <c r="R742" s="67"/>
      <c r="S742" s="67"/>
      <c r="T742" s="67"/>
      <c r="U742" s="67"/>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c r="EY742" s="13"/>
      <c r="EZ742" s="13"/>
      <c r="FA742" s="13"/>
      <c r="FB742" s="13"/>
      <c r="FC742" s="13"/>
      <c r="FD742" s="13"/>
      <c r="FE742" s="13"/>
      <c r="FF742" s="13"/>
      <c r="FG742" s="13"/>
      <c r="FH742" s="13"/>
      <c r="FI742" s="13"/>
      <c r="FJ742" s="13"/>
      <c r="FK742" s="13"/>
      <c r="FL742" s="13"/>
      <c r="FM742" s="13"/>
      <c r="FN742" s="13"/>
      <c r="FO742" s="13"/>
      <c r="FP742" s="13"/>
      <c r="FQ742" s="13"/>
      <c r="FR742" s="13"/>
      <c r="FS742" s="13"/>
      <c r="FT742" s="13"/>
      <c r="FU742" s="13"/>
      <c r="FV742" s="13"/>
      <c r="FW742" s="13"/>
      <c r="FX742" s="13"/>
      <c r="FY742" s="13"/>
      <c r="FZ742" s="13"/>
      <c r="GA742" s="13"/>
      <c r="GB742" s="13"/>
      <c r="GC742" s="13"/>
      <c r="GD742" s="13"/>
      <c r="GE742" s="13"/>
      <c r="GF742" s="13"/>
      <c r="GG742" s="13"/>
      <c r="GH742" s="13"/>
      <c r="GI742" s="13"/>
      <c r="GJ742" s="13"/>
      <c r="GK742" s="13"/>
      <c r="GL742" s="13"/>
      <c r="GM742" s="13"/>
      <c r="GN742" s="13"/>
      <c r="GO742" s="13"/>
      <c r="GP742" s="13"/>
      <c r="GQ742" s="13"/>
      <c r="GR742" s="13"/>
      <c r="GS742" s="13"/>
      <c r="GT742" s="13"/>
      <c r="GU742" s="13"/>
      <c r="GV742" s="13"/>
      <c r="GW742" s="13"/>
      <c r="GX742" s="13"/>
      <c r="GY742" s="13"/>
      <c r="GZ742" s="13"/>
      <c r="HA742" s="13"/>
      <c r="HB742" s="13"/>
      <c r="HC742" s="13"/>
      <c r="HD742" s="13"/>
      <c r="HE742" s="13"/>
      <c r="HF742" s="13"/>
      <c r="HG742" s="13"/>
      <c r="HH742" s="13"/>
      <c r="HI742" s="13"/>
      <c r="HJ742" s="13"/>
      <c r="HK742" s="13"/>
      <c r="HL742" s="13"/>
      <c r="HM742" s="13"/>
      <c r="HN742" s="13"/>
      <c r="HO742" s="13"/>
      <c r="HP742" s="13"/>
      <c r="HQ742" s="13"/>
      <c r="HR742" s="13"/>
      <c r="HS742" s="13"/>
    </row>
    <row r="743" spans="1:227" s="14" customFormat="1" ht="81" customHeight="1" x14ac:dyDescent="0.25">
      <c r="A743" s="674"/>
      <c r="B743" s="705"/>
      <c r="C743" s="705"/>
      <c r="D743" s="664"/>
      <c r="E743" s="322" t="s">
        <v>325</v>
      </c>
      <c r="F743" s="317" t="s">
        <v>92</v>
      </c>
      <c r="G743" s="317" t="s">
        <v>446</v>
      </c>
      <c r="H743" s="624"/>
      <c r="I743" s="624"/>
      <c r="J743" s="624"/>
      <c r="K743" s="624"/>
      <c r="L743" s="624"/>
      <c r="M743" s="624"/>
      <c r="N743" s="644"/>
      <c r="O743" s="13"/>
      <c r="P743" s="67"/>
      <c r="Q743" s="67"/>
      <c r="R743" s="67"/>
      <c r="S743" s="67"/>
      <c r="T743" s="67"/>
      <c r="U743" s="67"/>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c r="EY743" s="13"/>
      <c r="EZ743" s="13"/>
      <c r="FA743" s="13"/>
      <c r="FB743" s="13"/>
      <c r="FC743" s="13"/>
      <c r="FD743" s="13"/>
      <c r="FE743" s="13"/>
      <c r="FF743" s="13"/>
      <c r="FG743" s="13"/>
      <c r="FH743" s="13"/>
      <c r="FI743" s="13"/>
      <c r="FJ743" s="13"/>
      <c r="FK743" s="13"/>
      <c r="FL743" s="13"/>
      <c r="FM743" s="13"/>
      <c r="FN743" s="13"/>
      <c r="FO743" s="13"/>
      <c r="FP743" s="13"/>
      <c r="FQ743" s="13"/>
      <c r="FR743" s="13"/>
      <c r="FS743" s="13"/>
      <c r="FT743" s="13"/>
      <c r="FU743" s="13"/>
      <c r="FV743" s="13"/>
      <c r="FW743" s="13"/>
      <c r="FX743" s="13"/>
      <c r="FY743" s="13"/>
      <c r="FZ743" s="13"/>
      <c r="GA743" s="13"/>
      <c r="GB743" s="13"/>
      <c r="GC743" s="13"/>
      <c r="GD743" s="13"/>
      <c r="GE743" s="13"/>
      <c r="GF743" s="13"/>
      <c r="GG743" s="13"/>
      <c r="GH743" s="13"/>
      <c r="GI743" s="13"/>
      <c r="GJ743" s="13"/>
      <c r="GK743" s="13"/>
      <c r="GL743" s="13"/>
      <c r="GM743" s="13"/>
      <c r="GN743" s="13"/>
      <c r="GO743" s="13"/>
      <c r="GP743" s="13"/>
      <c r="GQ743" s="13"/>
      <c r="GR743" s="13"/>
      <c r="GS743" s="13"/>
      <c r="GT743" s="13"/>
      <c r="GU743" s="13"/>
      <c r="GV743" s="13"/>
      <c r="GW743" s="13"/>
      <c r="GX743" s="13"/>
      <c r="GY743" s="13"/>
      <c r="GZ743" s="13"/>
      <c r="HA743" s="13"/>
      <c r="HB743" s="13"/>
      <c r="HC743" s="13"/>
      <c r="HD743" s="13"/>
      <c r="HE743" s="13"/>
      <c r="HF743" s="13"/>
      <c r="HG743" s="13"/>
      <c r="HH743" s="13"/>
      <c r="HI743" s="13"/>
      <c r="HJ743" s="13"/>
      <c r="HK743" s="13"/>
      <c r="HL743" s="13"/>
      <c r="HM743" s="13"/>
      <c r="HN743" s="13"/>
      <c r="HO743" s="13"/>
      <c r="HP743" s="13"/>
      <c r="HQ743" s="13"/>
      <c r="HR743" s="13"/>
      <c r="HS743" s="13"/>
    </row>
    <row r="744" spans="1:227" s="14" customFormat="1" ht="66" customHeight="1" x14ac:dyDescent="0.25">
      <c r="A744" s="674"/>
      <c r="B744" s="705"/>
      <c r="C744" s="705"/>
      <c r="D744" s="664"/>
      <c r="E744" s="321" t="s">
        <v>1545</v>
      </c>
      <c r="F744" s="325" t="s">
        <v>92</v>
      </c>
      <c r="G744" s="325" t="s">
        <v>1213</v>
      </c>
      <c r="H744" s="624"/>
      <c r="I744" s="624"/>
      <c r="J744" s="624"/>
      <c r="K744" s="624"/>
      <c r="L744" s="624"/>
      <c r="M744" s="624"/>
      <c r="N744" s="644"/>
      <c r="O744" s="13"/>
      <c r="P744" s="67"/>
      <c r="Q744" s="67"/>
      <c r="R744" s="67"/>
      <c r="S744" s="67"/>
      <c r="T744" s="67"/>
      <c r="U744" s="67"/>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c r="EY744" s="13"/>
      <c r="EZ744" s="13"/>
      <c r="FA744" s="13"/>
      <c r="FB744" s="13"/>
      <c r="FC744" s="13"/>
      <c r="FD744" s="13"/>
      <c r="FE744" s="13"/>
      <c r="FF744" s="13"/>
      <c r="FG744" s="13"/>
      <c r="FH744" s="13"/>
      <c r="FI744" s="13"/>
      <c r="FJ744" s="13"/>
      <c r="FK744" s="13"/>
      <c r="FL744" s="13"/>
      <c r="FM744" s="13"/>
      <c r="FN744" s="13"/>
      <c r="FO744" s="13"/>
      <c r="FP744" s="13"/>
      <c r="FQ744" s="13"/>
      <c r="FR744" s="13"/>
      <c r="FS744" s="13"/>
      <c r="FT744" s="13"/>
      <c r="FU744" s="13"/>
      <c r="FV744" s="13"/>
      <c r="FW744" s="13"/>
      <c r="FX744" s="13"/>
      <c r="FY744" s="13"/>
      <c r="FZ744" s="13"/>
      <c r="GA744" s="13"/>
      <c r="GB744" s="13"/>
      <c r="GC744" s="13"/>
      <c r="GD744" s="13"/>
      <c r="GE744" s="13"/>
      <c r="GF744" s="13"/>
      <c r="GG744" s="13"/>
      <c r="GH744" s="13"/>
      <c r="GI744" s="13"/>
      <c r="GJ744" s="13"/>
      <c r="GK744" s="13"/>
      <c r="GL744" s="13"/>
      <c r="GM744" s="13"/>
      <c r="GN744" s="13"/>
      <c r="GO744" s="13"/>
      <c r="GP744" s="13"/>
      <c r="GQ744" s="13"/>
      <c r="GR744" s="13"/>
      <c r="GS744" s="13"/>
      <c r="GT744" s="13"/>
      <c r="GU744" s="13"/>
      <c r="GV744" s="13"/>
      <c r="GW744" s="13"/>
      <c r="GX744" s="13"/>
      <c r="GY744" s="13"/>
      <c r="GZ744" s="13"/>
      <c r="HA744" s="13"/>
      <c r="HB744" s="13"/>
      <c r="HC744" s="13"/>
      <c r="HD744" s="13"/>
      <c r="HE744" s="13"/>
      <c r="HF744" s="13"/>
      <c r="HG744" s="13"/>
      <c r="HH744" s="13"/>
      <c r="HI744" s="13"/>
      <c r="HJ744" s="13"/>
      <c r="HK744" s="13"/>
      <c r="HL744" s="13"/>
      <c r="HM744" s="13"/>
      <c r="HN744" s="13"/>
      <c r="HO744" s="13"/>
      <c r="HP744" s="13"/>
      <c r="HQ744" s="13"/>
      <c r="HR744" s="13"/>
      <c r="HS744" s="13"/>
    </row>
    <row r="745" spans="1:227" s="14" customFormat="1" ht="60" x14ac:dyDescent="0.25">
      <c r="A745" s="675"/>
      <c r="B745" s="706"/>
      <c r="C745" s="706"/>
      <c r="D745" s="665"/>
      <c r="E745" s="154" t="s">
        <v>1254</v>
      </c>
      <c r="F745" s="152" t="s">
        <v>92</v>
      </c>
      <c r="G745" s="152" t="s">
        <v>1224</v>
      </c>
      <c r="H745" s="624"/>
      <c r="I745" s="624"/>
      <c r="J745" s="624"/>
      <c r="K745" s="624"/>
      <c r="L745" s="624"/>
      <c r="M745" s="624"/>
      <c r="N745" s="644"/>
      <c r="O745" s="13"/>
      <c r="P745" s="67"/>
      <c r="Q745" s="67"/>
      <c r="R745" s="67"/>
      <c r="S745" s="67"/>
      <c r="T745" s="67"/>
      <c r="U745" s="67"/>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c r="EY745" s="13"/>
      <c r="EZ745" s="13"/>
      <c r="FA745" s="13"/>
      <c r="FB745" s="13"/>
      <c r="FC745" s="13"/>
      <c r="FD745" s="13"/>
      <c r="FE745" s="13"/>
      <c r="FF745" s="13"/>
      <c r="FG745" s="13"/>
      <c r="FH745" s="13"/>
      <c r="FI745" s="13"/>
      <c r="FJ745" s="13"/>
      <c r="FK745" s="13"/>
      <c r="FL745" s="13"/>
      <c r="FM745" s="13"/>
      <c r="FN745" s="13"/>
      <c r="FO745" s="13"/>
      <c r="FP745" s="13"/>
      <c r="FQ745" s="13"/>
      <c r="FR745" s="13"/>
      <c r="FS745" s="13"/>
      <c r="FT745" s="13"/>
      <c r="FU745" s="13"/>
      <c r="FV745" s="13"/>
      <c r="FW745" s="13"/>
      <c r="FX745" s="13"/>
      <c r="FY745" s="13"/>
      <c r="FZ745" s="13"/>
      <c r="GA745" s="13"/>
      <c r="GB745" s="13"/>
      <c r="GC745" s="13"/>
      <c r="GD745" s="13"/>
      <c r="GE745" s="13"/>
      <c r="GF745" s="13"/>
      <c r="GG745" s="13"/>
      <c r="GH745" s="13"/>
      <c r="GI745" s="13"/>
      <c r="GJ745" s="13"/>
      <c r="GK745" s="13"/>
      <c r="GL745" s="13"/>
      <c r="GM745" s="13"/>
      <c r="GN745" s="13"/>
      <c r="GO745" s="13"/>
      <c r="GP745" s="13"/>
      <c r="GQ745" s="13"/>
      <c r="GR745" s="13"/>
      <c r="GS745" s="13"/>
      <c r="GT745" s="13"/>
      <c r="GU745" s="13"/>
      <c r="GV745" s="13"/>
      <c r="GW745" s="13"/>
      <c r="GX745" s="13"/>
      <c r="GY745" s="13"/>
      <c r="GZ745" s="13"/>
      <c r="HA745" s="13"/>
      <c r="HB745" s="13"/>
      <c r="HC745" s="13"/>
      <c r="HD745" s="13"/>
      <c r="HE745" s="13"/>
      <c r="HF745" s="13"/>
      <c r="HG745" s="13"/>
      <c r="HH745" s="13"/>
      <c r="HI745" s="13"/>
      <c r="HJ745" s="13"/>
      <c r="HK745" s="13"/>
      <c r="HL745" s="13"/>
      <c r="HM745" s="13"/>
      <c r="HN745" s="13"/>
      <c r="HO745" s="13"/>
      <c r="HP745" s="13"/>
      <c r="HQ745" s="13"/>
      <c r="HR745" s="13"/>
      <c r="HS745" s="13"/>
    </row>
    <row r="746" spans="1:227" s="14" customFormat="1" ht="48" customHeight="1" x14ac:dyDescent="0.25">
      <c r="A746" s="673" t="s">
        <v>375</v>
      </c>
      <c r="B746" s="676" t="s">
        <v>453</v>
      </c>
      <c r="C746" s="768" t="s">
        <v>289</v>
      </c>
      <c r="D746" s="656" t="s">
        <v>1619</v>
      </c>
      <c r="E746" s="215" t="s">
        <v>173</v>
      </c>
      <c r="F746" s="213" t="s">
        <v>487</v>
      </c>
      <c r="G746" s="213" t="s">
        <v>380</v>
      </c>
      <c r="H746" s="625">
        <f t="shared" ref="H746:M746" si="23">H748+H751+H752+H754+H758+H761+H763+H766+H770+H772+H775+H778+H781+H787+H788+H791+H792+H795+H798+H800+H802+H807+H810+H820+H822+H828+H760</f>
        <v>300950.00000000006</v>
      </c>
      <c r="I746" s="625">
        <f t="shared" si="23"/>
        <v>293446.80000000005</v>
      </c>
      <c r="J746" s="625">
        <f t="shared" si="23"/>
        <v>248001.10000000003</v>
      </c>
      <c r="K746" s="625">
        <f t="shared" si="23"/>
        <v>348578.80000000005</v>
      </c>
      <c r="L746" s="625">
        <f t="shared" si="23"/>
        <v>132156.40000000002</v>
      </c>
      <c r="M746" s="625">
        <f t="shared" si="23"/>
        <v>231625.50000000003</v>
      </c>
      <c r="N746" s="645"/>
      <c r="O746" s="13"/>
      <c r="P746" s="67"/>
      <c r="Q746" s="67"/>
      <c r="R746" s="67"/>
      <c r="S746" s="67"/>
      <c r="T746" s="67"/>
      <c r="U746" s="67"/>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c r="EY746" s="13"/>
      <c r="EZ746" s="13"/>
      <c r="FA746" s="13"/>
      <c r="FB746" s="13"/>
      <c r="FC746" s="13"/>
      <c r="FD746" s="13"/>
      <c r="FE746" s="13"/>
      <c r="FF746" s="13"/>
      <c r="FG746" s="13"/>
      <c r="FH746" s="13"/>
      <c r="FI746" s="13"/>
      <c r="FJ746" s="13"/>
      <c r="FK746" s="13"/>
      <c r="FL746" s="13"/>
      <c r="FM746" s="13"/>
      <c r="FN746" s="13"/>
      <c r="FO746" s="13"/>
      <c r="FP746" s="13"/>
      <c r="FQ746" s="13"/>
      <c r="FR746" s="13"/>
      <c r="FS746" s="13"/>
      <c r="FT746" s="13"/>
      <c r="FU746" s="13"/>
      <c r="FV746" s="13"/>
      <c r="FW746" s="13"/>
      <c r="FX746" s="13"/>
      <c r="FY746" s="13"/>
      <c r="FZ746" s="13"/>
      <c r="GA746" s="13"/>
      <c r="GB746" s="13"/>
      <c r="GC746" s="13"/>
      <c r="GD746" s="13"/>
      <c r="GE746" s="13"/>
      <c r="GF746" s="13"/>
      <c r="GG746" s="13"/>
      <c r="GH746" s="13"/>
      <c r="GI746" s="13"/>
      <c r="GJ746" s="13"/>
      <c r="GK746" s="13"/>
      <c r="GL746" s="13"/>
      <c r="GM746" s="13"/>
      <c r="GN746" s="13"/>
      <c r="GO746" s="13"/>
      <c r="GP746" s="13"/>
      <c r="GQ746" s="13"/>
      <c r="GR746" s="13"/>
      <c r="GS746" s="13"/>
      <c r="GT746" s="13"/>
      <c r="GU746" s="13"/>
      <c r="GV746" s="13"/>
      <c r="GW746" s="13"/>
      <c r="GX746" s="13"/>
      <c r="GY746" s="13"/>
      <c r="GZ746" s="13"/>
      <c r="HA746" s="13"/>
      <c r="HB746" s="13"/>
      <c r="HC746" s="13"/>
      <c r="HD746" s="13"/>
      <c r="HE746" s="13"/>
      <c r="HF746" s="13"/>
      <c r="HG746" s="13"/>
      <c r="HH746" s="13"/>
      <c r="HI746" s="13"/>
      <c r="HJ746" s="13"/>
      <c r="HK746" s="13"/>
      <c r="HL746" s="13"/>
      <c r="HM746" s="13"/>
      <c r="HN746" s="13"/>
      <c r="HO746" s="13"/>
      <c r="HP746" s="13"/>
      <c r="HQ746" s="13"/>
      <c r="HR746" s="13"/>
      <c r="HS746" s="13"/>
    </row>
    <row r="747" spans="1:227" s="14" customFormat="1" ht="42.75" customHeight="1" x14ac:dyDescent="0.25">
      <c r="A747" s="674"/>
      <c r="B747" s="677"/>
      <c r="C747" s="768"/>
      <c r="D747" s="770"/>
      <c r="E747" s="219" t="s">
        <v>91</v>
      </c>
      <c r="F747" s="218"/>
      <c r="G747" s="218"/>
      <c r="H747" s="625"/>
      <c r="I747" s="625"/>
      <c r="J747" s="625"/>
      <c r="K747" s="625"/>
      <c r="L747" s="625"/>
      <c r="M747" s="625"/>
      <c r="N747" s="645"/>
      <c r="O747" s="13"/>
      <c r="P747" s="67"/>
      <c r="Q747" s="67"/>
      <c r="R747" s="356"/>
      <c r="S747" s="356"/>
      <c r="T747" s="356"/>
      <c r="U747" s="356"/>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c r="EY747" s="13"/>
      <c r="EZ747" s="13"/>
      <c r="FA747" s="13"/>
      <c r="FB747" s="13"/>
      <c r="FC747" s="13"/>
      <c r="FD747" s="13"/>
      <c r="FE747" s="13"/>
      <c r="FF747" s="13"/>
      <c r="FG747" s="13"/>
      <c r="FH747" s="13"/>
      <c r="FI747" s="13"/>
      <c r="FJ747" s="13"/>
      <c r="FK747" s="13"/>
      <c r="FL747" s="13"/>
      <c r="FM747" s="13"/>
      <c r="FN747" s="13"/>
      <c r="FO747" s="13"/>
      <c r="FP747" s="13"/>
      <c r="FQ747" s="13"/>
      <c r="FR747" s="13"/>
      <c r="FS747" s="13"/>
      <c r="FT747" s="13"/>
      <c r="FU747" s="13"/>
      <c r="FV747" s="13"/>
      <c r="FW747" s="13"/>
      <c r="FX747" s="13"/>
      <c r="FY747" s="13"/>
      <c r="FZ747" s="13"/>
      <c r="GA747" s="13"/>
      <c r="GB747" s="13"/>
      <c r="GC747" s="13"/>
      <c r="GD747" s="13"/>
      <c r="GE747" s="13"/>
      <c r="GF747" s="13"/>
      <c r="GG747" s="13"/>
      <c r="GH747" s="13"/>
      <c r="GI747" s="13"/>
      <c r="GJ747" s="13"/>
      <c r="GK747" s="13"/>
      <c r="GL747" s="13"/>
      <c r="GM747" s="13"/>
      <c r="GN747" s="13"/>
      <c r="GO747" s="13"/>
      <c r="GP747" s="13"/>
      <c r="GQ747" s="13"/>
      <c r="GR747" s="13"/>
      <c r="GS747" s="13"/>
      <c r="GT747" s="13"/>
      <c r="GU747" s="13"/>
      <c r="GV747" s="13"/>
      <c r="GW747" s="13"/>
      <c r="GX747" s="13"/>
      <c r="GY747" s="13"/>
      <c r="GZ747" s="13"/>
      <c r="HA747" s="13"/>
      <c r="HB747" s="13"/>
      <c r="HC747" s="13"/>
      <c r="HD747" s="13"/>
      <c r="HE747" s="13"/>
      <c r="HF747" s="13"/>
      <c r="HG747" s="13"/>
      <c r="HH747" s="13"/>
      <c r="HI747" s="13"/>
      <c r="HJ747" s="13"/>
      <c r="HK747" s="13"/>
      <c r="HL747" s="13"/>
      <c r="HM747" s="13"/>
      <c r="HN747" s="13"/>
      <c r="HO747" s="13"/>
      <c r="HP747" s="13"/>
      <c r="HQ747" s="13"/>
      <c r="HR747" s="13"/>
      <c r="HS747" s="13"/>
    </row>
    <row r="748" spans="1:227" s="14" customFormat="1" ht="60" x14ac:dyDescent="0.25">
      <c r="A748" s="674"/>
      <c r="B748" s="677"/>
      <c r="C748" s="655" t="s">
        <v>338</v>
      </c>
      <c r="D748" s="663" t="s">
        <v>658</v>
      </c>
      <c r="E748" s="311" t="s">
        <v>1446</v>
      </c>
      <c r="F748" s="174" t="s">
        <v>92</v>
      </c>
      <c r="G748" s="175" t="s">
        <v>1447</v>
      </c>
      <c r="H748" s="624">
        <v>1059.9000000000001</v>
      </c>
      <c r="I748" s="624">
        <v>1059.9000000000001</v>
      </c>
      <c r="J748" s="624">
        <v>1191</v>
      </c>
      <c r="K748" s="624">
        <v>1191</v>
      </c>
      <c r="L748" s="624">
        <v>1191</v>
      </c>
      <c r="M748" s="624">
        <v>1191</v>
      </c>
      <c r="N748" s="619" t="s">
        <v>831</v>
      </c>
      <c r="O748" s="13"/>
      <c r="P748" s="13"/>
      <c r="Q748" s="347"/>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row>
    <row r="749" spans="1:227" s="14" customFormat="1" ht="34.9" customHeight="1" x14ac:dyDescent="0.25">
      <c r="A749" s="674"/>
      <c r="B749" s="677"/>
      <c r="C749" s="655"/>
      <c r="D749" s="664"/>
      <c r="E749" s="307" t="s">
        <v>1089</v>
      </c>
      <c r="F749" s="310" t="s">
        <v>92</v>
      </c>
      <c r="G749" s="189" t="s">
        <v>1090</v>
      </c>
      <c r="H749" s="624"/>
      <c r="I749" s="624"/>
      <c r="J749" s="624"/>
      <c r="K749" s="624"/>
      <c r="L749" s="624"/>
      <c r="M749" s="624"/>
      <c r="N749" s="619"/>
      <c r="O749" s="13"/>
      <c r="P749" s="13"/>
      <c r="Q749" s="347"/>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row>
    <row r="750" spans="1:227" s="14" customFormat="1" ht="45" x14ac:dyDescent="0.25">
      <c r="A750" s="674"/>
      <c r="B750" s="677"/>
      <c r="C750" s="707"/>
      <c r="D750" s="752"/>
      <c r="E750" s="307" t="s">
        <v>43</v>
      </c>
      <c r="F750" s="310" t="s">
        <v>92</v>
      </c>
      <c r="G750" s="305" t="s">
        <v>598</v>
      </c>
      <c r="H750" s="624"/>
      <c r="I750" s="624"/>
      <c r="J750" s="624"/>
      <c r="K750" s="624"/>
      <c r="L750" s="624"/>
      <c r="M750" s="624"/>
      <c r="N750" s="626"/>
      <c r="O750" s="13"/>
      <c r="P750" s="13"/>
      <c r="Q750" s="347"/>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13"/>
      <c r="HQ750" s="13"/>
      <c r="HR750" s="13"/>
      <c r="HS750" s="13"/>
    </row>
    <row r="751" spans="1:227" s="14" customFormat="1" ht="45" x14ac:dyDescent="0.25">
      <c r="A751" s="674"/>
      <c r="B751" s="677"/>
      <c r="C751" s="71" t="s">
        <v>339</v>
      </c>
      <c r="D751" s="26">
        <v>702</v>
      </c>
      <c r="E751" s="311" t="s">
        <v>101</v>
      </c>
      <c r="F751" s="310" t="s">
        <v>92</v>
      </c>
      <c r="G751" s="308" t="s">
        <v>594</v>
      </c>
      <c r="H751" s="601">
        <v>0</v>
      </c>
      <c r="I751" s="601">
        <v>0</v>
      </c>
      <c r="J751" s="601">
        <v>32.6</v>
      </c>
      <c r="K751" s="601">
        <v>32.6</v>
      </c>
      <c r="L751" s="601">
        <v>32.6</v>
      </c>
      <c r="M751" s="601">
        <v>0</v>
      </c>
      <c r="N751" s="611" t="s">
        <v>835</v>
      </c>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13"/>
      <c r="HQ751" s="13"/>
      <c r="HR751" s="13"/>
      <c r="HS751" s="13"/>
    </row>
    <row r="752" spans="1:227" s="14" customFormat="1" ht="60" x14ac:dyDescent="0.25">
      <c r="A752" s="674"/>
      <c r="B752" s="677"/>
      <c r="C752" s="647" t="s">
        <v>340</v>
      </c>
      <c r="D752" s="656">
        <v>702</v>
      </c>
      <c r="E752" s="311" t="s">
        <v>1446</v>
      </c>
      <c r="F752" s="174" t="s">
        <v>92</v>
      </c>
      <c r="G752" s="175" t="s">
        <v>1447</v>
      </c>
      <c r="H752" s="624">
        <v>6999.8</v>
      </c>
      <c r="I752" s="624">
        <v>6999.8</v>
      </c>
      <c r="J752" s="624">
        <v>5445.8</v>
      </c>
      <c r="K752" s="624">
        <v>7049.3</v>
      </c>
      <c r="L752" s="624">
        <v>7049.3</v>
      </c>
      <c r="M752" s="624">
        <v>7049.3</v>
      </c>
      <c r="N752" s="619" t="s">
        <v>322</v>
      </c>
      <c r="O752" s="13"/>
      <c r="P752" s="67"/>
      <c r="Q752" s="67"/>
      <c r="R752" s="67"/>
      <c r="S752" s="67"/>
      <c r="T752" s="67"/>
      <c r="U752" s="67"/>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13"/>
      <c r="HQ752" s="13"/>
      <c r="HR752" s="13"/>
      <c r="HS752" s="13"/>
    </row>
    <row r="753" spans="1:227" s="14" customFormat="1" ht="45" x14ac:dyDescent="0.25">
      <c r="A753" s="674"/>
      <c r="B753" s="677"/>
      <c r="C753" s="635"/>
      <c r="D753" s="635"/>
      <c r="E753" s="311" t="s">
        <v>122</v>
      </c>
      <c r="F753" s="303" t="s">
        <v>92</v>
      </c>
      <c r="G753" s="246" t="s">
        <v>491</v>
      </c>
      <c r="H753" s="624"/>
      <c r="I753" s="624"/>
      <c r="J753" s="624"/>
      <c r="K753" s="624"/>
      <c r="L753" s="624"/>
      <c r="M753" s="624"/>
      <c r="N753" s="620"/>
      <c r="O753" s="13"/>
      <c r="P753" s="67"/>
      <c r="Q753" s="67"/>
      <c r="R753" s="67"/>
      <c r="S753" s="67"/>
      <c r="T753" s="67"/>
      <c r="U753" s="67"/>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c r="EY753" s="13"/>
      <c r="EZ753" s="13"/>
      <c r="FA753" s="13"/>
      <c r="FB753" s="13"/>
      <c r="FC753" s="13"/>
      <c r="FD753" s="13"/>
      <c r="FE753" s="13"/>
      <c r="FF753" s="13"/>
      <c r="FG753" s="13"/>
      <c r="FH753" s="13"/>
      <c r="FI753" s="13"/>
      <c r="FJ753" s="13"/>
      <c r="FK753" s="13"/>
      <c r="FL753" s="13"/>
      <c r="FM753" s="13"/>
      <c r="FN753" s="13"/>
      <c r="FO753" s="13"/>
      <c r="FP753" s="13"/>
      <c r="FQ753" s="13"/>
      <c r="FR753" s="13"/>
      <c r="FS753" s="13"/>
      <c r="FT753" s="13"/>
      <c r="FU753" s="13"/>
      <c r="FV753" s="13"/>
      <c r="FW753" s="13"/>
      <c r="FX753" s="13"/>
      <c r="FY753" s="13"/>
      <c r="FZ753" s="13"/>
      <c r="GA753" s="13"/>
      <c r="GB753" s="13"/>
      <c r="GC753" s="13"/>
      <c r="GD753" s="13"/>
      <c r="GE753" s="13"/>
      <c r="GF753" s="13"/>
      <c r="GG753" s="13"/>
      <c r="GH753" s="13"/>
      <c r="GI753" s="13"/>
      <c r="GJ753" s="13"/>
      <c r="GK753" s="13"/>
      <c r="GL753" s="13"/>
      <c r="GM753" s="13"/>
      <c r="GN753" s="13"/>
      <c r="GO753" s="13"/>
      <c r="GP753" s="13"/>
      <c r="GQ753" s="13"/>
      <c r="GR753" s="13"/>
      <c r="GS753" s="13"/>
      <c r="GT753" s="13"/>
      <c r="GU753" s="13"/>
      <c r="GV753" s="13"/>
      <c r="GW753" s="13"/>
      <c r="GX753" s="13"/>
      <c r="GY753" s="13"/>
      <c r="GZ753" s="13"/>
      <c r="HA753" s="13"/>
      <c r="HB753" s="13"/>
      <c r="HC753" s="13"/>
      <c r="HD753" s="13"/>
      <c r="HE753" s="13"/>
      <c r="HF753" s="13"/>
      <c r="HG753" s="13"/>
      <c r="HH753" s="13"/>
      <c r="HI753" s="13"/>
      <c r="HJ753" s="13"/>
      <c r="HK753" s="13"/>
      <c r="HL753" s="13"/>
      <c r="HM753" s="13"/>
      <c r="HN753" s="13"/>
      <c r="HO753" s="13"/>
      <c r="HP753" s="13"/>
      <c r="HQ753" s="13"/>
      <c r="HR753" s="13"/>
      <c r="HS753" s="13"/>
    </row>
    <row r="754" spans="1:227" s="14" customFormat="1" ht="63" customHeight="1" x14ac:dyDescent="0.25">
      <c r="A754" s="674"/>
      <c r="B754" s="677"/>
      <c r="C754" s="655" t="s">
        <v>341</v>
      </c>
      <c r="D754" s="656">
        <v>707</v>
      </c>
      <c r="E754" s="605" t="s">
        <v>1825</v>
      </c>
      <c r="F754" s="608" t="s">
        <v>92</v>
      </c>
      <c r="G754" s="246" t="s">
        <v>1357</v>
      </c>
      <c r="H754" s="624">
        <v>158.6</v>
      </c>
      <c r="I754" s="624">
        <v>158.6</v>
      </c>
      <c r="J754" s="624">
        <v>170.5</v>
      </c>
      <c r="K754" s="624">
        <v>170.5</v>
      </c>
      <c r="L754" s="624">
        <v>170.5</v>
      </c>
      <c r="M754" s="624">
        <v>170.5</v>
      </c>
      <c r="N754" s="802" t="s">
        <v>1358</v>
      </c>
      <c r="O754" s="13"/>
      <c r="P754" s="67"/>
      <c r="Q754" s="67"/>
      <c r="R754" s="67"/>
      <c r="S754" s="67"/>
      <c r="T754" s="67"/>
      <c r="U754" s="67"/>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13"/>
      <c r="HQ754" s="13"/>
      <c r="HR754" s="13"/>
      <c r="HS754" s="13"/>
    </row>
    <row r="755" spans="1:227" s="14" customFormat="1" ht="45" x14ac:dyDescent="0.25">
      <c r="A755" s="674"/>
      <c r="B755" s="677"/>
      <c r="C755" s="655"/>
      <c r="D755" s="657"/>
      <c r="E755" s="215" t="s">
        <v>1059</v>
      </c>
      <c r="F755" s="211" t="s">
        <v>92</v>
      </c>
      <c r="G755" s="246" t="s">
        <v>940</v>
      </c>
      <c r="H755" s="624"/>
      <c r="I755" s="624"/>
      <c r="J755" s="624"/>
      <c r="K755" s="624"/>
      <c r="L755" s="624"/>
      <c r="M755" s="624"/>
      <c r="N755" s="802"/>
      <c r="O755" s="13"/>
      <c r="P755" s="67"/>
      <c r="Q755" s="67"/>
      <c r="R755" s="67"/>
      <c r="S755" s="67"/>
      <c r="T755" s="67"/>
      <c r="U755" s="67"/>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13"/>
      <c r="GG755" s="13"/>
      <c r="GH755" s="13"/>
      <c r="GI755" s="13"/>
      <c r="GJ755" s="13"/>
      <c r="GK755" s="13"/>
      <c r="GL755" s="13"/>
      <c r="GM755" s="13"/>
      <c r="GN755" s="13"/>
      <c r="GO755" s="13"/>
      <c r="GP755" s="13"/>
      <c r="GQ755" s="13"/>
      <c r="GR755" s="13"/>
      <c r="GS755" s="13"/>
      <c r="GT755" s="13"/>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13"/>
      <c r="HQ755" s="13"/>
      <c r="HR755" s="13"/>
      <c r="HS755" s="13"/>
    </row>
    <row r="756" spans="1:227" s="14" customFormat="1" ht="45" x14ac:dyDescent="0.25">
      <c r="A756" s="674"/>
      <c r="B756" s="677"/>
      <c r="C756" s="655"/>
      <c r="D756" s="657"/>
      <c r="E756" s="215" t="s">
        <v>1091</v>
      </c>
      <c r="F756" s="211" t="s">
        <v>92</v>
      </c>
      <c r="G756" s="246" t="s">
        <v>938</v>
      </c>
      <c r="H756" s="624"/>
      <c r="I756" s="624"/>
      <c r="J756" s="624"/>
      <c r="K756" s="624"/>
      <c r="L756" s="624"/>
      <c r="M756" s="624"/>
      <c r="N756" s="802"/>
      <c r="O756" s="13"/>
      <c r="P756" s="67"/>
      <c r="Q756" s="67"/>
      <c r="R756" s="67"/>
      <c r="S756" s="67"/>
      <c r="T756" s="67"/>
      <c r="U756" s="67"/>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13"/>
      <c r="GG756" s="13"/>
      <c r="GH756" s="13"/>
      <c r="GI756" s="13"/>
      <c r="GJ756" s="13"/>
      <c r="GK756" s="13"/>
      <c r="GL756" s="13"/>
      <c r="GM756" s="13"/>
      <c r="GN756" s="13"/>
      <c r="GO756" s="13"/>
      <c r="GP756" s="13"/>
      <c r="GQ756" s="13"/>
      <c r="GR756" s="13"/>
      <c r="GS756" s="13"/>
      <c r="GT756" s="13"/>
      <c r="GU756" s="13"/>
      <c r="GV756" s="13"/>
      <c r="GW756" s="13"/>
      <c r="GX756" s="13"/>
      <c r="GY756" s="13"/>
      <c r="GZ756" s="13"/>
      <c r="HA756" s="13"/>
      <c r="HB756" s="13"/>
      <c r="HC756" s="13"/>
      <c r="HD756" s="13"/>
      <c r="HE756" s="13"/>
      <c r="HF756" s="13"/>
      <c r="HG756" s="13"/>
      <c r="HH756" s="13"/>
      <c r="HI756" s="13"/>
      <c r="HJ756" s="13"/>
      <c r="HK756" s="13"/>
      <c r="HL756" s="13"/>
      <c r="HM756" s="13"/>
      <c r="HN756" s="13"/>
      <c r="HO756" s="13"/>
      <c r="HP756" s="13"/>
      <c r="HQ756" s="13"/>
      <c r="HR756" s="13"/>
      <c r="HS756" s="13"/>
    </row>
    <row r="757" spans="1:227" s="14" customFormat="1" ht="40.5" customHeight="1" x14ac:dyDescent="0.25">
      <c r="A757" s="674"/>
      <c r="B757" s="677"/>
      <c r="C757" s="707"/>
      <c r="D757" s="770"/>
      <c r="E757" s="215" t="s">
        <v>743</v>
      </c>
      <c r="F757" s="211" t="s">
        <v>92</v>
      </c>
      <c r="G757" s="246" t="s">
        <v>744</v>
      </c>
      <c r="H757" s="624"/>
      <c r="I757" s="624"/>
      <c r="J757" s="624"/>
      <c r="K757" s="624"/>
      <c r="L757" s="624"/>
      <c r="M757" s="624"/>
      <c r="N757" s="802"/>
      <c r="O757" s="13"/>
      <c r="P757" s="67"/>
      <c r="Q757" s="67"/>
      <c r="R757" s="67"/>
      <c r="S757" s="67"/>
      <c r="T757" s="67"/>
      <c r="U757" s="67"/>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c r="EY757" s="13"/>
      <c r="EZ757" s="13"/>
      <c r="FA757" s="13"/>
      <c r="FB757" s="13"/>
      <c r="FC757" s="13"/>
      <c r="FD757" s="13"/>
      <c r="FE757" s="13"/>
      <c r="FF757" s="13"/>
      <c r="FG757" s="13"/>
      <c r="FH757" s="13"/>
      <c r="FI757" s="13"/>
      <c r="FJ757" s="13"/>
      <c r="FK757" s="13"/>
      <c r="FL757" s="13"/>
      <c r="FM757" s="13"/>
      <c r="FN757" s="13"/>
      <c r="FO757" s="13"/>
      <c r="FP757" s="13"/>
      <c r="FQ757" s="13"/>
      <c r="FR757" s="13"/>
      <c r="FS757" s="13"/>
      <c r="FT757" s="13"/>
      <c r="FU757" s="13"/>
      <c r="FV757" s="13"/>
      <c r="FW757" s="13"/>
      <c r="FX757" s="13"/>
      <c r="FY757" s="13"/>
      <c r="FZ757" s="13"/>
      <c r="GA757" s="13"/>
      <c r="GB757" s="13"/>
      <c r="GC757" s="13"/>
      <c r="GD757" s="13"/>
      <c r="GE757" s="13"/>
      <c r="GF757" s="13"/>
      <c r="GG757" s="13"/>
      <c r="GH757" s="13"/>
      <c r="GI757" s="13"/>
      <c r="GJ757" s="13"/>
      <c r="GK757" s="13"/>
      <c r="GL757" s="13"/>
      <c r="GM757" s="13"/>
      <c r="GN757" s="13"/>
      <c r="GO757" s="13"/>
      <c r="GP757" s="13"/>
      <c r="GQ757" s="13"/>
      <c r="GR757" s="13"/>
      <c r="GS757" s="13"/>
      <c r="GT757" s="13"/>
      <c r="GU757" s="13"/>
      <c r="GV757" s="13"/>
      <c r="GW757" s="13"/>
      <c r="GX757" s="13"/>
      <c r="GY757" s="13"/>
      <c r="GZ757" s="13"/>
      <c r="HA757" s="13"/>
      <c r="HB757" s="13"/>
      <c r="HC757" s="13"/>
      <c r="HD757" s="13"/>
      <c r="HE757" s="13"/>
      <c r="HF757" s="13"/>
      <c r="HG757" s="13"/>
      <c r="HH757" s="13"/>
      <c r="HI757" s="13"/>
      <c r="HJ757" s="13"/>
      <c r="HK757" s="13"/>
      <c r="HL757" s="13"/>
      <c r="HM757" s="13"/>
      <c r="HN757" s="13"/>
      <c r="HO757" s="13"/>
      <c r="HP757" s="13"/>
      <c r="HQ757" s="13"/>
      <c r="HR757" s="13"/>
      <c r="HS757" s="13"/>
    </row>
    <row r="758" spans="1:227" s="14" customFormat="1" ht="43.9" customHeight="1" x14ac:dyDescent="0.25">
      <c r="A758" s="674"/>
      <c r="B758" s="677"/>
      <c r="C758" s="655" t="s">
        <v>342</v>
      </c>
      <c r="D758" s="656">
        <v>1003</v>
      </c>
      <c r="E758" s="307" t="s">
        <v>321</v>
      </c>
      <c r="F758" s="174" t="s">
        <v>92</v>
      </c>
      <c r="G758" s="175" t="s">
        <v>599</v>
      </c>
      <c r="H758" s="624">
        <v>7892.1</v>
      </c>
      <c r="I758" s="624">
        <v>4766.3</v>
      </c>
      <c r="J758" s="624">
        <v>15616.9</v>
      </c>
      <c r="K758" s="624">
        <v>15984</v>
      </c>
      <c r="L758" s="624">
        <v>15984</v>
      </c>
      <c r="M758" s="624">
        <v>15984</v>
      </c>
      <c r="N758" s="619" t="s">
        <v>833</v>
      </c>
      <c r="O758" s="13"/>
      <c r="P758" s="67"/>
      <c r="Q758" s="67"/>
      <c r="R758" s="67"/>
      <c r="S758" s="67"/>
      <c r="T758" s="67"/>
      <c r="U758" s="67"/>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c r="EY758" s="13"/>
      <c r="EZ758" s="13"/>
      <c r="FA758" s="13"/>
      <c r="FB758" s="13"/>
      <c r="FC758" s="13"/>
      <c r="FD758" s="13"/>
      <c r="FE758" s="13"/>
      <c r="FF758" s="13"/>
      <c r="FG758" s="13"/>
      <c r="FH758" s="13"/>
      <c r="FI758" s="13"/>
      <c r="FJ758" s="13"/>
      <c r="FK758" s="13"/>
      <c r="FL758" s="13"/>
      <c r="FM758" s="13"/>
      <c r="FN758" s="13"/>
      <c r="FO758" s="13"/>
      <c r="FP758" s="13"/>
      <c r="FQ758" s="13"/>
      <c r="FR758" s="13"/>
      <c r="FS758" s="13"/>
      <c r="FT758" s="13"/>
      <c r="FU758" s="13"/>
      <c r="FV758" s="13"/>
      <c r="FW758" s="13"/>
      <c r="FX758" s="13"/>
      <c r="FY758" s="13"/>
      <c r="FZ758" s="13"/>
      <c r="GA758" s="13"/>
      <c r="GB758" s="13"/>
      <c r="GC758" s="13"/>
      <c r="GD758" s="13"/>
      <c r="GE758" s="13"/>
      <c r="GF758" s="13"/>
      <c r="GG758" s="13"/>
      <c r="GH758" s="13"/>
      <c r="GI758" s="13"/>
      <c r="GJ758" s="13"/>
      <c r="GK758" s="13"/>
      <c r="GL758" s="13"/>
      <c r="GM758" s="13"/>
      <c r="GN758" s="13"/>
      <c r="GO758" s="13"/>
      <c r="GP758" s="13"/>
      <c r="GQ758" s="13"/>
      <c r="GR758" s="13"/>
      <c r="GS758" s="13"/>
      <c r="GT758" s="13"/>
      <c r="GU758" s="13"/>
      <c r="GV758" s="13"/>
      <c r="GW758" s="13"/>
      <c r="GX758" s="13"/>
      <c r="GY758" s="13"/>
      <c r="GZ758" s="13"/>
      <c r="HA758" s="13"/>
      <c r="HB758" s="13"/>
      <c r="HC758" s="13"/>
      <c r="HD758" s="13"/>
      <c r="HE758" s="13"/>
      <c r="HF758" s="13"/>
      <c r="HG758" s="13"/>
      <c r="HH758" s="13"/>
      <c r="HI758" s="13"/>
      <c r="HJ758" s="13"/>
      <c r="HK758" s="13"/>
      <c r="HL758" s="13"/>
      <c r="HM758" s="13"/>
      <c r="HN758" s="13"/>
      <c r="HO758" s="13"/>
      <c r="HP758" s="13"/>
      <c r="HQ758" s="13"/>
      <c r="HR758" s="13"/>
      <c r="HS758" s="13"/>
    </row>
    <row r="759" spans="1:227" s="14" customFormat="1" ht="70.5" customHeight="1" x14ac:dyDescent="0.25">
      <c r="A759" s="674"/>
      <c r="B759" s="677"/>
      <c r="C759" s="707"/>
      <c r="D759" s="752"/>
      <c r="E759" s="307" t="s">
        <v>365</v>
      </c>
      <c r="F759" s="174" t="s">
        <v>92</v>
      </c>
      <c r="G759" s="175" t="s">
        <v>613</v>
      </c>
      <c r="H759" s="624"/>
      <c r="I759" s="624"/>
      <c r="J759" s="624"/>
      <c r="K759" s="624"/>
      <c r="L759" s="624"/>
      <c r="M759" s="624"/>
      <c r="N759" s="619"/>
      <c r="O759" s="13"/>
      <c r="P759" s="67"/>
      <c r="Q759" s="67"/>
      <c r="R759" s="67"/>
      <c r="S759" s="67"/>
      <c r="T759" s="67"/>
      <c r="U759" s="67"/>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c r="EY759" s="13"/>
      <c r="EZ759" s="13"/>
      <c r="FA759" s="13"/>
      <c r="FB759" s="13"/>
      <c r="FC759" s="13"/>
      <c r="FD759" s="13"/>
      <c r="FE759" s="13"/>
      <c r="FF759" s="13"/>
      <c r="FG759" s="13"/>
      <c r="FH759" s="13"/>
      <c r="FI759" s="13"/>
      <c r="FJ759" s="13"/>
      <c r="FK759" s="13"/>
      <c r="FL759" s="13"/>
      <c r="FM759" s="13"/>
      <c r="FN759" s="13"/>
      <c r="FO759" s="13"/>
      <c r="FP759" s="13"/>
      <c r="FQ759" s="13"/>
      <c r="FR759" s="13"/>
      <c r="FS759" s="13"/>
      <c r="FT759" s="13"/>
      <c r="FU759" s="13"/>
      <c r="FV759" s="13"/>
      <c r="FW759" s="13"/>
      <c r="FX759" s="13"/>
      <c r="FY759" s="13"/>
      <c r="FZ759" s="13"/>
      <c r="GA759" s="13"/>
      <c r="GB759" s="13"/>
      <c r="GC759" s="13"/>
      <c r="GD759" s="13"/>
      <c r="GE759" s="13"/>
      <c r="GF759" s="13"/>
      <c r="GG759" s="13"/>
      <c r="GH759" s="13"/>
      <c r="GI759" s="13"/>
      <c r="GJ759" s="13"/>
      <c r="GK759" s="13"/>
      <c r="GL759" s="13"/>
      <c r="GM759" s="13"/>
      <c r="GN759" s="13"/>
      <c r="GO759" s="13"/>
      <c r="GP759" s="13"/>
      <c r="GQ759" s="13"/>
      <c r="GR759" s="13"/>
      <c r="GS759" s="13"/>
      <c r="GT759" s="13"/>
      <c r="GU759" s="13"/>
      <c r="GV759" s="13"/>
      <c r="GW759" s="13"/>
      <c r="GX759" s="13"/>
      <c r="GY759" s="13"/>
      <c r="GZ759" s="13"/>
      <c r="HA759" s="13"/>
      <c r="HB759" s="13"/>
      <c r="HC759" s="13"/>
      <c r="HD759" s="13"/>
      <c r="HE759" s="13"/>
      <c r="HF759" s="13"/>
      <c r="HG759" s="13"/>
      <c r="HH759" s="13"/>
      <c r="HI759" s="13"/>
      <c r="HJ759" s="13"/>
      <c r="HK759" s="13"/>
      <c r="HL759" s="13"/>
      <c r="HM759" s="13"/>
      <c r="HN759" s="13"/>
      <c r="HO759" s="13"/>
      <c r="HP759" s="13"/>
      <c r="HQ759" s="13"/>
      <c r="HR759" s="13"/>
      <c r="HS759" s="13"/>
    </row>
    <row r="760" spans="1:227" s="14" customFormat="1" ht="63.75" customHeight="1" x14ac:dyDescent="0.25">
      <c r="A760" s="674"/>
      <c r="B760" s="677"/>
      <c r="C760" s="52" t="s">
        <v>343</v>
      </c>
      <c r="D760" s="77" t="s">
        <v>100</v>
      </c>
      <c r="E760" s="328" t="s">
        <v>680</v>
      </c>
      <c r="F760" s="329" t="s">
        <v>92</v>
      </c>
      <c r="G760" s="330" t="s">
        <v>681</v>
      </c>
      <c r="H760" s="601">
        <v>23454.9</v>
      </c>
      <c r="I760" s="601">
        <v>22538.400000000001</v>
      </c>
      <c r="J760" s="601">
        <v>22342.2</v>
      </c>
      <c r="K760" s="601">
        <v>25542.2</v>
      </c>
      <c r="L760" s="601">
        <v>25542.2</v>
      </c>
      <c r="M760" s="601">
        <v>25542.2</v>
      </c>
      <c r="N760" s="611" t="s">
        <v>834</v>
      </c>
      <c r="O760" s="13"/>
      <c r="P760" s="67"/>
      <c r="Q760" s="67"/>
      <c r="R760" s="67"/>
      <c r="S760" s="67"/>
      <c r="T760" s="67"/>
      <c r="U760" s="67"/>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c r="EY760" s="13"/>
      <c r="EZ760" s="13"/>
      <c r="FA760" s="13"/>
      <c r="FB760" s="13"/>
      <c r="FC760" s="13"/>
      <c r="FD760" s="13"/>
      <c r="FE760" s="13"/>
      <c r="FF760" s="13"/>
      <c r="FG760" s="13"/>
      <c r="FH760" s="13"/>
      <c r="FI760" s="13"/>
      <c r="FJ760" s="13"/>
      <c r="FK760" s="13"/>
      <c r="FL760" s="13"/>
      <c r="FM760" s="13"/>
      <c r="FN760" s="13"/>
      <c r="FO760" s="13"/>
      <c r="FP760" s="13"/>
      <c r="FQ760" s="13"/>
      <c r="FR760" s="13"/>
      <c r="FS760" s="13"/>
      <c r="FT760" s="13"/>
      <c r="FU760" s="13"/>
      <c r="FV760" s="13"/>
      <c r="FW760" s="13"/>
      <c r="FX760" s="13"/>
      <c r="FY760" s="13"/>
      <c r="FZ760" s="13"/>
      <c r="GA760" s="13"/>
      <c r="GB760" s="13"/>
      <c r="GC760" s="13"/>
      <c r="GD760" s="13"/>
      <c r="GE760" s="13"/>
      <c r="GF760" s="13"/>
      <c r="GG760" s="13"/>
      <c r="GH760" s="13"/>
      <c r="GI760" s="13"/>
      <c r="GJ760" s="13"/>
      <c r="GK760" s="13"/>
      <c r="GL760" s="13"/>
      <c r="GM760" s="13"/>
      <c r="GN760" s="13"/>
      <c r="GO760" s="13"/>
      <c r="GP760" s="13"/>
      <c r="GQ760" s="13"/>
      <c r="GR760" s="13"/>
      <c r="GS760" s="13"/>
      <c r="GT760" s="13"/>
      <c r="GU760" s="13"/>
      <c r="GV760" s="13"/>
      <c r="GW760" s="13"/>
      <c r="GX760" s="13"/>
      <c r="GY760" s="13"/>
      <c r="GZ760" s="13"/>
      <c r="HA760" s="13"/>
      <c r="HB760" s="13"/>
      <c r="HC760" s="13"/>
      <c r="HD760" s="13"/>
      <c r="HE760" s="13"/>
      <c r="HF760" s="13"/>
      <c r="HG760" s="13"/>
      <c r="HH760" s="13"/>
      <c r="HI760" s="13"/>
      <c r="HJ760" s="13"/>
      <c r="HK760" s="13"/>
      <c r="HL760" s="13"/>
      <c r="HM760" s="13"/>
      <c r="HN760" s="13"/>
      <c r="HO760" s="13"/>
      <c r="HP760" s="13"/>
      <c r="HQ760" s="13"/>
      <c r="HR760" s="13"/>
      <c r="HS760" s="13"/>
    </row>
    <row r="761" spans="1:227" s="14" customFormat="1" ht="32.450000000000003" customHeight="1" x14ac:dyDescent="0.25">
      <c r="A761" s="674"/>
      <c r="B761" s="677"/>
      <c r="C761" s="659" t="s">
        <v>622</v>
      </c>
      <c r="D761" s="776">
        <v>1003</v>
      </c>
      <c r="E761" s="306" t="s">
        <v>102</v>
      </c>
      <c r="F761" s="310" t="s">
        <v>92</v>
      </c>
      <c r="G761" s="310" t="s">
        <v>614</v>
      </c>
      <c r="H761" s="624">
        <v>15174.6</v>
      </c>
      <c r="I761" s="624">
        <v>15046.3</v>
      </c>
      <c r="J761" s="624">
        <v>14640</v>
      </c>
      <c r="K761" s="624">
        <v>17587.2</v>
      </c>
      <c r="L761" s="624">
        <v>17587.2</v>
      </c>
      <c r="M761" s="624">
        <v>17587.2</v>
      </c>
      <c r="N761" s="619" t="s">
        <v>832</v>
      </c>
      <c r="O761" s="13"/>
      <c r="P761" s="67"/>
      <c r="Q761" s="67"/>
      <c r="R761" s="67"/>
      <c r="S761" s="67"/>
      <c r="T761" s="67"/>
      <c r="U761" s="67"/>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row>
    <row r="762" spans="1:227" s="14" customFormat="1" ht="60" customHeight="1" x14ac:dyDescent="0.25">
      <c r="A762" s="674"/>
      <c r="B762" s="677"/>
      <c r="C762" s="659"/>
      <c r="D762" s="776"/>
      <c r="E762" s="306" t="s">
        <v>366</v>
      </c>
      <c r="F762" s="310" t="s">
        <v>92</v>
      </c>
      <c r="G762" s="310" t="s">
        <v>1494</v>
      </c>
      <c r="H762" s="624"/>
      <c r="I762" s="624"/>
      <c r="J762" s="624"/>
      <c r="K762" s="624"/>
      <c r="L762" s="624"/>
      <c r="M762" s="624"/>
      <c r="N762" s="619"/>
      <c r="O762" s="13"/>
      <c r="P762" s="67"/>
      <c r="Q762" s="67"/>
      <c r="R762" s="67"/>
      <c r="S762" s="67"/>
      <c r="T762" s="67"/>
      <c r="U762" s="67"/>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c r="EY762" s="13"/>
      <c r="EZ762" s="13"/>
      <c r="FA762" s="13"/>
      <c r="FB762" s="13"/>
      <c r="FC762" s="13"/>
      <c r="FD762" s="13"/>
      <c r="FE762" s="13"/>
      <c r="FF762" s="13"/>
      <c r="FG762" s="13"/>
      <c r="FH762" s="13"/>
      <c r="FI762" s="13"/>
      <c r="FJ762" s="13"/>
      <c r="FK762" s="13"/>
      <c r="FL762" s="13"/>
      <c r="FM762" s="13"/>
      <c r="FN762" s="13"/>
      <c r="FO762" s="13"/>
      <c r="FP762" s="13"/>
      <c r="FQ762" s="13"/>
      <c r="FR762" s="13"/>
      <c r="FS762" s="13"/>
      <c r="FT762" s="13"/>
      <c r="FU762" s="13"/>
      <c r="FV762" s="13"/>
      <c r="FW762" s="13"/>
      <c r="FX762" s="13"/>
      <c r="FY762" s="13"/>
      <c r="FZ762" s="13"/>
      <c r="GA762" s="13"/>
      <c r="GB762" s="13"/>
      <c r="GC762" s="13"/>
      <c r="GD762" s="13"/>
      <c r="GE762" s="13"/>
      <c r="GF762" s="13"/>
      <c r="GG762" s="13"/>
      <c r="GH762" s="13"/>
      <c r="GI762" s="13"/>
      <c r="GJ762" s="13"/>
      <c r="GK762" s="13"/>
      <c r="GL762" s="13"/>
      <c r="GM762" s="13"/>
      <c r="GN762" s="13"/>
      <c r="GO762" s="13"/>
      <c r="GP762" s="13"/>
      <c r="GQ762" s="13"/>
      <c r="GR762" s="13"/>
      <c r="GS762" s="13"/>
      <c r="GT762" s="13"/>
      <c r="GU762" s="13"/>
      <c r="GV762" s="13"/>
      <c r="GW762" s="13"/>
      <c r="GX762" s="13"/>
      <c r="GY762" s="13"/>
      <c r="GZ762" s="13"/>
      <c r="HA762" s="13"/>
      <c r="HB762" s="13"/>
      <c r="HC762" s="13"/>
      <c r="HD762" s="13"/>
      <c r="HE762" s="13"/>
      <c r="HF762" s="13"/>
      <c r="HG762" s="13"/>
      <c r="HH762" s="13"/>
      <c r="HI762" s="13"/>
      <c r="HJ762" s="13"/>
      <c r="HK762" s="13"/>
      <c r="HL762" s="13"/>
      <c r="HM762" s="13"/>
      <c r="HN762" s="13"/>
      <c r="HO762" s="13"/>
      <c r="HP762" s="13"/>
      <c r="HQ762" s="13"/>
      <c r="HR762" s="13"/>
      <c r="HS762" s="13"/>
    </row>
    <row r="763" spans="1:227" s="14" customFormat="1" ht="31.15" customHeight="1" x14ac:dyDescent="0.25">
      <c r="A763" s="674"/>
      <c r="B763" s="677"/>
      <c r="C763" s="655" t="s">
        <v>742</v>
      </c>
      <c r="D763" s="656">
        <v>1003</v>
      </c>
      <c r="E763" s="283" t="s">
        <v>134</v>
      </c>
      <c r="F763" s="276" t="s">
        <v>92</v>
      </c>
      <c r="G763" s="276" t="s">
        <v>503</v>
      </c>
      <c r="H763" s="624">
        <v>50.9</v>
      </c>
      <c r="I763" s="624">
        <v>36.5</v>
      </c>
      <c r="J763" s="624">
        <v>71</v>
      </c>
      <c r="K763" s="624">
        <v>71</v>
      </c>
      <c r="L763" s="624">
        <v>71</v>
      </c>
      <c r="M763" s="624">
        <v>71</v>
      </c>
      <c r="N763" s="619" t="s">
        <v>119</v>
      </c>
      <c r="O763" s="13"/>
      <c r="P763" s="67"/>
      <c r="Q763" s="67"/>
      <c r="R763" s="67"/>
      <c r="S763" s="67"/>
      <c r="T763" s="67"/>
      <c r="U763" s="67"/>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c r="EY763" s="13"/>
      <c r="EZ763" s="13"/>
      <c r="FA763" s="13"/>
      <c r="FB763" s="13"/>
      <c r="FC763" s="13"/>
      <c r="FD763" s="13"/>
      <c r="FE763" s="13"/>
      <c r="FF763" s="13"/>
      <c r="FG763" s="13"/>
      <c r="FH763" s="13"/>
      <c r="FI763" s="13"/>
      <c r="FJ763" s="13"/>
      <c r="FK763" s="13"/>
      <c r="FL763" s="13"/>
      <c r="FM763" s="13"/>
      <c r="FN763" s="13"/>
      <c r="FO763" s="13"/>
      <c r="FP763" s="13"/>
      <c r="FQ763" s="13"/>
      <c r="FR763" s="13"/>
      <c r="FS763" s="13"/>
      <c r="FT763" s="13"/>
      <c r="FU763" s="13"/>
      <c r="FV763" s="13"/>
      <c r="FW763" s="13"/>
      <c r="FX763" s="13"/>
      <c r="FY763" s="13"/>
      <c r="FZ763" s="13"/>
      <c r="GA763" s="13"/>
      <c r="GB763" s="13"/>
      <c r="GC763" s="13"/>
      <c r="GD763" s="13"/>
      <c r="GE763" s="13"/>
      <c r="GF763" s="13"/>
      <c r="GG763" s="13"/>
      <c r="GH763" s="13"/>
      <c r="GI763" s="13"/>
      <c r="GJ763" s="13"/>
      <c r="GK763" s="13"/>
      <c r="GL763" s="13"/>
      <c r="GM763" s="13"/>
      <c r="GN763" s="13"/>
      <c r="GO763" s="13"/>
      <c r="GP763" s="13"/>
      <c r="GQ763" s="13"/>
      <c r="GR763" s="13"/>
      <c r="GS763" s="13"/>
      <c r="GT763" s="13"/>
      <c r="GU763" s="13"/>
      <c r="GV763" s="13"/>
      <c r="GW763" s="13"/>
      <c r="GX763" s="13"/>
      <c r="GY763" s="13"/>
      <c r="GZ763" s="13"/>
      <c r="HA763" s="13"/>
      <c r="HB763" s="13"/>
      <c r="HC763" s="13"/>
      <c r="HD763" s="13"/>
      <c r="HE763" s="13"/>
      <c r="HF763" s="13"/>
      <c r="HG763" s="13"/>
      <c r="HH763" s="13"/>
      <c r="HI763" s="13"/>
      <c r="HJ763" s="13"/>
      <c r="HK763" s="13"/>
      <c r="HL763" s="13"/>
      <c r="HM763" s="13"/>
      <c r="HN763" s="13"/>
      <c r="HO763" s="13"/>
      <c r="HP763" s="13"/>
      <c r="HQ763" s="13"/>
      <c r="HR763" s="13"/>
      <c r="HS763" s="13"/>
    </row>
    <row r="764" spans="1:227" s="14" customFormat="1" ht="60" x14ac:dyDescent="0.25">
      <c r="A764" s="674"/>
      <c r="B764" s="677"/>
      <c r="C764" s="655"/>
      <c r="D764" s="657"/>
      <c r="E764" s="283" t="s">
        <v>1437</v>
      </c>
      <c r="F764" s="276" t="s">
        <v>92</v>
      </c>
      <c r="G764" s="130" t="s">
        <v>1438</v>
      </c>
      <c r="H764" s="624"/>
      <c r="I764" s="624"/>
      <c r="J764" s="624"/>
      <c r="K764" s="624"/>
      <c r="L764" s="624"/>
      <c r="M764" s="624"/>
      <c r="N764" s="619"/>
      <c r="O764" s="13"/>
      <c r="P764" s="67"/>
      <c r="Q764" s="67"/>
      <c r="R764" s="67"/>
      <c r="S764" s="67"/>
      <c r="T764" s="67"/>
      <c r="U764" s="67"/>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row>
    <row r="765" spans="1:227" s="14" customFormat="1" ht="30" x14ac:dyDescent="0.25">
      <c r="A765" s="674"/>
      <c r="B765" s="677"/>
      <c r="C765" s="655"/>
      <c r="D765" s="657"/>
      <c r="E765" s="283" t="s">
        <v>1030</v>
      </c>
      <c r="F765" s="276" t="s">
        <v>92</v>
      </c>
      <c r="G765" s="276" t="s">
        <v>577</v>
      </c>
      <c r="H765" s="624"/>
      <c r="I765" s="624"/>
      <c r="J765" s="624"/>
      <c r="K765" s="624"/>
      <c r="L765" s="624"/>
      <c r="M765" s="624"/>
      <c r="N765" s="619"/>
      <c r="O765" s="13"/>
      <c r="P765" s="67"/>
      <c r="Q765" s="67"/>
      <c r="R765" s="67"/>
      <c r="S765" s="67"/>
      <c r="T765" s="67"/>
      <c r="U765" s="67"/>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row>
    <row r="766" spans="1:227" s="14" customFormat="1" ht="30" x14ac:dyDescent="0.25">
      <c r="A766" s="674"/>
      <c r="B766" s="677"/>
      <c r="C766" s="769" t="s">
        <v>878</v>
      </c>
      <c r="D766" s="656">
        <v>1003</v>
      </c>
      <c r="E766" s="156" t="s">
        <v>128</v>
      </c>
      <c r="F766" s="214" t="s">
        <v>92</v>
      </c>
      <c r="G766" s="256" t="s">
        <v>535</v>
      </c>
      <c r="H766" s="624">
        <v>347.1</v>
      </c>
      <c r="I766" s="624">
        <v>347.1</v>
      </c>
      <c r="J766" s="624">
        <v>347.1</v>
      </c>
      <c r="K766" s="624">
        <v>347.1</v>
      </c>
      <c r="L766" s="624">
        <v>347.1</v>
      </c>
      <c r="M766" s="624">
        <v>347.1</v>
      </c>
      <c r="N766" s="619" t="s">
        <v>830</v>
      </c>
      <c r="O766" s="13"/>
      <c r="P766" s="67"/>
      <c r="Q766" s="67"/>
      <c r="R766" s="67"/>
      <c r="S766" s="67"/>
      <c r="T766" s="67"/>
      <c r="U766" s="67"/>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c r="EY766" s="13"/>
      <c r="EZ766" s="13"/>
      <c r="FA766" s="13"/>
      <c r="FB766" s="13"/>
      <c r="FC766" s="13"/>
      <c r="FD766" s="13"/>
      <c r="FE766" s="13"/>
      <c r="FF766" s="13"/>
      <c r="FG766" s="13"/>
      <c r="FH766" s="13"/>
      <c r="FI766" s="13"/>
      <c r="FJ766" s="13"/>
      <c r="FK766" s="13"/>
      <c r="FL766" s="13"/>
      <c r="FM766" s="13"/>
      <c r="FN766" s="13"/>
      <c r="FO766" s="13"/>
      <c r="FP766" s="13"/>
      <c r="FQ766" s="13"/>
      <c r="FR766" s="13"/>
      <c r="FS766" s="13"/>
      <c r="FT766" s="13"/>
      <c r="FU766" s="13"/>
      <c r="FV766" s="13"/>
      <c r="FW766" s="13"/>
      <c r="FX766" s="13"/>
      <c r="FY766" s="13"/>
      <c r="FZ766" s="13"/>
      <c r="GA766" s="13"/>
      <c r="GB766" s="13"/>
      <c r="GC766" s="13"/>
      <c r="GD766" s="13"/>
      <c r="GE766" s="13"/>
      <c r="GF766" s="13"/>
      <c r="GG766" s="13"/>
      <c r="GH766" s="13"/>
      <c r="GI766" s="13"/>
      <c r="GJ766" s="13"/>
      <c r="GK766" s="13"/>
      <c r="GL766" s="13"/>
      <c r="GM766" s="13"/>
      <c r="GN766" s="13"/>
      <c r="GO766" s="13"/>
      <c r="GP766" s="13"/>
      <c r="GQ766" s="13"/>
      <c r="GR766" s="13"/>
      <c r="GS766" s="13"/>
      <c r="GT766" s="13"/>
      <c r="GU766" s="13"/>
      <c r="GV766" s="13"/>
      <c r="GW766" s="13"/>
      <c r="GX766" s="13"/>
      <c r="GY766" s="13"/>
      <c r="GZ766" s="13"/>
      <c r="HA766" s="13"/>
      <c r="HB766" s="13"/>
      <c r="HC766" s="13"/>
      <c r="HD766" s="13"/>
      <c r="HE766" s="13"/>
      <c r="HF766" s="13"/>
      <c r="HG766" s="13"/>
      <c r="HH766" s="13"/>
      <c r="HI766" s="13"/>
      <c r="HJ766" s="13"/>
      <c r="HK766" s="13"/>
      <c r="HL766" s="13"/>
      <c r="HM766" s="13"/>
      <c r="HN766" s="13"/>
      <c r="HO766" s="13"/>
      <c r="HP766" s="13"/>
      <c r="HQ766" s="13"/>
      <c r="HR766" s="13"/>
      <c r="HS766" s="13"/>
    </row>
    <row r="767" spans="1:227" s="14" customFormat="1" ht="40.5" customHeight="1" x14ac:dyDescent="0.25">
      <c r="A767" s="674"/>
      <c r="B767" s="677"/>
      <c r="C767" s="769"/>
      <c r="D767" s="657"/>
      <c r="E767" s="156" t="s">
        <v>370</v>
      </c>
      <c r="F767" s="214" t="s">
        <v>92</v>
      </c>
      <c r="G767" s="256" t="s">
        <v>615</v>
      </c>
      <c r="H767" s="624"/>
      <c r="I767" s="624"/>
      <c r="J767" s="624"/>
      <c r="K767" s="624"/>
      <c r="L767" s="624"/>
      <c r="M767" s="624"/>
      <c r="N767" s="619"/>
      <c r="O767" s="13"/>
      <c r="P767" s="67"/>
      <c r="Q767" s="67"/>
      <c r="R767" s="67"/>
      <c r="S767" s="67"/>
      <c r="T767" s="67"/>
      <c r="U767" s="67"/>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c r="EY767" s="13"/>
      <c r="EZ767" s="13"/>
      <c r="FA767" s="13"/>
      <c r="FB767" s="13"/>
      <c r="FC767" s="13"/>
      <c r="FD767" s="13"/>
      <c r="FE767" s="13"/>
      <c r="FF767" s="13"/>
      <c r="FG767" s="13"/>
      <c r="FH767" s="13"/>
      <c r="FI767" s="13"/>
      <c r="FJ767" s="13"/>
      <c r="FK767" s="13"/>
      <c r="FL767" s="13"/>
      <c r="FM767" s="13"/>
      <c r="FN767" s="13"/>
      <c r="FO767" s="13"/>
      <c r="FP767" s="13"/>
      <c r="FQ767" s="13"/>
      <c r="FR767" s="13"/>
      <c r="FS767" s="13"/>
      <c r="FT767" s="13"/>
      <c r="FU767" s="13"/>
      <c r="FV767" s="13"/>
      <c r="FW767" s="13"/>
      <c r="FX767" s="13"/>
      <c r="FY767" s="13"/>
      <c r="FZ767" s="13"/>
      <c r="GA767" s="13"/>
      <c r="GB767" s="13"/>
      <c r="GC767" s="13"/>
      <c r="GD767" s="13"/>
      <c r="GE767" s="13"/>
      <c r="GF767" s="13"/>
      <c r="GG767" s="13"/>
      <c r="GH767" s="13"/>
      <c r="GI767" s="13"/>
      <c r="GJ767" s="13"/>
      <c r="GK767" s="13"/>
      <c r="GL767" s="13"/>
      <c r="GM767" s="13"/>
      <c r="GN767" s="13"/>
      <c r="GO767" s="13"/>
      <c r="GP767" s="13"/>
      <c r="GQ767" s="13"/>
      <c r="GR767" s="13"/>
      <c r="GS767" s="13"/>
      <c r="GT767" s="13"/>
      <c r="GU767" s="13"/>
      <c r="GV767" s="13"/>
      <c r="GW767" s="13"/>
      <c r="GX767" s="13"/>
      <c r="GY767" s="13"/>
      <c r="GZ767" s="13"/>
      <c r="HA767" s="13"/>
      <c r="HB767" s="13"/>
      <c r="HC767" s="13"/>
      <c r="HD767" s="13"/>
      <c r="HE767" s="13"/>
      <c r="HF767" s="13"/>
      <c r="HG767" s="13"/>
      <c r="HH767" s="13"/>
      <c r="HI767" s="13"/>
      <c r="HJ767" s="13"/>
      <c r="HK767" s="13"/>
      <c r="HL767" s="13"/>
      <c r="HM767" s="13"/>
      <c r="HN767" s="13"/>
      <c r="HO767" s="13"/>
      <c r="HP767" s="13"/>
      <c r="HQ767" s="13"/>
      <c r="HR767" s="13"/>
      <c r="HS767" s="13"/>
    </row>
    <row r="768" spans="1:227" s="14" customFormat="1" ht="36.75" customHeight="1" x14ac:dyDescent="0.25">
      <c r="A768" s="674"/>
      <c r="B768" s="677"/>
      <c r="C768" s="769"/>
      <c r="D768" s="657"/>
      <c r="E768" s="156" t="s">
        <v>1377</v>
      </c>
      <c r="F768" s="214" t="s">
        <v>92</v>
      </c>
      <c r="G768" s="256" t="s">
        <v>1378</v>
      </c>
      <c r="H768" s="624"/>
      <c r="I768" s="624"/>
      <c r="J768" s="624"/>
      <c r="K768" s="624"/>
      <c r="L768" s="624"/>
      <c r="M768" s="624"/>
      <c r="N768" s="619"/>
      <c r="O768" s="13"/>
      <c r="P768" s="67"/>
      <c r="Q768" s="67"/>
      <c r="R768" s="67"/>
      <c r="S768" s="67"/>
      <c r="T768" s="67"/>
      <c r="U768" s="67"/>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c r="EY768" s="13"/>
      <c r="EZ768" s="13"/>
      <c r="FA768" s="13"/>
      <c r="FB768" s="13"/>
      <c r="FC768" s="13"/>
      <c r="FD768" s="13"/>
      <c r="FE768" s="13"/>
      <c r="FF768" s="13"/>
      <c r="FG768" s="13"/>
      <c r="FH768" s="13"/>
      <c r="FI768" s="13"/>
      <c r="FJ768" s="13"/>
      <c r="FK768" s="13"/>
      <c r="FL768" s="13"/>
      <c r="FM768" s="13"/>
      <c r="FN768" s="13"/>
      <c r="FO768" s="13"/>
      <c r="FP768" s="13"/>
      <c r="FQ768" s="13"/>
      <c r="FR768" s="13"/>
      <c r="FS768" s="13"/>
      <c r="FT768" s="13"/>
      <c r="FU768" s="13"/>
      <c r="FV768" s="13"/>
      <c r="FW768" s="13"/>
      <c r="FX768" s="13"/>
      <c r="FY768" s="13"/>
      <c r="FZ768" s="13"/>
      <c r="GA768" s="13"/>
      <c r="GB768" s="13"/>
      <c r="GC768" s="13"/>
      <c r="GD768" s="13"/>
      <c r="GE768" s="13"/>
      <c r="GF768" s="13"/>
      <c r="GG768" s="13"/>
      <c r="GH768" s="13"/>
      <c r="GI768" s="13"/>
      <c r="GJ768" s="13"/>
      <c r="GK768" s="13"/>
      <c r="GL768" s="13"/>
      <c r="GM768" s="13"/>
      <c r="GN768" s="13"/>
      <c r="GO768" s="13"/>
      <c r="GP768" s="13"/>
      <c r="GQ768" s="13"/>
      <c r="GR768" s="13"/>
      <c r="GS768" s="13"/>
      <c r="GT768" s="13"/>
      <c r="GU768" s="13"/>
      <c r="GV768" s="13"/>
      <c r="GW768" s="13"/>
      <c r="GX768" s="13"/>
      <c r="GY768" s="13"/>
      <c r="GZ768" s="13"/>
      <c r="HA768" s="13"/>
      <c r="HB768" s="13"/>
      <c r="HC768" s="13"/>
      <c r="HD768" s="13"/>
      <c r="HE768" s="13"/>
      <c r="HF768" s="13"/>
      <c r="HG768" s="13"/>
      <c r="HH768" s="13"/>
      <c r="HI768" s="13"/>
      <c r="HJ768" s="13"/>
      <c r="HK768" s="13"/>
      <c r="HL768" s="13"/>
      <c r="HM768" s="13"/>
      <c r="HN768" s="13"/>
      <c r="HO768" s="13"/>
      <c r="HP768" s="13"/>
      <c r="HQ768" s="13"/>
      <c r="HR768" s="13"/>
      <c r="HS768" s="13"/>
    </row>
    <row r="769" spans="1:227" s="14" customFormat="1" ht="30" x14ac:dyDescent="0.25">
      <c r="A769" s="674"/>
      <c r="B769" s="677"/>
      <c r="C769" s="769"/>
      <c r="D769" s="770"/>
      <c r="E769" s="156" t="s">
        <v>1116</v>
      </c>
      <c r="F769" s="214" t="s">
        <v>92</v>
      </c>
      <c r="G769" s="256" t="s">
        <v>1117</v>
      </c>
      <c r="H769" s="624"/>
      <c r="I769" s="624"/>
      <c r="J769" s="624"/>
      <c r="K769" s="624"/>
      <c r="L769" s="624"/>
      <c r="M769" s="624"/>
      <c r="N769" s="619"/>
      <c r="O769" s="13"/>
      <c r="P769" s="67"/>
      <c r="Q769" s="67"/>
      <c r="R769" s="67"/>
      <c r="S769" s="67"/>
      <c r="T769" s="67"/>
      <c r="U769" s="67"/>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row>
    <row r="770" spans="1:227" s="14" customFormat="1" ht="30" x14ac:dyDescent="0.25">
      <c r="A770" s="674"/>
      <c r="B770" s="677"/>
      <c r="C770" s="659" t="s">
        <v>344</v>
      </c>
      <c r="D770" s="656">
        <v>1004</v>
      </c>
      <c r="E770" s="156" t="s">
        <v>1092</v>
      </c>
      <c r="F770" s="214" t="s">
        <v>92</v>
      </c>
      <c r="G770" s="157" t="s">
        <v>1805</v>
      </c>
      <c r="H770" s="624">
        <v>500</v>
      </c>
      <c r="I770" s="624">
        <v>500</v>
      </c>
      <c r="J770" s="624">
        <v>500</v>
      </c>
      <c r="K770" s="624">
        <v>0</v>
      </c>
      <c r="L770" s="624">
        <v>0</v>
      </c>
      <c r="M770" s="624">
        <v>0</v>
      </c>
      <c r="N770" s="619" t="s">
        <v>898</v>
      </c>
      <c r="O770" s="13"/>
      <c r="P770" s="67"/>
      <c r="Q770" s="67"/>
      <c r="R770" s="67"/>
      <c r="S770" s="67"/>
      <c r="T770" s="67"/>
      <c r="U770" s="67"/>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row>
    <row r="771" spans="1:227" s="14" customFormat="1" ht="37.5" customHeight="1" x14ac:dyDescent="0.25">
      <c r="A771" s="674"/>
      <c r="B771" s="677"/>
      <c r="C771" s="659"/>
      <c r="D771" s="657"/>
      <c r="E771" s="215" t="s">
        <v>1364</v>
      </c>
      <c r="F771" s="213" t="s">
        <v>92</v>
      </c>
      <c r="G771" s="157" t="s">
        <v>1806</v>
      </c>
      <c r="H771" s="624"/>
      <c r="I771" s="624"/>
      <c r="J771" s="624"/>
      <c r="K771" s="624"/>
      <c r="L771" s="624"/>
      <c r="M771" s="624"/>
      <c r="N771" s="619"/>
      <c r="O771" s="13"/>
      <c r="P771" s="67"/>
      <c r="Q771" s="67"/>
      <c r="R771" s="67"/>
      <c r="S771" s="67"/>
      <c r="T771" s="67"/>
      <c r="U771" s="67"/>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row>
    <row r="772" spans="1:227" s="14" customFormat="1" ht="45" x14ac:dyDescent="0.25">
      <c r="A772" s="674"/>
      <c r="B772" s="677"/>
      <c r="C772" s="655" t="s">
        <v>345</v>
      </c>
      <c r="D772" s="656">
        <v>1003</v>
      </c>
      <c r="E772" s="223" t="s">
        <v>44</v>
      </c>
      <c r="F772" s="214" t="s">
        <v>92</v>
      </c>
      <c r="G772" s="214" t="s">
        <v>503</v>
      </c>
      <c r="H772" s="624">
        <v>10551.9</v>
      </c>
      <c r="I772" s="624">
        <v>10359.5</v>
      </c>
      <c r="J772" s="624">
        <v>10604.6</v>
      </c>
      <c r="K772" s="624">
        <v>9464.9</v>
      </c>
      <c r="L772" s="624">
        <v>9464.9</v>
      </c>
      <c r="M772" s="624">
        <v>9464.9</v>
      </c>
      <c r="N772" s="619" t="s">
        <v>120</v>
      </c>
      <c r="O772" s="13"/>
      <c r="P772" s="67"/>
      <c r="Q772" s="67"/>
      <c r="R772" s="67"/>
      <c r="S772" s="67"/>
      <c r="T772" s="67"/>
      <c r="U772" s="67"/>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row>
    <row r="773" spans="1:227" s="14" customFormat="1" ht="34.9" customHeight="1" x14ac:dyDescent="0.25">
      <c r="A773" s="674"/>
      <c r="B773" s="677"/>
      <c r="C773" s="655"/>
      <c r="D773" s="657"/>
      <c r="E773" s="223" t="s">
        <v>504</v>
      </c>
      <c r="F773" s="214" t="s">
        <v>92</v>
      </c>
      <c r="G773" s="214" t="s">
        <v>505</v>
      </c>
      <c r="H773" s="624"/>
      <c r="I773" s="624"/>
      <c r="J773" s="624"/>
      <c r="K773" s="624"/>
      <c r="L773" s="624"/>
      <c r="M773" s="624"/>
      <c r="N773" s="619"/>
      <c r="O773" s="13"/>
      <c r="P773" s="67"/>
      <c r="Q773" s="67"/>
      <c r="R773" s="67"/>
      <c r="S773" s="67"/>
      <c r="T773" s="67"/>
      <c r="U773" s="67"/>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row>
    <row r="774" spans="1:227" s="14" customFormat="1" ht="30" x14ac:dyDescent="0.25">
      <c r="A774" s="674"/>
      <c r="B774" s="677"/>
      <c r="C774" s="655"/>
      <c r="D774" s="770"/>
      <c r="E774" s="215" t="s">
        <v>1108</v>
      </c>
      <c r="F774" s="214" t="s">
        <v>92</v>
      </c>
      <c r="G774" s="130" t="s">
        <v>572</v>
      </c>
      <c r="H774" s="624"/>
      <c r="I774" s="624"/>
      <c r="J774" s="624"/>
      <c r="K774" s="624"/>
      <c r="L774" s="624"/>
      <c r="M774" s="624"/>
      <c r="N774" s="619"/>
      <c r="O774" s="13"/>
      <c r="P774" s="67"/>
      <c r="Q774" s="67"/>
      <c r="R774" s="67"/>
      <c r="S774" s="67"/>
      <c r="T774" s="67"/>
      <c r="U774" s="67"/>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row>
    <row r="775" spans="1:227" s="14" customFormat="1" ht="15" x14ac:dyDescent="0.25">
      <c r="A775" s="674"/>
      <c r="B775" s="677"/>
      <c r="C775" s="655" t="s">
        <v>346</v>
      </c>
      <c r="D775" s="663" t="s">
        <v>37</v>
      </c>
      <c r="E775" s="619" t="s">
        <v>42</v>
      </c>
      <c r="F775" s="659" t="s">
        <v>92</v>
      </c>
      <c r="G775" s="645" t="s">
        <v>383</v>
      </c>
      <c r="H775" s="624">
        <v>373</v>
      </c>
      <c r="I775" s="624">
        <v>332.5</v>
      </c>
      <c r="J775" s="624">
        <v>373</v>
      </c>
      <c r="K775" s="624">
        <v>391</v>
      </c>
      <c r="L775" s="624">
        <v>409</v>
      </c>
      <c r="M775" s="624">
        <v>427</v>
      </c>
      <c r="N775" s="619" t="s">
        <v>107</v>
      </c>
      <c r="O775" s="13"/>
      <c r="P775" s="67"/>
      <c r="Q775" s="67"/>
      <c r="R775" s="67"/>
      <c r="S775" s="67"/>
      <c r="T775" s="67"/>
      <c r="U775" s="67"/>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row>
    <row r="776" spans="1:227" s="14" customFormat="1" ht="17.45" customHeight="1" x14ac:dyDescent="0.25">
      <c r="A776" s="674"/>
      <c r="B776" s="677"/>
      <c r="C776" s="655"/>
      <c r="D776" s="664"/>
      <c r="E776" s="619"/>
      <c r="F776" s="659"/>
      <c r="G776" s="645"/>
      <c r="H776" s="624"/>
      <c r="I776" s="624"/>
      <c r="J776" s="624"/>
      <c r="K776" s="624"/>
      <c r="L776" s="624"/>
      <c r="M776" s="624"/>
      <c r="N776" s="619"/>
      <c r="O776" s="13"/>
      <c r="P776" s="67"/>
      <c r="Q776" s="67"/>
      <c r="R776" s="67"/>
      <c r="S776" s="67"/>
      <c r="T776" s="67"/>
      <c r="U776" s="67"/>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c r="EY776" s="13"/>
      <c r="EZ776" s="13"/>
      <c r="FA776" s="13"/>
      <c r="FB776" s="13"/>
      <c r="FC776" s="13"/>
      <c r="FD776" s="13"/>
      <c r="FE776" s="13"/>
      <c r="FF776" s="13"/>
      <c r="FG776" s="13"/>
      <c r="FH776" s="13"/>
      <c r="FI776" s="13"/>
      <c r="FJ776" s="13"/>
      <c r="FK776" s="13"/>
      <c r="FL776" s="13"/>
      <c r="FM776" s="13"/>
      <c r="FN776" s="13"/>
      <c r="FO776" s="13"/>
      <c r="FP776" s="13"/>
      <c r="FQ776" s="13"/>
      <c r="FR776" s="13"/>
      <c r="FS776" s="13"/>
      <c r="FT776" s="13"/>
      <c r="FU776" s="13"/>
      <c r="FV776" s="13"/>
      <c r="FW776" s="13"/>
      <c r="FX776" s="13"/>
      <c r="FY776" s="13"/>
      <c r="FZ776" s="13"/>
      <c r="GA776" s="13"/>
      <c r="GB776" s="13"/>
      <c r="GC776" s="13"/>
      <c r="GD776" s="13"/>
      <c r="GE776" s="13"/>
      <c r="GF776" s="13"/>
      <c r="GG776" s="13"/>
      <c r="GH776" s="13"/>
      <c r="GI776" s="13"/>
      <c r="GJ776" s="13"/>
      <c r="GK776" s="13"/>
      <c r="GL776" s="13"/>
      <c r="GM776" s="13"/>
      <c r="GN776" s="13"/>
      <c r="GO776" s="13"/>
      <c r="GP776" s="13"/>
      <c r="GQ776" s="13"/>
      <c r="GR776" s="13"/>
      <c r="GS776" s="13"/>
      <c r="GT776" s="13"/>
      <c r="GU776" s="13"/>
      <c r="GV776" s="13"/>
      <c r="GW776" s="13"/>
      <c r="GX776" s="13"/>
      <c r="GY776" s="13"/>
      <c r="GZ776" s="13"/>
      <c r="HA776" s="13"/>
      <c r="HB776" s="13"/>
      <c r="HC776" s="13"/>
      <c r="HD776" s="13"/>
      <c r="HE776" s="13"/>
      <c r="HF776" s="13"/>
      <c r="HG776" s="13"/>
      <c r="HH776" s="13"/>
      <c r="HI776" s="13"/>
      <c r="HJ776" s="13"/>
      <c r="HK776" s="13"/>
      <c r="HL776" s="13"/>
      <c r="HM776" s="13"/>
      <c r="HN776" s="13"/>
      <c r="HO776" s="13"/>
      <c r="HP776" s="13"/>
      <c r="HQ776" s="13"/>
      <c r="HR776" s="13"/>
      <c r="HS776" s="13"/>
    </row>
    <row r="777" spans="1:227" s="14" customFormat="1" ht="38.25" customHeight="1" x14ac:dyDescent="0.25">
      <c r="A777" s="674"/>
      <c r="B777" s="677"/>
      <c r="C777" s="707"/>
      <c r="D777" s="752"/>
      <c r="E777" s="221" t="s">
        <v>1363</v>
      </c>
      <c r="F777" s="214" t="s">
        <v>92</v>
      </c>
      <c r="G777" s="52" t="s">
        <v>573</v>
      </c>
      <c r="H777" s="624"/>
      <c r="I777" s="624"/>
      <c r="J777" s="624"/>
      <c r="K777" s="624"/>
      <c r="L777" s="624"/>
      <c r="M777" s="624"/>
      <c r="N777" s="626"/>
      <c r="O777" s="13"/>
      <c r="P777" s="67"/>
      <c r="Q777" s="67"/>
      <c r="R777" s="67"/>
      <c r="S777" s="67"/>
      <c r="T777" s="67"/>
      <c r="U777" s="67"/>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c r="EY777" s="13"/>
      <c r="EZ777" s="13"/>
      <c r="FA777" s="13"/>
      <c r="FB777" s="13"/>
      <c r="FC777" s="13"/>
      <c r="FD777" s="13"/>
      <c r="FE777" s="13"/>
      <c r="FF777" s="13"/>
      <c r="FG777" s="13"/>
      <c r="FH777" s="13"/>
      <c r="FI777" s="13"/>
      <c r="FJ777" s="13"/>
      <c r="FK777" s="13"/>
      <c r="FL777" s="13"/>
      <c r="FM777" s="13"/>
      <c r="FN777" s="13"/>
      <c r="FO777" s="13"/>
      <c r="FP777" s="13"/>
      <c r="FQ777" s="13"/>
      <c r="FR777" s="13"/>
      <c r="FS777" s="13"/>
      <c r="FT777" s="13"/>
      <c r="FU777" s="13"/>
      <c r="FV777" s="13"/>
      <c r="FW777" s="13"/>
      <c r="FX777" s="13"/>
      <c r="FY777" s="13"/>
      <c r="FZ777" s="13"/>
      <c r="GA777" s="13"/>
      <c r="GB777" s="13"/>
      <c r="GC777" s="13"/>
      <c r="GD777" s="13"/>
      <c r="GE777" s="13"/>
      <c r="GF777" s="13"/>
      <c r="GG777" s="13"/>
      <c r="GH777" s="13"/>
      <c r="GI777" s="13"/>
      <c r="GJ777" s="13"/>
      <c r="GK777" s="13"/>
      <c r="GL777" s="13"/>
      <c r="GM777" s="13"/>
      <c r="GN777" s="13"/>
      <c r="GO777" s="13"/>
      <c r="GP777" s="13"/>
      <c r="GQ777" s="13"/>
      <c r="GR777" s="13"/>
      <c r="GS777" s="13"/>
      <c r="GT777" s="13"/>
      <c r="GU777" s="13"/>
      <c r="GV777" s="13"/>
      <c r="GW777" s="13"/>
      <c r="GX777" s="13"/>
      <c r="GY777" s="13"/>
      <c r="GZ777" s="13"/>
      <c r="HA777" s="13"/>
      <c r="HB777" s="13"/>
      <c r="HC777" s="13"/>
      <c r="HD777" s="13"/>
      <c r="HE777" s="13"/>
      <c r="HF777" s="13"/>
      <c r="HG777" s="13"/>
      <c r="HH777" s="13"/>
      <c r="HI777" s="13"/>
      <c r="HJ777" s="13"/>
      <c r="HK777" s="13"/>
      <c r="HL777" s="13"/>
      <c r="HM777" s="13"/>
      <c r="HN777" s="13"/>
      <c r="HO777" s="13"/>
      <c r="HP777" s="13"/>
      <c r="HQ777" s="13"/>
      <c r="HR777" s="13"/>
      <c r="HS777" s="13"/>
    </row>
    <row r="778" spans="1:227" s="14" customFormat="1" ht="30" x14ac:dyDescent="0.25">
      <c r="A778" s="674"/>
      <c r="B778" s="677"/>
      <c r="C778" s="655" t="s">
        <v>347</v>
      </c>
      <c r="D778" s="656">
        <v>1003</v>
      </c>
      <c r="E778" s="602" t="s">
        <v>108</v>
      </c>
      <c r="F778" s="607" t="s">
        <v>92</v>
      </c>
      <c r="G778" s="142" t="s">
        <v>446</v>
      </c>
      <c r="H778" s="624">
        <v>343</v>
      </c>
      <c r="I778" s="624">
        <v>202</v>
      </c>
      <c r="J778" s="624">
        <v>367</v>
      </c>
      <c r="K778" s="624">
        <v>343</v>
      </c>
      <c r="L778" s="624">
        <v>367</v>
      </c>
      <c r="M778" s="624">
        <v>391</v>
      </c>
      <c r="N778" s="619" t="s">
        <v>829</v>
      </c>
      <c r="O778" s="13"/>
      <c r="P778" s="67"/>
      <c r="Q778" s="67"/>
      <c r="R778" s="67"/>
      <c r="S778" s="67"/>
      <c r="T778" s="67"/>
      <c r="U778" s="67"/>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c r="EY778" s="13"/>
      <c r="EZ778" s="13"/>
      <c r="FA778" s="13"/>
      <c r="FB778" s="13"/>
      <c r="FC778" s="13"/>
      <c r="FD778" s="13"/>
      <c r="FE778" s="13"/>
      <c r="FF778" s="13"/>
      <c r="FG778" s="13"/>
      <c r="FH778" s="13"/>
      <c r="FI778" s="13"/>
      <c r="FJ778" s="13"/>
      <c r="FK778" s="13"/>
      <c r="FL778" s="13"/>
      <c r="FM778" s="13"/>
      <c r="FN778" s="13"/>
      <c r="FO778" s="13"/>
      <c r="FP778" s="13"/>
      <c r="FQ778" s="13"/>
      <c r="FR778" s="13"/>
      <c r="FS778" s="13"/>
      <c r="FT778" s="13"/>
      <c r="FU778" s="13"/>
      <c r="FV778" s="13"/>
      <c r="FW778" s="13"/>
      <c r="FX778" s="13"/>
      <c r="FY778" s="13"/>
      <c r="FZ778" s="13"/>
      <c r="GA778" s="13"/>
      <c r="GB778" s="13"/>
      <c r="GC778" s="13"/>
      <c r="GD778" s="13"/>
      <c r="GE778" s="13"/>
      <c r="GF778" s="13"/>
      <c r="GG778" s="13"/>
      <c r="GH778" s="13"/>
      <c r="GI778" s="13"/>
      <c r="GJ778" s="13"/>
      <c r="GK778" s="13"/>
      <c r="GL778" s="13"/>
      <c r="GM778" s="13"/>
      <c r="GN778" s="13"/>
      <c r="GO778" s="13"/>
      <c r="GP778" s="13"/>
      <c r="GQ778" s="13"/>
      <c r="GR778" s="13"/>
      <c r="GS778" s="13"/>
      <c r="GT778" s="13"/>
      <c r="GU778" s="13"/>
      <c r="GV778" s="13"/>
      <c r="GW778" s="13"/>
      <c r="GX778" s="13"/>
      <c r="GY778" s="13"/>
      <c r="GZ778" s="13"/>
      <c r="HA778" s="13"/>
      <c r="HB778" s="13"/>
      <c r="HC778" s="13"/>
      <c r="HD778" s="13"/>
      <c r="HE778" s="13"/>
      <c r="HF778" s="13"/>
      <c r="HG778" s="13"/>
      <c r="HH778" s="13"/>
      <c r="HI778" s="13"/>
      <c r="HJ778" s="13"/>
      <c r="HK778" s="13"/>
      <c r="HL778" s="13"/>
      <c r="HM778" s="13"/>
      <c r="HN778" s="13"/>
      <c r="HO778" s="13"/>
      <c r="HP778" s="13"/>
      <c r="HQ778" s="13"/>
      <c r="HR778" s="13"/>
      <c r="HS778" s="13"/>
    </row>
    <row r="779" spans="1:227" s="14" customFormat="1" ht="30.6" customHeight="1" x14ac:dyDescent="0.25">
      <c r="A779" s="674"/>
      <c r="B779" s="677"/>
      <c r="C779" s="655"/>
      <c r="D779" s="657"/>
      <c r="E779" s="223" t="s">
        <v>41</v>
      </c>
      <c r="F779" s="214" t="s">
        <v>92</v>
      </c>
      <c r="G779" s="214" t="s">
        <v>534</v>
      </c>
      <c r="H779" s="624"/>
      <c r="I779" s="624"/>
      <c r="J779" s="624"/>
      <c r="K779" s="624"/>
      <c r="L779" s="624"/>
      <c r="M779" s="624"/>
      <c r="N779" s="619"/>
      <c r="O779" s="13"/>
      <c r="P779" s="67"/>
      <c r="Q779" s="67"/>
      <c r="R779" s="67"/>
      <c r="S779" s="67"/>
      <c r="T779" s="67"/>
      <c r="U779" s="67"/>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c r="EY779" s="13"/>
      <c r="EZ779" s="13"/>
      <c r="FA779" s="13"/>
      <c r="FB779" s="13"/>
      <c r="FC779" s="13"/>
      <c r="FD779" s="13"/>
      <c r="FE779" s="13"/>
      <c r="FF779" s="13"/>
      <c r="FG779" s="13"/>
      <c r="FH779" s="13"/>
      <c r="FI779" s="13"/>
      <c r="FJ779" s="13"/>
      <c r="FK779" s="13"/>
      <c r="FL779" s="13"/>
      <c r="FM779" s="13"/>
      <c r="FN779" s="13"/>
      <c r="FO779" s="13"/>
      <c r="FP779" s="13"/>
      <c r="FQ779" s="13"/>
      <c r="FR779" s="13"/>
      <c r="FS779" s="13"/>
      <c r="FT779" s="13"/>
      <c r="FU779" s="13"/>
      <c r="FV779" s="13"/>
      <c r="FW779" s="13"/>
      <c r="FX779" s="13"/>
      <c r="FY779" s="13"/>
      <c r="FZ779" s="13"/>
      <c r="GA779" s="13"/>
      <c r="GB779" s="13"/>
      <c r="GC779" s="13"/>
      <c r="GD779" s="13"/>
      <c r="GE779" s="13"/>
      <c r="GF779" s="13"/>
      <c r="GG779" s="13"/>
      <c r="GH779" s="13"/>
      <c r="GI779" s="13"/>
      <c r="GJ779" s="13"/>
      <c r="GK779" s="13"/>
      <c r="GL779" s="13"/>
      <c r="GM779" s="13"/>
      <c r="GN779" s="13"/>
      <c r="GO779" s="13"/>
      <c r="GP779" s="13"/>
      <c r="GQ779" s="13"/>
      <c r="GR779" s="13"/>
      <c r="GS779" s="13"/>
      <c r="GT779" s="13"/>
      <c r="GU779" s="13"/>
      <c r="GV779" s="13"/>
      <c r="GW779" s="13"/>
      <c r="GX779" s="13"/>
      <c r="GY779" s="13"/>
      <c r="GZ779" s="13"/>
      <c r="HA779" s="13"/>
      <c r="HB779" s="13"/>
      <c r="HC779" s="13"/>
      <c r="HD779" s="13"/>
      <c r="HE779" s="13"/>
      <c r="HF779" s="13"/>
      <c r="HG779" s="13"/>
      <c r="HH779" s="13"/>
      <c r="HI779" s="13"/>
      <c r="HJ779" s="13"/>
      <c r="HK779" s="13"/>
      <c r="HL779" s="13"/>
      <c r="HM779" s="13"/>
      <c r="HN779" s="13"/>
      <c r="HO779" s="13"/>
      <c r="HP779" s="13"/>
      <c r="HQ779" s="13"/>
      <c r="HR779" s="13"/>
      <c r="HS779" s="13"/>
    </row>
    <row r="780" spans="1:227" s="14" customFormat="1" ht="32.450000000000003" customHeight="1" x14ac:dyDescent="0.25">
      <c r="A780" s="674"/>
      <c r="B780" s="677"/>
      <c r="C780" s="707"/>
      <c r="D780" s="752"/>
      <c r="E780" s="112" t="s">
        <v>586</v>
      </c>
      <c r="F780" s="214" t="s">
        <v>92</v>
      </c>
      <c r="G780" s="52" t="s">
        <v>573</v>
      </c>
      <c r="H780" s="624"/>
      <c r="I780" s="624"/>
      <c r="J780" s="624"/>
      <c r="K780" s="624"/>
      <c r="L780" s="624"/>
      <c r="M780" s="624"/>
      <c r="N780" s="626"/>
      <c r="O780" s="13"/>
      <c r="P780" s="67"/>
      <c r="Q780" s="67"/>
      <c r="R780" s="67"/>
      <c r="S780" s="67"/>
      <c r="T780" s="67"/>
      <c r="U780" s="67"/>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c r="EY780" s="13"/>
      <c r="EZ780" s="13"/>
      <c r="FA780" s="13"/>
      <c r="FB780" s="13"/>
      <c r="FC780" s="13"/>
      <c r="FD780" s="13"/>
      <c r="FE780" s="13"/>
      <c r="FF780" s="13"/>
      <c r="FG780" s="13"/>
      <c r="FH780" s="13"/>
      <c r="FI780" s="13"/>
      <c r="FJ780" s="13"/>
      <c r="FK780" s="13"/>
      <c r="FL780" s="13"/>
      <c r="FM780" s="13"/>
      <c r="FN780" s="13"/>
      <c r="FO780" s="13"/>
      <c r="FP780" s="13"/>
      <c r="FQ780" s="13"/>
      <c r="FR780" s="13"/>
      <c r="FS780" s="13"/>
      <c r="FT780" s="13"/>
      <c r="FU780" s="13"/>
      <c r="FV780" s="13"/>
      <c r="FW780" s="13"/>
      <c r="FX780" s="13"/>
      <c r="FY780" s="13"/>
      <c r="FZ780" s="13"/>
      <c r="GA780" s="13"/>
      <c r="GB780" s="13"/>
      <c r="GC780" s="13"/>
      <c r="GD780" s="13"/>
      <c r="GE780" s="13"/>
      <c r="GF780" s="13"/>
      <c r="GG780" s="13"/>
      <c r="GH780" s="13"/>
      <c r="GI780" s="13"/>
      <c r="GJ780" s="13"/>
      <c r="GK780" s="13"/>
      <c r="GL780" s="13"/>
      <c r="GM780" s="13"/>
      <c r="GN780" s="13"/>
      <c r="GO780" s="13"/>
      <c r="GP780" s="13"/>
      <c r="GQ780" s="13"/>
      <c r="GR780" s="13"/>
      <c r="GS780" s="13"/>
      <c r="GT780" s="13"/>
      <c r="GU780" s="13"/>
      <c r="GV780" s="13"/>
      <c r="GW780" s="13"/>
      <c r="GX780" s="13"/>
      <c r="GY780" s="13"/>
      <c r="GZ780" s="13"/>
      <c r="HA780" s="13"/>
      <c r="HB780" s="13"/>
      <c r="HC780" s="13"/>
      <c r="HD780" s="13"/>
      <c r="HE780" s="13"/>
      <c r="HF780" s="13"/>
      <c r="HG780" s="13"/>
      <c r="HH780" s="13"/>
      <c r="HI780" s="13"/>
      <c r="HJ780" s="13"/>
      <c r="HK780" s="13"/>
      <c r="HL780" s="13"/>
      <c r="HM780" s="13"/>
      <c r="HN780" s="13"/>
      <c r="HO780" s="13"/>
      <c r="HP780" s="13"/>
      <c r="HQ780" s="13"/>
      <c r="HR780" s="13"/>
      <c r="HS780" s="13"/>
    </row>
    <row r="781" spans="1:227" s="14" customFormat="1" ht="37.9" customHeight="1" x14ac:dyDescent="0.25">
      <c r="A781" s="674"/>
      <c r="B781" s="677"/>
      <c r="C781" s="655" t="s">
        <v>879</v>
      </c>
      <c r="D781" s="656">
        <v>1003</v>
      </c>
      <c r="E781" s="249" t="s">
        <v>1094</v>
      </c>
      <c r="F781" s="214" t="s">
        <v>92</v>
      </c>
      <c r="G781" s="142" t="s">
        <v>1093</v>
      </c>
      <c r="H781" s="624">
        <v>4613.2</v>
      </c>
      <c r="I781" s="624">
        <v>4570.2</v>
      </c>
      <c r="J781" s="624">
        <v>6371.1</v>
      </c>
      <c r="K781" s="624">
        <v>7281.9</v>
      </c>
      <c r="L781" s="624">
        <v>6796.4</v>
      </c>
      <c r="M781" s="624">
        <v>6256.1</v>
      </c>
      <c r="N781" s="619" t="s">
        <v>894</v>
      </c>
      <c r="O781" s="13"/>
      <c r="P781" s="67"/>
      <c r="Q781" s="67"/>
      <c r="R781" s="67"/>
      <c r="S781" s="67"/>
      <c r="T781" s="67"/>
      <c r="U781" s="67"/>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c r="EY781" s="13"/>
      <c r="EZ781" s="13"/>
      <c r="FA781" s="13"/>
      <c r="FB781" s="13"/>
      <c r="FC781" s="13"/>
      <c r="FD781" s="13"/>
      <c r="FE781" s="13"/>
      <c r="FF781" s="13"/>
      <c r="FG781" s="13"/>
      <c r="FH781" s="13"/>
      <c r="FI781" s="13"/>
      <c r="FJ781" s="13"/>
      <c r="FK781" s="13"/>
      <c r="FL781" s="13"/>
      <c r="FM781" s="13"/>
      <c r="FN781" s="13"/>
      <c r="FO781" s="13"/>
      <c r="FP781" s="13"/>
      <c r="FQ781" s="13"/>
      <c r="FR781" s="13"/>
      <c r="FS781" s="13"/>
      <c r="FT781" s="13"/>
      <c r="FU781" s="13"/>
      <c r="FV781" s="13"/>
      <c r="FW781" s="13"/>
      <c r="FX781" s="13"/>
      <c r="FY781" s="13"/>
      <c r="FZ781" s="13"/>
      <c r="GA781" s="13"/>
      <c r="GB781" s="13"/>
      <c r="GC781" s="13"/>
      <c r="GD781" s="13"/>
      <c r="GE781" s="13"/>
      <c r="GF781" s="13"/>
      <c r="GG781" s="13"/>
      <c r="GH781" s="13"/>
      <c r="GI781" s="13"/>
      <c r="GJ781" s="13"/>
      <c r="GK781" s="13"/>
      <c r="GL781" s="13"/>
      <c r="GM781" s="13"/>
      <c r="GN781" s="13"/>
      <c r="GO781" s="13"/>
      <c r="GP781" s="13"/>
      <c r="GQ781" s="13"/>
      <c r="GR781" s="13"/>
      <c r="GS781" s="13"/>
      <c r="GT781" s="13"/>
      <c r="GU781" s="13"/>
      <c r="GV781" s="13"/>
      <c r="GW781" s="13"/>
      <c r="GX781" s="13"/>
      <c r="GY781" s="13"/>
      <c r="GZ781" s="13"/>
      <c r="HA781" s="13"/>
      <c r="HB781" s="13"/>
      <c r="HC781" s="13"/>
      <c r="HD781" s="13"/>
      <c r="HE781" s="13"/>
      <c r="HF781" s="13"/>
      <c r="HG781" s="13"/>
      <c r="HH781" s="13"/>
      <c r="HI781" s="13"/>
      <c r="HJ781" s="13"/>
      <c r="HK781" s="13"/>
      <c r="HL781" s="13"/>
      <c r="HM781" s="13"/>
      <c r="HN781" s="13"/>
      <c r="HO781" s="13"/>
      <c r="HP781" s="13"/>
      <c r="HQ781" s="13"/>
      <c r="HR781" s="13"/>
      <c r="HS781" s="13"/>
    </row>
    <row r="782" spans="1:227" s="14" customFormat="1" ht="32.450000000000003" customHeight="1" x14ac:dyDescent="0.25">
      <c r="A782" s="674"/>
      <c r="B782" s="677"/>
      <c r="C782" s="655"/>
      <c r="D782" s="657"/>
      <c r="E782" s="249" t="s">
        <v>902</v>
      </c>
      <c r="F782" s="214" t="s">
        <v>92</v>
      </c>
      <c r="G782" s="142" t="s">
        <v>616</v>
      </c>
      <c r="H782" s="624"/>
      <c r="I782" s="624"/>
      <c r="J782" s="624"/>
      <c r="K782" s="624"/>
      <c r="L782" s="624"/>
      <c r="M782" s="624"/>
      <c r="N782" s="619"/>
      <c r="O782" s="13"/>
      <c r="P782" s="67"/>
      <c r="Q782" s="67"/>
      <c r="R782" s="67"/>
      <c r="S782" s="67"/>
      <c r="T782" s="67"/>
      <c r="U782" s="67"/>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c r="EY782" s="13"/>
      <c r="EZ782" s="13"/>
      <c r="FA782" s="13"/>
      <c r="FB782" s="13"/>
      <c r="FC782" s="13"/>
      <c r="FD782" s="13"/>
      <c r="FE782" s="13"/>
      <c r="FF782" s="13"/>
      <c r="FG782" s="13"/>
      <c r="FH782" s="13"/>
      <c r="FI782" s="13"/>
      <c r="FJ782" s="13"/>
      <c r="FK782" s="13"/>
      <c r="FL782" s="13"/>
      <c r="FM782" s="13"/>
      <c r="FN782" s="13"/>
      <c r="FO782" s="13"/>
      <c r="FP782" s="13"/>
      <c r="FQ782" s="13"/>
      <c r="FR782" s="13"/>
      <c r="FS782" s="13"/>
      <c r="FT782" s="13"/>
      <c r="FU782" s="13"/>
      <c r="FV782" s="13"/>
      <c r="FW782" s="13"/>
      <c r="FX782" s="13"/>
      <c r="FY782" s="13"/>
      <c r="FZ782" s="13"/>
      <c r="GA782" s="13"/>
      <c r="GB782" s="13"/>
      <c r="GC782" s="13"/>
      <c r="GD782" s="13"/>
      <c r="GE782" s="13"/>
      <c r="GF782" s="13"/>
      <c r="GG782" s="13"/>
      <c r="GH782" s="13"/>
      <c r="GI782" s="13"/>
      <c r="GJ782" s="13"/>
      <c r="GK782" s="13"/>
      <c r="GL782" s="13"/>
      <c r="GM782" s="13"/>
      <c r="GN782" s="13"/>
      <c r="GO782" s="13"/>
      <c r="GP782" s="13"/>
      <c r="GQ782" s="13"/>
      <c r="GR782" s="13"/>
      <c r="GS782" s="13"/>
      <c r="GT782" s="13"/>
      <c r="GU782" s="13"/>
      <c r="GV782" s="13"/>
      <c r="GW782" s="13"/>
      <c r="GX782" s="13"/>
      <c r="GY782" s="13"/>
      <c r="GZ782" s="13"/>
      <c r="HA782" s="13"/>
      <c r="HB782" s="13"/>
      <c r="HC782" s="13"/>
      <c r="HD782" s="13"/>
      <c r="HE782" s="13"/>
      <c r="HF782" s="13"/>
      <c r="HG782" s="13"/>
      <c r="HH782" s="13"/>
      <c r="HI782" s="13"/>
      <c r="HJ782" s="13"/>
      <c r="HK782" s="13"/>
      <c r="HL782" s="13"/>
      <c r="HM782" s="13"/>
      <c r="HN782" s="13"/>
      <c r="HO782" s="13"/>
      <c r="HP782" s="13"/>
      <c r="HQ782" s="13"/>
      <c r="HR782" s="13"/>
      <c r="HS782" s="13"/>
    </row>
    <row r="783" spans="1:227" s="14" customFormat="1" ht="34.15" customHeight="1" x14ac:dyDescent="0.25">
      <c r="A783" s="674"/>
      <c r="B783" s="677"/>
      <c r="C783" s="655"/>
      <c r="D783" s="657"/>
      <c r="E783" s="249" t="s">
        <v>1095</v>
      </c>
      <c r="F783" s="214" t="s">
        <v>92</v>
      </c>
      <c r="G783" s="250" t="s">
        <v>930</v>
      </c>
      <c r="H783" s="624"/>
      <c r="I783" s="624"/>
      <c r="J783" s="624"/>
      <c r="K783" s="624"/>
      <c r="L783" s="624"/>
      <c r="M783" s="624"/>
      <c r="N783" s="619"/>
      <c r="O783" s="13"/>
      <c r="P783" s="67"/>
      <c r="Q783" s="67"/>
      <c r="R783" s="67"/>
      <c r="S783" s="67"/>
      <c r="T783" s="67"/>
      <c r="U783" s="67"/>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c r="EY783" s="13"/>
      <c r="EZ783" s="13"/>
      <c r="FA783" s="13"/>
      <c r="FB783" s="13"/>
      <c r="FC783" s="13"/>
      <c r="FD783" s="13"/>
      <c r="FE783" s="13"/>
      <c r="FF783" s="13"/>
      <c r="FG783" s="13"/>
      <c r="FH783" s="13"/>
      <c r="FI783" s="13"/>
      <c r="FJ783" s="13"/>
      <c r="FK783" s="13"/>
      <c r="FL783" s="13"/>
      <c r="FM783" s="13"/>
      <c r="FN783" s="13"/>
      <c r="FO783" s="13"/>
      <c r="FP783" s="13"/>
      <c r="FQ783" s="13"/>
      <c r="FR783" s="13"/>
      <c r="FS783" s="13"/>
      <c r="FT783" s="13"/>
      <c r="FU783" s="13"/>
      <c r="FV783" s="13"/>
      <c r="FW783" s="13"/>
      <c r="FX783" s="13"/>
      <c r="FY783" s="13"/>
      <c r="FZ783" s="13"/>
      <c r="GA783" s="13"/>
      <c r="GB783" s="13"/>
      <c r="GC783" s="13"/>
      <c r="GD783" s="13"/>
      <c r="GE783" s="13"/>
      <c r="GF783" s="13"/>
      <c r="GG783" s="13"/>
      <c r="GH783" s="13"/>
      <c r="GI783" s="13"/>
      <c r="GJ783" s="13"/>
      <c r="GK783" s="13"/>
      <c r="GL783" s="13"/>
      <c r="GM783" s="13"/>
      <c r="GN783" s="13"/>
      <c r="GO783" s="13"/>
      <c r="GP783" s="13"/>
      <c r="GQ783" s="13"/>
      <c r="GR783" s="13"/>
      <c r="GS783" s="13"/>
      <c r="GT783" s="13"/>
      <c r="GU783" s="13"/>
      <c r="GV783" s="13"/>
      <c r="GW783" s="13"/>
      <c r="GX783" s="13"/>
      <c r="GY783" s="13"/>
      <c r="GZ783" s="13"/>
      <c r="HA783" s="13"/>
      <c r="HB783" s="13"/>
      <c r="HC783" s="13"/>
      <c r="HD783" s="13"/>
      <c r="HE783" s="13"/>
      <c r="HF783" s="13"/>
      <c r="HG783" s="13"/>
      <c r="HH783" s="13"/>
      <c r="HI783" s="13"/>
      <c r="HJ783" s="13"/>
      <c r="HK783" s="13"/>
      <c r="HL783" s="13"/>
      <c r="HM783" s="13"/>
      <c r="HN783" s="13"/>
      <c r="HO783" s="13"/>
      <c r="HP783" s="13"/>
      <c r="HQ783" s="13"/>
      <c r="HR783" s="13"/>
      <c r="HS783" s="13"/>
    </row>
    <row r="784" spans="1:227" s="14" customFormat="1" ht="32.450000000000003" customHeight="1" x14ac:dyDescent="0.25">
      <c r="A784" s="674"/>
      <c r="B784" s="677"/>
      <c r="C784" s="655"/>
      <c r="D784" s="657"/>
      <c r="E784" s="249" t="s">
        <v>1365</v>
      </c>
      <c r="F784" s="214" t="s">
        <v>92</v>
      </c>
      <c r="G784" s="250" t="s">
        <v>1319</v>
      </c>
      <c r="H784" s="624"/>
      <c r="I784" s="624"/>
      <c r="J784" s="624"/>
      <c r="K784" s="624"/>
      <c r="L784" s="624"/>
      <c r="M784" s="624"/>
      <c r="N784" s="619"/>
      <c r="O784" s="13"/>
      <c r="P784" s="67"/>
      <c r="Q784" s="67"/>
      <c r="R784" s="67"/>
      <c r="S784" s="67"/>
      <c r="T784" s="67"/>
      <c r="U784" s="67"/>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c r="EF784" s="13"/>
      <c r="EG784" s="13"/>
      <c r="EH784" s="13"/>
      <c r="EI784" s="13"/>
      <c r="EJ784" s="13"/>
      <c r="EK784" s="13"/>
      <c r="EL784" s="13"/>
      <c r="EM784" s="13"/>
      <c r="EN784" s="13"/>
      <c r="EO784" s="13"/>
      <c r="EP784" s="13"/>
      <c r="EQ784" s="13"/>
      <c r="ER784" s="13"/>
      <c r="ES784" s="13"/>
      <c r="ET784" s="13"/>
      <c r="EU784" s="13"/>
      <c r="EV784" s="13"/>
      <c r="EW784" s="13"/>
      <c r="EX784" s="13"/>
      <c r="EY784" s="13"/>
      <c r="EZ784" s="13"/>
      <c r="FA784" s="13"/>
      <c r="FB784" s="13"/>
      <c r="FC784" s="13"/>
      <c r="FD784" s="13"/>
      <c r="FE784" s="13"/>
      <c r="FF784" s="13"/>
      <c r="FG784" s="13"/>
      <c r="FH784" s="13"/>
      <c r="FI784" s="13"/>
      <c r="FJ784" s="13"/>
      <c r="FK784" s="13"/>
      <c r="FL784" s="13"/>
      <c r="FM784" s="13"/>
      <c r="FN784" s="13"/>
      <c r="FO784" s="13"/>
      <c r="FP784" s="13"/>
      <c r="FQ784" s="13"/>
      <c r="FR784" s="13"/>
      <c r="FS784" s="13"/>
      <c r="FT784" s="13"/>
      <c r="FU784" s="13"/>
      <c r="FV784" s="13"/>
      <c r="FW784" s="13"/>
      <c r="FX784" s="13"/>
      <c r="FY784" s="13"/>
      <c r="FZ784" s="13"/>
      <c r="GA784" s="13"/>
      <c r="GB784" s="13"/>
      <c r="GC784" s="13"/>
      <c r="GD784" s="13"/>
      <c r="GE784" s="13"/>
      <c r="GF784" s="13"/>
      <c r="GG784" s="13"/>
      <c r="GH784" s="13"/>
      <c r="GI784" s="13"/>
      <c r="GJ784" s="13"/>
      <c r="GK784" s="13"/>
      <c r="GL784" s="13"/>
      <c r="GM784" s="13"/>
      <c r="GN784" s="13"/>
      <c r="GO784" s="13"/>
      <c r="GP784" s="13"/>
      <c r="GQ784" s="13"/>
      <c r="GR784" s="13"/>
      <c r="GS784" s="13"/>
      <c r="GT784" s="13"/>
      <c r="GU784" s="13"/>
      <c r="GV784" s="13"/>
      <c r="GW784" s="13"/>
      <c r="GX784" s="13"/>
      <c r="GY784" s="13"/>
      <c r="GZ784" s="13"/>
      <c r="HA784" s="13"/>
      <c r="HB784" s="13"/>
      <c r="HC784" s="13"/>
      <c r="HD784" s="13"/>
      <c r="HE784" s="13"/>
      <c r="HF784" s="13"/>
      <c r="HG784" s="13"/>
      <c r="HH784" s="13"/>
      <c r="HI784" s="13"/>
      <c r="HJ784" s="13"/>
      <c r="HK784" s="13"/>
      <c r="HL784" s="13"/>
      <c r="HM784" s="13"/>
      <c r="HN784" s="13"/>
      <c r="HO784" s="13"/>
      <c r="HP784" s="13"/>
      <c r="HQ784" s="13"/>
      <c r="HR784" s="13"/>
      <c r="HS784" s="13"/>
    </row>
    <row r="785" spans="1:227" s="14" customFormat="1" ht="33" customHeight="1" x14ac:dyDescent="0.25">
      <c r="A785" s="674"/>
      <c r="B785" s="677"/>
      <c r="C785" s="655"/>
      <c r="D785" s="657"/>
      <c r="E785" s="223" t="s">
        <v>1096</v>
      </c>
      <c r="F785" s="214" t="s">
        <v>92</v>
      </c>
      <c r="G785" s="250" t="s">
        <v>930</v>
      </c>
      <c r="H785" s="624"/>
      <c r="I785" s="624"/>
      <c r="J785" s="624"/>
      <c r="K785" s="624"/>
      <c r="L785" s="624"/>
      <c r="M785" s="624"/>
      <c r="N785" s="619"/>
      <c r="O785" s="13"/>
      <c r="P785" s="67"/>
      <c r="Q785" s="67"/>
      <c r="R785" s="67"/>
      <c r="S785" s="67"/>
      <c r="T785" s="67"/>
      <c r="U785" s="67"/>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c r="EF785" s="13"/>
      <c r="EG785" s="13"/>
      <c r="EH785" s="13"/>
      <c r="EI785" s="13"/>
      <c r="EJ785" s="13"/>
      <c r="EK785" s="13"/>
      <c r="EL785" s="13"/>
      <c r="EM785" s="13"/>
      <c r="EN785" s="13"/>
      <c r="EO785" s="13"/>
      <c r="EP785" s="13"/>
      <c r="EQ785" s="13"/>
      <c r="ER785" s="13"/>
      <c r="ES785" s="13"/>
      <c r="ET785" s="13"/>
      <c r="EU785" s="13"/>
      <c r="EV785" s="13"/>
      <c r="EW785" s="13"/>
      <c r="EX785" s="13"/>
      <c r="EY785" s="13"/>
      <c r="EZ785" s="13"/>
      <c r="FA785" s="13"/>
      <c r="FB785" s="13"/>
      <c r="FC785" s="13"/>
      <c r="FD785" s="13"/>
      <c r="FE785" s="13"/>
      <c r="FF785" s="13"/>
      <c r="FG785" s="13"/>
      <c r="FH785" s="13"/>
      <c r="FI785" s="13"/>
      <c r="FJ785" s="13"/>
      <c r="FK785" s="13"/>
      <c r="FL785" s="13"/>
      <c r="FM785" s="13"/>
      <c r="FN785" s="13"/>
      <c r="FO785" s="13"/>
      <c r="FP785" s="13"/>
      <c r="FQ785" s="13"/>
      <c r="FR785" s="13"/>
      <c r="FS785" s="13"/>
      <c r="FT785" s="13"/>
      <c r="FU785" s="13"/>
      <c r="FV785" s="13"/>
      <c r="FW785" s="13"/>
      <c r="FX785" s="13"/>
      <c r="FY785" s="13"/>
      <c r="FZ785" s="13"/>
      <c r="GA785" s="13"/>
      <c r="GB785" s="13"/>
      <c r="GC785" s="13"/>
      <c r="GD785" s="13"/>
      <c r="GE785" s="13"/>
      <c r="GF785" s="13"/>
      <c r="GG785" s="13"/>
      <c r="GH785" s="13"/>
      <c r="GI785" s="13"/>
      <c r="GJ785" s="13"/>
      <c r="GK785" s="13"/>
      <c r="GL785" s="13"/>
      <c r="GM785" s="13"/>
      <c r="GN785" s="13"/>
      <c r="GO785" s="13"/>
      <c r="GP785" s="13"/>
      <c r="GQ785" s="13"/>
      <c r="GR785" s="13"/>
      <c r="GS785" s="13"/>
      <c r="GT785" s="13"/>
      <c r="GU785" s="13"/>
      <c r="GV785" s="13"/>
      <c r="GW785" s="13"/>
      <c r="GX785" s="13"/>
      <c r="GY785" s="13"/>
      <c r="GZ785" s="13"/>
      <c r="HA785" s="13"/>
      <c r="HB785" s="13"/>
      <c r="HC785" s="13"/>
      <c r="HD785" s="13"/>
      <c r="HE785" s="13"/>
      <c r="HF785" s="13"/>
      <c r="HG785" s="13"/>
      <c r="HH785" s="13"/>
      <c r="HI785" s="13"/>
      <c r="HJ785" s="13"/>
      <c r="HK785" s="13"/>
      <c r="HL785" s="13"/>
      <c r="HM785" s="13"/>
      <c r="HN785" s="13"/>
      <c r="HO785" s="13"/>
      <c r="HP785" s="13"/>
      <c r="HQ785" s="13"/>
      <c r="HR785" s="13"/>
      <c r="HS785" s="13"/>
    </row>
    <row r="786" spans="1:227" s="14" customFormat="1" ht="36.75" customHeight="1" x14ac:dyDescent="0.25">
      <c r="A786" s="674"/>
      <c r="B786" s="677"/>
      <c r="C786" s="707"/>
      <c r="D786" s="752"/>
      <c r="E786" s="251" t="s">
        <v>1366</v>
      </c>
      <c r="F786" s="214" t="s">
        <v>92</v>
      </c>
      <c r="G786" s="250" t="s">
        <v>1319</v>
      </c>
      <c r="H786" s="624"/>
      <c r="I786" s="624"/>
      <c r="J786" s="624"/>
      <c r="K786" s="624"/>
      <c r="L786" s="624"/>
      <c r="M786" s="624"/>
      <c r="N786" s="619"/>
      <c r="O786" s="13"/>
      <c r="P786" s="67"/>
      <c r="Q786" s="67"/>
      <c r="R786" s="67"/>
      <c r="S786" s="67"/>
      <c r="T786" s="67"/>
      <c r="U786" s="67"/>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c r="EY786" s="13"/>
      <c r="EZ786" s="13"/>
      <c r="FA786" s="13"/>
      <c r="FB786" s="13"/>
      <c r="FC786" s="13"/>
      <c r="FD786" s="13"/>
      <c r="FE786" s="13"/>
      <c r="FF786" s="13"/>
      <c r="FG786" s="13"/>
      <c r="FH786" s="13"/>
      <c r="FI786" s="13"/>
      <c r="FJ786" s="13"/>
      <c r="FK786" s="13"/>
      <c r="FL786" s="13"/>
      <c r="FM786" s="13"/>
      <c r="FN786" s="13"/>
      <c r="FO786" s="13"/>
      <c r="FP786" s="13"/>
      <c r="FQ786" s="13"/>
      <c r="FR786" s="13"/>
      <c r="FS786" s="13"/>
      <c r="FT786" s="13"/>
      <c r="FU786" s="13"/>
      <c r="FV786" s="13"/>
      <c r="FW786" s="13"/>
      <c r="FX786" s="13"/>
      <c r="FY786" s="13"/>
      <c r="FZ786" s="13"/>
      <c r="GA786" s="13"/>
      <c r="GB786" s="13"/>
      <c r="GC786" s="13"/>
      <c r="GD786" s="13"/>
      <c r="GE786" s="13"/>
      <c r="GF786" s="13"/>
      <c r="GG786" s="13"/>
      <c r="GH786" s="13"/>
      <c r="GI786" s="13"/>
      <c r="GJ786" s="13"/>
      <c r="GK786" s="13"/>
      <c r="GL786" s="13"/>
      <c r="GM786" s="13"/>
      <c r="GN786" s="13"/>
      <c r="GO786" s="13"/>
      <c r="GP786" s="13"/>
      <c r="GQ786" s="13"/>
      <c r="GR786" s="13"/>
      <c r="GS786" s="13"/>
      <c r="GT786" s="13"/>
      <c r="GU786" s="13"/>
      <c r="GV786" s="13"/>
      <c r="GW786" s="13"/>
      <c r="GX786" s="13"/>
      <c r="GY786" s="13"/>
      <c r="GZ786" s="13"/>
      <c r="HA786" s="13"/>
      <c r="HB786" s="13"/>
      <c r="HC786" s="13"/>
      <c r="HD786" s="13"/>
      <c r="HE786" s="13"/>
      <c r="HF786" s="13"/>
      <c r="HG786" s="13"/>
      <c r="HH786" s="13"/>
      <c r="HI786" s="13"/>
      <c r="HJ786" s="13"/>
      <c r="HK786" s="13"/>
      <c r="HL786" s="13"/>
      <c r="HM786" s="13"/>
      <c r="HN786" s="13"/>
      <c r="HO786" s="13"/>
      <c r="HP786" s="13"/>
      <c r="HQ786" s="13"/>
      <c r="HR786" s="13"/>
      <c r="HS786" s="13"/>
    </row>
    <row r="787" spans="1:227" s="14" customFormat="1" ht="45" customHeight="1" x14ac:dyDescent="0.25">
      <c r="A787" s="674"/>
      <c r="B787" s="677"/>
      <c r="C787" s="80" t="s">
        <v>348</v>
      </c>
      <c r="D787" s="26">
        <v>1004</v>
      </c>
      <c r="E787" s="358" t="s">
        <v>1604</v>
      </c>
      <c r="F787" s="359" t="s">
        <v>92</v>
      </c>
      <c r="G787" s="359" t="s">
        <v>1807</v>
      </c>
      <c r="H787" s="571">
        <v>462.5</v>
      </c>
      <c r="I787" s="571">
        <v>419.2</v>
      </c>
      <c r="J787" s="571">
        <v>962.5</v>
      </c>
      <c r="K787" s="571">
        <v>962.5</v>
      </c>
      <c r="L787" s="571">
        <v>962.5</v>
      </c>
      <c r="M787" s="571">
        <v>962.5</v>
      </c>
      <c r="N787" s="611" t="s">
        <v>767</v>
      </c>
      <c r="O787" s="13"/>
      <c r="P787" s="67"/>
      <c r="Q787" s="67"/>
      <c r="R787" s="67"/>
      <c r="S787" s="67"/>
      <c r="T787" s="67"/>
      <c r="U787" s="67"/>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c r="EY787" s="13"/>
      <c r="EZ787" s="13"/>
      <c r="FA787" s="13"/>
      <c r="FB787" s="13"/>
      <c r="FC787" s="13"/>
      <c r="FD787" s="13"/>
      <c r="FE787" s="13"/>
      <c r="FF787" s="13"/>
      <c r="FG787" s="13"/>
      <c r="FH787" s="13"/>
      <c r="FI787" s="13"/>
      <c r="FJ787" s="13"/>
      <c r="FK787" s="13"/>
      <c r="FL787" s="13"/>
      <c r="FM787" s="13"/>
      <c r="FN787" s="13"/>
      <c r="FO787" s="13"/>
      <c r="FP787" s="13"/>
      <c r="FQ787" s="13"/>
      <c r="FR787" s="13"/>
      <c r="FS787" s="13"/>
      <c r="FT787" s="13"/>
      <c r="FU787" s="13"/>
      <c r="FV787" s="13"/>
      <c r="FW787" s="13"/>
      <c r="FX787" s="13"/>
      <c r="FY787" s="13"/>
      <c r="FZ787" s="13"/>
      <c r="GA787" s="13"/>
      <c r="GB787" s="13"/>
      <c r="GC787" s="13"/>
      <c r="GD787" s="13"/>
      <c r="GE787" s="13"/>
      <c r="GF787" s="13"/>
      <c r="GG787" s="13"/>
      <c r="GH787" s="13"/>
      <c r="GI787" s="13"/>
      <c r="GJ787" s="13"/>
      <c r="GK787" s="13"/>
      <c r="GL787" s="13"/>
      <c r="GM787" s="13"/>
      <c r="GN787" s="13"/>
      <c r="GO787" s="13"/>
      <c r="GP787" s="13"/>
      <c r="GQ787" s="13"/>
      <c r="GR787" s="13"/>
      <c r="GS787" s="13"/>
      <c r="GT787" s="13"/>
      <c r="GU787" s="13"/>
      <c r="GV787" s="13"/>
      <c r="GW787" s="13"/>
      <c r="GX787" s="13"/>
      <c r="GY787" s="13"/>
      <c r="GZ787" s="13"/>
      <c r="HA787" s="13"/>
      <c r="HB787" s="13"/>
      <c r="HC787" s="13"/>
      <c r="HD787" s="13"/>
      <c r="HE787" s="13"/>
      <c r="HF787" s="13"/>
      <c r="HG787" s="13"/>
      <c r="HH787" s="13"/>
      <c r="HI787" s="13"/>
      <c r="HJ787" s="13"/>
      <c r="HK787" s="13"/>
      <c r="HL787" s="13"/>
      <c r="HM787" s="13"/>
      <c r="HN787" s="13"/>
      <c r="HO787" s="13"/>
      <c r="HP787" s="13"/>
      <c r="HQ787" s="13"/>
      <c r="HR787" s="13"/>
      <c r="HS787" s="13"/>
    </row>
    <row r="788" spans="1:227" s="14" customFormat="1" ht="45" x14ac:dyDescent="0.25">
      <c r="A788" s="674"/>
      <c r="B788" s="677"/>
      <c r="C788" s="655" t="s">
        <v>349</v>
      </c>
      <c r="D788" s="656">
        <v>1001</v>
      </c>
      <c r="E788" s="215" t="s">
        <v>590</v>
      </c>
      <c r="F788" s="213" t="s">
        <v>38</v>
      </c>
      <c r="G788" s="213" t="s">
        <v>1376</v>
      </c>
      <c r="H788" s="624">
        <v>12588.9</v>
      </c>
      <c r="I788" s="624">
        <v>12330.6</v>
      </c>
      <c r="J788" s="624">
        <v>16176</v>
      </c>
      <c r="K788" s="624">
        <v>17721.2</v>
      </c>
      <c r="L788" s="624">
        <v>17721.2</v>
      </c>
      <c r="M788" s="624">
        <v>17721.2</v>
      </c>
      <c r="N788" s="619" t="s">
        <v>336</v>
      </c>
      <c r="O788" s="13"/>
      <c r="P788" s="67"/>
      <c r="Q788" s="67"/>
      <c r="R788" s="67"/>
      <c r="S788" s="67"/>
      <c r="T788" s="67"/>
      <c r="U788" s="67"/>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c r="EY788" s="13"/>
      <c r="EZ788" s="13"/>
      <c r="FA788" s="13"/>
      <c r="FB788" s="13"/>
      <c r="FC788" s="13"/>
      <c r="FD788" s="13"/>
      <c r="FE788" s="13"/>
      <c r="FF788" s="13"/>
      <c r="FG788" s="13"/>
      <c r="FH788" s="13"/>
      <c r="FI788" s="13"/>
      <c r="FJ788" s="13"/>
      <c r="FK788" s="13"/>
      <c r="FL788" s="13"/>
      <c r="FM788" s="13"/>
      <c r="FN788" s="13"/>
      <c r="FO788" s="13"/>
      <c r="FP788" s="13"/>
      <c r="FQ788" s="13"/>
      <c r="FR788" s="13"/>
      <c r="FS788" s="13"/>
      <c r="FT788" s="13"/>
      <c r="FU788" s="13"/>
      <c r="FV788" s="13"/>
      <c r="FW788" s="13"/>
      <c r="FX788" s="13"/>
      <c r="FY788" s="13"/>
      <c r="FZ788" s="13"/>
      <c r="GA788" s="13"/>
      <c r="GB788" s="13"/>
      <c r="GC788" s="13"/>
      <c r="GD788" s="13"/>
      <c r="GE788" s="13"/>
      <c r="GF788" s="13"/>
      <c r="GG788" s="13"/>
      <c r="GH788" s="13"/>
      <c r="GI788" s="13"/>
      <c r="GJ788" s="13"/>
      <c r="GK788" s="13"/>
      <c r="GL788" s="13"/>
      <c r="GM788" s="13"/>
      <c r="GN788" s="13"/>
      <c r="GO788" s="13"/>
      <c r="GP788" s="13"/>
      <c r="GQ788" s="13"/>
      <c r="GR788" s="13"/>
      <c r="GS788" s="13"/>
      <c r="GT788" s="13"/>
      <c r="GU788" s="13"/>
      <c r="GV788" s="13"/>
      <c r="GW788" s="13"/>
      <c r="GX788" s="13"/>
      <c r="GY788" s="13"/>
      <c r="GZ788" s="13"/>
      <c r="HA788" s="13"/>
      <c r="HB788" s="13"/>
      <c r="HC788" s="13"/>
      <c r="HD788" s="13"/>
      <c r="HE788" s="13"/>
      <c r="HF788" s="13"/>
      <c r="HG788" s="13"/>
      <c r="HH788" s="13"/>
      <c r="HI788" s="13"/>
      <c r="HJ788" s="13"/>
      <c r="HK788" s="13"/>
      <c r="HL788" s="13"/>
      <c r="HM788" s="13"/>
      <c r="HN788" s="13"/>
      <c r="HO788" s="13"/>
      <c r="HP788" s="13"/>
      <c r="HQ788" s="13"/>
      <c r="HR788" s="13"/>
      <c r="HS788" s="13"/>
    </row>
    <row r="789" spans="1:227" s="14" customFormat="1" ht="60" x14ac:dyDescent="0.25">
      <c r="A789" s="674"/>
      <c r="B789" s="677"/>
      <c r="C789" s="655"/>
      <c r="D789" s="657"/>
      <c r="E789" s="215" t="s">
        <v>591</v>
      </c>
      <c r="F789" s="214" t="s">
        <v>38</v>
      </c>
      <c r="G789" s="130" t="s">
        <v>592</v>
      </c>
      <c r="H789" s="624"/>
      <c r="I789" s="624"/>
      <c r="J789" s="624"/>
      <c r="K789" s="624"/>
      <c r="L789" s="624"/>
      <c r="M789" s="624"/>
      <c r="N789" s="619"/>
      <c r="O789" s="13"/>
      <c r="P789" s="67"/>
      <c r="Q789" s="67"/>
      <c r="R789" s="67"/>
      <c r="S789" s="67"/>
      <c r="T789" s="67"/>
      <c r="U789" s="67"/>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c r="EY789" s="13"/>
      <c r="EZ789" s="13"/>
      <c r="FA789" s="13"/>
      <c r="FB789" s="13"/>
      <c r="FC789" s="13"/>
      <c r="FD789" s="13"/>
      <c r="FE789" s="13"/>
      <c r="FF789" s="13"/>
      <c r="FG789" s="13"/>
      <c r="FH789" s="13"/>
      <c r="FI789" s="13"/>
      <c r="FJ789" s="13"/>
      <c r="FK789" s="13"/>
      <c r="FL789" s="13"/>
      <c r="FM789" s="13"/>
      <c r="FN789" s="13"/>
      <c r="FO789" s="13"/>
      <c r="FP789" s="13"/>
      <c r="FQ789" s="13"/>
      <c r="FR789" s="13"/>
      <c r="FS789" s="13"/>
      <c r="FT789" s="13"/>
      <c r="FU789" s="13"/>
      <c r="FV789" s="13"/>
      <c r="FW789" s="13"/>
      <c r="FX789" s="13"/>
      <c r="FY789" s="13"/>
      <c r="FZ789" s="13"/>
      <c r="GA789" s="13"/>
      <c r="GB789" s="13"/>
      <c r="GC789" s="13"/>
      <c r="GD789" s="13"/>
      <c r="GE789" s="13"/>
      <c r="GF789" s="13"/>
      <c r="GG789" s="13"/>
      <c r="GH789" s="13"/>
      <c r="GI789" s="13"/>
      <c r="GJ789" s="13"/>
      <c r="GK789" s="13"/>
      <c r="GL789" s="13"/>
      <c r="GM789" s="13"/>
      <c r="GN789" s="13"/>
      <c r="GO789" s="13"/>
      <c r="GP789" s="13"/>
      <c r="GQ789" s="13"/>
      <c r="GR789" s="13"/>
      <c r="GS789" s="13"/>
      <c r="GT789" s="13"/>
      <c r="GU789" s="13"/>
      <c r="GV789" s="13"/>
      <c r="GW789" s="13"/>
      <c r="GX789" s="13"/>
      <c r="GY789" s="13"/>
      <c r="GZ789" s="13"/>
      <c r="HA789" s="13"/>
      <c r="HB789" s="13"/>
      <c r="HC789" s="13"/>
      <c r="HD789" s="13"/>
      <c r="HE789" s="13"/>
      <c r="HF789" s="13"/>
      <c r="HG789" s="13"/>
      <c r="HH789" s="13"/>
      <c r="HI789" s="13"/>
      <c r="HJ789" s="13"/>
      <c r="HK789" s="13"/>
      <c r="HL789" s="13"/>
      <c r="HM789" s="13"/>
      <c r="HN789" s="13"/>
      <c r="HO789" s="13"/>
      <c r="HP789" s="13"/>
      <c r="HQ789" s="13"/>
      <c r="HR789" s="13"/>
      <c r="HS789" s="13"/>
    </row>
    <row r="790" spans="1:227" s="14" customFormat="1" ht="60" x14ac:dyDescent="0.25">
      <c r="A790" s="674"/>
      <c r="B790" s="677"/>
      <c r="C790" s="655"/>
      <c r="D790" s="770"/>
      <c r="E790" s="223" t="s">
        <v>1337</v>
      </c>
      <c r="F790" s="214" t="s">
        <v>92</v>
      </c>
      <c r="G790" s="214" t="s">
        <v>1288</v>
      </c>
      <c r="H790" s="624"/>
      <c r="I790" s="624"/>
      <c r="J790" s="624"/>
      <c r="K790" s="624"/>
      <c r="L790" s="624"/>
      <c r="M790" s="624"/>
      <c r="N790" s="619"/>
      <c r="O790" s="13"/>
      <c r="P790" s="67"/>
      <c r="Q790" s="67"/>
      <c r="R790" s="67"/>
      <c r="S790" s="67"/>
      <c r="T790" s="67"/>
      <c r="U790" s="67"/>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c r="EY790" s="13"/>
      <c r="EZ790" s="13"/>
      <c r="FA790" s="13"/>
      <c r="FB790" s="13"/>
      <c r="FC790" s="13"/>
      <c r="FD790" s="13"/>
      <c r="FE790" s="13"/>
      <c r="FF790" s="13"/>
      <c r="FG790" s="13"/>
      <c r="FH790" s="13"/>
      <c r="FI790" s="13"/>
      <c r="FJ790" s="13"/>
      <c r="FK790" s="13"/>
      <c r="FL790" s="13"/>
      <c r="FM790" s="13"/>
      <c r="FN790" s="13"/>
      <c r="FO790" s="13"/>
      <c r="FP790" s="13"/>
      <c r="FQ790" s="13"/>
      <c r="FR790" s="13"/>
      <c r="FS790" s="13"/>
      <c r="FT790" s="13"/>
      <c r="FU790" s="13"/>
      <c r="FV790" s="13"/>
      <c r="FW790" s="13"/>
      <c r="FX790" s="13"/>
      <c r="FY790" s="13"/>
      <c r="FZ790" s="13"/>
      <c r="GA790" s="13"/>
      <c r="GB790" s="13"/>
      <c r="GC790" s="13"/>
      <c r="GD790" s="13"/>
      <c r="GE790" s="13"/>
      <c r="GF790" s="13"/>
      <c r="GG790" s="13"/>
      <c r="GH790" s="13"/>
      <c r="GI790" s="13"/>
      <c r="GJ790" s="13"/>
      <c r="GK790" s="13"/>
      <c r="GL790" s="13"/>
      <c r="GM790" s="13"/>
      <c r="GN790" s="13"/>
      <c r="GO790" s="13"/>
      <c r="GP790" s="13"/>
      <c r="GQ790" s="13"/>
      <c r="GR790" s="13"/>
      <c r="GS790" s="13"/>
      <c r="GT790" s="13"/>
      <c r="GU790" s="13"/>
      <c r="GV790" s="13"/>
      <c r="GW790" s="13"/>
      <c r="GX790" s="13"/>
      <c r="GY790" s="13"/>
      <c r="GZ790" s="13"/>
      <c r="HA790" s="13"/>
      <c r="HB790" s="13"/>
      <c r="HC790" s="13"/>
      <c r="HD790" s="13"/>
      <c r="HE790" s="13"/>
      <c r="HF790" s="13"/>
      <c r="HG790" s="13"/>
      <c r="HH790" s="13"/>
      <c r="HI790" s="13"/>
      <c r="HJ790" s="13"/>
      <c r="HK790" s="13"/>
      <c r="HL790" s="13"/>
      <c r="HM790" s="13"/>
      <c r="HN790" s="13"/>
      <c r="HO790" s="13"/>
      <c r="HP790" s="13"/>
      <c r="HQ790" s="13"/>
      <c r="HR790" s="13"/>
      <c r="HS790" s="13"/>
    </row>
    <row r="791" spans="1:227" s="14" customFormat="1" ht="69" customHeight="1" x14ac:dyDescent="0.25">
      <c r="A791" s="674"/>
      <c r="B791" s="677"/>
      <c r="C791" s="80" t="s">
        <v>880</v>
      </c>
      <c r="D791" s="74" t="s">
        <v>79</v>
      </c>
      <c r="E791" s="223" t="s">
        <v>30</v>
      </c>
      <c r="F791" s="214" t="s">
        <v>92</v>
      </c>
      <c r="G791" s="214" t="s">
        <v>533</v>
      </c>
      <c r="H791" s="571">
        <v>1425.5</v>
      </c>
      <c r="I791" s="571">
        <v>1375.3</v>
      </c>
      <c r="J791" s="571">
        <v>0</v>
      </c>
      <c r="K791" s="571">
        <v>0</v>
      </c>
      <c r="L791" s="571">
        <v>0</v>
      </c>
      <c r="M791" s="571">
        <v>0</v>
      </c>
      <c r="N791" s="611" t="s">
        <v>202</v>
      </c>
      <c r="O791" s="13"/>
      <c r="P791" s="67"/>
      <c r="Q791" s="67"/>
      <c r="R791" s="67"/>
      <c r="S791" s="67"/>
      <c r="T791" s="67"/>
      <c r="U791" s="67"/>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c r="EY791" s="13"/>
      <c r="EZ791" s="13"/>
      <c r="FA791" s="13"/>
      <c r="FB791" s="13"/>
      <c r="FC791" s="13"/>
      <c r="FD791" s="13"/>
      <c r="FE791" s="13"/>
      <c r="FF791" s="13"/>
      <c r="FG791" s="13"/>
      <c r="FH791" s="13"/>
      <c r="FI791" s="13"/>
      <c r="FJ791" s="13"/>
      <c r="FK791" s="13"/>
      <c r="FL791" s="13"/>
      <c r="FM791" s="13"/>
      <c r="FN791" s="13"/>
      <c r="FO791" s="13"/>
      <c r="FP791" s="13"/>
      <c r="FQ791" s="13"/>
      <c r="FR791" s="13"/>
      <c r="FS791" s="13"/>
      <c r="FT791" s="13"/>
      <c r="FU791" s="13"/>
      <c r="FV791" s="13"/>
      <c r="FW791" s="13"/>
      <c r="FX791" s="13"/>
      <c r="FY791" s="13"/>
      <c r="FZ791" s="13"/>
      <c r="GA791" s="13"/>
      <c r="GB791" s="13"/>
      <c r="GC791" s="13"/>
      <c r="GD791" s="13"/>
      <c r="GE791" s="13"/>
      <c r="GF791" s="13"/>
      <c r="GG791" s="13"/>
      <c r="GH791" s="13"/>
      <c r="GI791" s="13"/>
      <c r="GJ791" s="13"/>
      <c r="GK791" s="13"/>
      <c r="GL791" s="13"/>
      <c r="GM791" s="13"/>
      <c r="GN791" s="13"/>
      <c r="GO791" s="13"/>
      <c r="GP791" s="13"/>
      <c r="GQ791" s="13"/>
      <c r="GR791" s="13"/>
      <c r="GS791" s="13"/>
      <c r="GT791" s="13"/>
      <c r="GU791" s="13"/>
      <c r="GV791" s="13"/>
      <c r="GW791" s="13"/>
      <c r="GX791" s="13"/>
      <c r="GY791" s="13"/>
      <c r="GZ791" s="13"/>
      <c r="HA791" s="13"/>
      <c r="HB791" s="13"/>
      <c r="HC791" s="13"/>
      <c r="HD791" s="13"/>
      <c r="HE791" s="13"/>
      <c r="HF791" s="13"/>
      <c r="HG791" s="13"/>
      <c r="HH791" s="13"/>
      <c r="HI791" s="13"/>
      <c r="HJ791" s="13"/>
      <c r="HK791" s="13"/>
      <c r="HL791" s="13"/>
      <c r="HM791" s="13"/>
      <c r="HN791" s="13"/>
      <c r="HO791" s="13"/>
      <c r="HP791" s="13"/>
      <c r="HQ791" s="13"/>
      <c r="HR791" s="13"/>
      <c r="HS791" s="13"/>
    </row>
    <row r="792" spans="1:227" s="14" customFormat="1" ht="33.75" customHeight="1" x14ac:dyDescent="0.25">
      <c r="A792" s="674"/>
      <c r="B792" s="677"/>
      <c r="C792" s="659" t="s">
        <v>881</v>
      </c>
      <c r="D792" s="657">
        <v>113</v>
      </c>
      <c r="E792" s="223" t="s">
        <v>1827</v>
      </c>
      <c r="F792" s="214" t="s">
        <v>92</v>
      </c>
      <c r="G792" s="214" t="s">
        <v>574</v>
      </c>
      <c r="H792" s="624">
        <v>312.3</v>
      </c>
      <c r="I792" s="624">
        <v>312.3</v>
      </c>
      <c r="J792" s="624">
        <v>343.5</v>
      </c>
      <c r="K792" s="624">
        <v>343.5</v>
      </c>
      <c r="L792" s="624">
        <v>343.5</v>
      </c>
      <c r="M792" s="624">
        <v>343.5</v>
      </c>
      <c r="N792" s="619" t="s">
        <v>575</v>
      </c>
      <c r="O792" s="13"/>
      <c r="P792" s="67"/>
      <c r="Q792" s="67"/>
      <c r="R792" s="67"/>
      <c r="S792" s="67"/>
      <c r="T792" s="67"/>
      <c r="U792" s="67"/>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c r="EY792" s="13"/>
      <c r="EZ792" s="13"/>
      <c r="FA792" s="13"/>
      <c r="FB792" s="13"/>
      <c r="FC792" s="13"/>
      <c r="FD792" s="13"/>
      <c r="FE792" s="13"/>
      <c r="FF792" s="13"/>
      <c r="FG792" s="13"/>
      <c r="FH792" s="13"/>
      <c r="FI792" s="13"/>
      <c r="FJ792" s="13"/>
      <c r="FK792" s="13"/>
      <c r="FL792" s="13"/>
      <c r="FM792" s="13"/>
      <c r="FN792" s="13"/>
      <c r="FO792" s="13"/>
      <c r="FP792" s="13"/>
      <c r="FQ792" s="13"/>
      <c r="FR792" s="13"/>
      <c r="FS792" s="13"/>
      <c r="FT792" s="13"/>
      <c r="FU792" s="13"/>
      <c r="FV792" s="13"/>
      <c r="FW792" s="13"/>
      <c r="FX792" s="13"/>
      <c r="FY792" s="13"/>
      <c r="FZ792" s="13"/>
      <c r="GA792" s="13"/>
      <c r="GB792" s="13"/>
      <c r="GC792" s="13"/>
      <c r="GD792" s="13"/>
      <c r="GE792" s="13"/>
      <c r="GF792" s="13"/>
      <c r="GG792" s="13"/>
      <c r="GH792" s="13"/>
      <c r="GI792" s="13"/>
      <c r="GJ792" s="13"/>
      <c r="GK792" s="13"/>
      <c r="GL792" s="13"/>
      <c r="GM792" s="13"/>
      <c r="GN792" s="13"/>
      <c r="GO792" s="13"/>
      <c r="GP792" s="13"/>
      <c r="GQ792" s="13"/>
      <c r="GR792" s="13"/>
      <c r="GS792" s="13"/>
      <c r="GT792" s="13"/>
      <c r="GU792" s="13"/>
      <c r="GV792" s="13"/>
      <c r="GW792" s="13"/>
      <c r="GX792" s="13"/>
      <c r="GY792" s="13"/>
      <c r="GZ792" s="13"/>
      <c r="HA792" s="13"/>
      <c r="HB792" s="13"/>
      <c r="HC792" s="13"/>
      <c r="HD792" s="13"/>
      <c r="HE792" s="13"/>
      <c r="HF792" s="13"/>
      <c r="HG792" s="13"/>
      <c r="HH792" s="13"/>
      <c r="HI792" s="13"/>
      <c r="HJ792" s="13"/>
      <c r="HK792" s="13"/>
      <c r="HL792" s="13"/>
      <c r="HM792" s="13"/>
      <c r="HN792" s="13"/>
      <c r="HO792" s="13"/>
      <c r="HP792" s="13"/>
      <c r="HQ792" s="13"/>
      <c r="HR792" s="13"/>
      <c r="HS792" s="13"/>
    </row>
    <row r="793" spans="1:227" s="14" customFormat="1" ht="36" customHeight="1" x14ac:dyDescent="0.25">
      <c r="A793" s="674"/>
      <c r="B793" s="677"/>
      <c r="C793" s="659"/>
      <c r="D793" s="657"/>
      <c r="E793" s="252" t="s">
        <v>961</v>
      </c>
      <c r="F793" s="142" t="s">
        <v>92</v>
      </c>
      <c r="G793" s="142" t="s">
        <v>945</v>
      </c>
      <c r="H793" s="624"/>
      <c r="I793" s="624"/>
      <c r="J793" s="624"/>
      <c r="K793" s="624"/>
      <c r="L793" s="624"/>
      <c r="M793" s="624"/>
      <c r="N793" s="619"/>
      <c r="O793" s="13"/>
      <c r="P793" s="67"/>
      <c r="Q793" s="67"/>
      <c r="R793" s="67"/>
      <c r="S793" s="67"/>
      <c r="T793" s="67"/>
      <c r="U793" s="67"/>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c r="EY793" s="13"/>
      <c r="EZ793" s="13"/>
      <c r="FA793" s="13"/>
      <c r="FB793" s="13"/>
      <c r="FC793" s="13"/>
      <c r="FD793" s="13"/>
      <c r="FE793" s="13"/>
      <c r="FF793" s="13"/>
      <c r="FG793" s="13"/>
      <c r="FH793" s="13"/>
      <c r="FI793" s="13"/>
      <c r="FJ793" s="13"/>
      <c r="FK793" s="13"/>
      <c r="FL793" s="13"/>
      <c r="FM793" s="13"/>
      <c r="FN793" s="13"/>
      <c r="FO793" s="13"/>
      <c r="FP793" s="13"/>
      <c r="FQ793" s="13"/>
      <c r="FR793" s="13"/>
      <c r="FS793" s="13"/>
      <c r="FT793" s="13"/>
      <c r="FU793" s="13"/>
      <c r="FV793" s="13"/>
      <c r="FW793" s="13"/>
      <c r="FX793" s="13"/>
      <c r="FY793" s="13"/>
      <c r="FZ793" s="13"/>
      <c r="GA793" s="13"/>
      <c r="GB793" s="13"/>
      <c r="GC793" s="13"/>
      <c r="GD793" s="13"/>
      <c r="GE793" s="13"/>
      <c r="GF793" s="13"/>
      <c r="GG793" s="13"/>
      <c r="GH793" s="13"/>
      <c r="GI793" s="13"/>
      <c r="GJ793" s="13"/>
      <c r="GK793" s="13"/>
      <c r="GL793" s="13"/>
      <c r="GM793" s="13"/>
      <c r="GN793" s="13"/>
      <c r="GO793" s="13"/>
      <c r="GP793" s="13"/>
      <c r="GQ793" s="13"/>
      <c r="GR793" s="13"/>
      <c r="GS793" s="13"/>
      <c r="GT793" s="13"/>
      <c r="GU793" s="13"/>
      <c r="GV793" s="13"/>
      <c r="GW793" s="13"/>
      <c r="GX793" s="13"/>
      <c r="GY793" s="13"/>
      <c r="GZ793" s="13"/>
      <c r="HA793" s="13"/>
      <c r="HB793" s="13"/>
      <c r="HC793" s="13"/>
      <c r="HD793" s="13"/>
      <c r="HE793" s="13"/>
      <c r="HF793" s="13"/>
      <c r="HG793" s="13"/>
      <c r="HH793" s="13"/>
      <c r="HI793" s="13"/>
      <c r="HJ793" s="13"/>
      <c r="HK793" s="13"/>
      <c r="HL793" s="13"/>
      <c r="HM793" s="13"/>
      <c r="HN793" s="13"/>
      <c r="HO793" s="13"/>
      <c r="HP793" s="13"/>
      <c r="HQ793" s="13"/>
      <c r="HR793" s="13"/>
      <c r="HS793" s="13"/>
    </row>
    <row r="794" spans="1:227" s="14" customFormat="1" ht="60" x14ac:dyDescent="0.25">
      <c r="A794" s="674"/>
      <c r="B794" s="677"/>
      <c r="C794" s="659"/>
      <c r="D794" s="657"/>
      <c r="E794" s="223" t="s">
        <v>1367</v>
      </c>
      <c r="F794" s="142" t="s">
        <v>92</v>
      </c>
      <c r="G794" s="214" t="s">
        <v>1368</v>
      </c>
      <c r="H794" s="624"/>
      <c r="I794" s="624"/>
      <c r="J794" s="624"/>
      <c r="K794" s="624"/>
      <c r="L794" s="624"/>
      <c r="M794" s="624"/>
      <c r="N794" s="619"/>
      <c r="O794" s="13"/>
      <c r="P794" s="67"/>
      <c r="Q794" s="67"/>
      <c r="R794" s="67"/>
      <c r="S794" s="67"/>
      <c r="T794" s="67"/>
      <c r="U794" s="67"/>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c r="EY794" s="13"/>
      <c r="EZ794" s="13"/>
      <c r="FA794" s="13"/>
      <c r="FB794" s="13"/>
      <c r="FC794" s="13"/>
      <c r="FD794" s="13"/>
      <c r="FE794" s="13"/>
      <c r="FF794" s="13"/>
      <c r="FG794" s="13"/>
      <c r="FH794" s="13"/>
      <c r="FI794" s="13"/>
      <c r="FJ794" s="13"/>
      <c r="FK794" s="13"/>
      <c r="FL794" s="13"/>
      <c r="FM794" s="13"/>
      <c r="FN794" s="13"/>
      <c r="FO794" s="13"/>
      <c r="FP794" s="13"/>
      <c r="FQ794" s="13"/>
      <c r="FR794" s="13"/>
      <c r="FS794" s="13"/>
      <c r="FT794" s="13"/>
      <c r="FU794" s="13"/>
      <c r="FV794" s="13"/>
      <c r="FW794" s="13"/>
      <c r="FX794" s="13"/>
      <c r="FY794" s="13"/>
      <c r="FZ794" s="13"/>
      <c r="GA794" s="13"/>
      <c r="GB794" s="13"/>
      <c r="GC794" s="13"/>
      <c r="GD794" s="13"/>
      <c r="GE794" s="13"/>
      <c r="GF794" s="13"/>
      <c r="GG794" s="13"/>
      <c r="GH794" s="13"/>
      <c r="GI794" s="13"/>
      <c r="GJ794" s="13"/>
      <c r="GK794" s="13"/>
      <c r="GL794" s="13"/>
      <c r="GM794" s="13"/>
      <c r="GN794" s="13"/>
      <c r="GO794" s="13"/>
      <c r="GP794" s="13"/>
      <c r="GQ794" s="13"/>
      <c r="GR794" s="13"/>
      <c r="GS794" s="13"/>
      <c r="GT794" s="13"/>
      <c r="GU794" s="13"/>
      <c r="GV794" s="13"/>
      <c r="GW794" s="13"/>
      <c r="GX794" s="13"/>
      <c r="GY794" s="13"/>
      <c r="GZ794" s="13"/>
      <c r="HA794" s="13"/>
      <c r="HB794" s="13"/>
      <c r="HC794" s="13"/>
      <c r="HD794" s="13"/>
      <c r="HE794" s="13"/>
      <c r="HF794" s="13"/>
      <c r="HG794" s="13"/>
      <c r="HH794" s="13"/>
      <c r="HI794" s="13"/>
      <c r="HJ794" s="13"/>
      <c r="HK794" s="13"/>
      <c r="HL794" s="13"/>
      <c r="HM794" s="13"/>
      <c r="HN794" s="13"/>
      <c r="HO794" s="13"/>
      <c r="HP794" s="13"/>
      <c r="HQ794" s="13"/>
      <c r="HR794" s="13"/>
      <c r="HS794" s="13"/>
    </row>
    <row r="795" spans="1:227" s="14" customFormat="1" ht="30" x14ac:dyDescent="0.25">
      <c r="A795" s="674"/>
      <c r="B795" s="677"/>
      <c r="C795" s="659" t="s">
        <v>350</v>
      </c>
      <c r="D795" s="656">
        <v>113</v>
      </c>
      <c r="E795" s="223" t="s">
        <v>1808</v>
      </c>
      <c r="F795" s="214" t="s">
        <v>92</v>
      </c>
      <c r="G795" s="214" t="s">
        <v>1372</v>
      </c>
      <c r="H795" s="624">
        <v>127.5</v>
      </c>
      <c r="I795" s="624">
        <v>127.5</v>
      </c>
      <c r="J795" s="624">
        <v>189.9</v>
      </c>
      <c r="K795" s="624">
        <v>0</v>
      </c>
      <c r="L795" s="624">
        <v>0</v>
      </c>
      <c r="M795" s="624">
        <v>0</v>
      </c>
      <c r="N795" s="619" t="s">
        <v>217</v>
      </c>
      <c r="O795" s="13"/>
      <c r="P795" s="67"/>
      <c r="Q795" s="67"/>
      <c r="R795" s="67"/>
      <c r="S795" s="67"/>
      <c r="T795" s="67"/>
      <c r="U795" s="67"/>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c r="EY795" s="13"/>
      <c r="EZ795" s="13"/>
      <c r="FA795" s="13"/>
      <c r="FB795" s="13"/>
      <c r="FC795" s="13"/>
      <c r="FD795" s="13"/>
      <c r="FE795" s="13"/>
      <c r="FF795" s="13"/>
      <c r="FG795" s="13"/>
      <c r="FH795" s="13"/>
      <c r="FI795" s="13"/>
      <c r="FJ795" s="13"/>
      <c r="FK795" s="13"/>
      <c r="FL795" s="13"/>
      <c r="FM795" s="13"/>
      <c r="FN795" s="13"/>
      <c r="FO795" s="13"/>
      <c r="FP795" s="13"/>
      <c r="FQ795" s="13"/>
      <c r="FR795" s="13"/>
      <c r="FS795" s="13"/>
      <c r="FT795" s="13"/>
      <c r="FU795" s="13"/>
      <c r="FV795" s="13"/>
      <c r="FW795" s="13"/>
      <c r="FX795" s="13"/>
      <c r="FY795" s="13"/>
      <c r="FZ795" s="13"/>
      <c r="GA795" s="13"/>
      <c r="GB795" s="13"/>
      <c r="GC795" s="13"/>
      <c r="GD795" s="13"/>
      <c r="GE795" s="13"/>
      <c r="GF795" s="13"/>
      <c r="GG795" s="13"/>
      <c r="GH795" s="13"/>
      <c r="GI795" s="13"/>
      <c r="GJ795" s="13"/>
      <c r="GK795" s="13"/>
      <c r="GL795" s="13"/>
      <c r="GM795" s="13"/>
      <c r="GN795" s="13"/>
      <c r="GO795" s="13"/>
      <c r="GP795" s="13"/>
      <c r="GQ795" s="13"/>
      <c r="GR795" s="13"/>
      <c r="GS795" s="13"/>
      <c r="GT795" s="13"/>
      <c r="GU795" s="13"/>
      <c r="GV795" s="13"/>
      <c r="GW795" s="13"/>
      <c r="GX795" s="13"/>
      <c r="GY795" s="13"/>
      <c r="GZ795" s="13"/>
      <c r="HA795" s="13"/>
      <c r="HB795" s="13"/>
      <c r="HC795" s="13"/>
      <c r="HD795" s="13"/>
      <c r="HE795" s="13"/>
      <c r="HF795" s="13"/>
      <c r="HG795" s="13"/>
      <c r="HH795" s="13"/>
      <c r="HI795" s="13"/>
      <c r="HJ795" s="13"/>
      <c r="HK795" s="13"/>
      <c r="HL795" s="13"/>
      <c r="HM795" s="13"/>
      <c r="HN795" s="13"/>
      <c r="HO795" s="13"/>
      <c r="HP795" s="13"/>
      <c r="HQ795" s="13"/>
      <c r="HR795" s="13"/>
      <c r="HS795" s="13"/>
    </row>
    <row r="796" spans="1:227" s="14" customFormat="1" ht="30" x14ac:dyDescent="0.25">
      <c r="A796" s="674"/>
      <c r="B796" s="677"/>
      <c r="C796" s="659"/>
      <c r="D796" s="657"/>
      <c r="E796" s="253" t="s">
        <v>1370</v>
      </c>
      <c r="F796" s="254" t="s">
        <v>92</v>
      </c>
      <c r="G796" s="255" t="s">
        <v>1371</v>
      </c>
      <c r="H796" s="624"/>
      <c r="I796" s="624"/>
      <c r="J796" s="624"/>
      <c r="K796" s="624"/>
      <c r="L796" s="624"/>
      <c r="M796" s="624"/>
      <c r="N796" s="619"/>
      <c r="O796" s="13"/>
      <c r="P796" s="67"/>
      <c r="Q796" s="67"/>
      <c r="R796" s="67"/>
      <c r="S796" s="67"/>
      <c r="T796" s="67"/>
      <c r="U796" s="67"/>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c r="EY796" s="13"/>
      <c r="EZ796" s="13"/>
      <c r="FA796" s="13"/>
      <c r="FB796" s="13"/>
      <c r="FC796" s="13"/>
      <c r="FD796" s="13"/>
      <c r="FE796" s="13"/>
      <c r="FF796" s="13"/>
      <c r="FG796" s="13"/>
      <c r="FH796" s="13"/>
      <c r="FI796" s="13"/>
      <c r="FJ796" s="13"/>
      <c r="FK796" s="13"/>
      <c r="FL796" s="13"/>
      <c r="FM796" s="13"/>
      <c r="FN796" s="13"/>
      <c r="FO796" s="13"/>
      <c r="FP796" s="13"/>
      <c r="FQ796" s="13"/>
      <c r="FR796" s="13"/>
      <c r="FS796" s="13"/>
      <c r="FT796" s="13"/>
      <c r="FU796" s="13"/>
      <c r="FV796" s="13"/>
      <c r="FW796" s="13"/>
      <c r="FX796" s="13"/>
      <c r="FY796" s="13"/>
      <c r="FZ796" s="13"/>
      <c r="GA796" s="13"/>
      <c r="GB796" s="13"/>
      <c r="GC796" s="13"/>
      <c r="GD796" s="13"/>
      <c r="GE796" s="13"/>
      <c r="GF796" s="13"/>
      <c r="GG796" s="13"/>
      <c r="GH796" s="13"/>
      <c r="GI796" s="13"/>
      <c r="GJ796" s="13"/>
      <c r="GK796" s="13"/>
      <c r="GL796" s="13"/>
      <c r="GM796" s="13"/>
      <c r="GN796" s="13"/>
      <c r="GO796" s="13"/>
      <c r="GP796" s="13"/>
      <c r="GQ796" s="13"/>
      <c r="GR796" s="13"/>
      <c r="GS796" s="13"/>
      <c r="GT796" s="13"/>
      <c r="GU796" s="13"/>
      <c r="GV796" s="13"/>
      <c r="GW796" s="13"/>
      <c r="GX796" s="13"/>
      <c r="GY796" s="13"/>
      <c r="GZ796" s="13"/>
      <c r="HA796" s="13"/>
      <c r="HB796" s="13"/>
      <c r="HC796" s="13"/>
      <c r="HD796" s="13"/>
      <c r="HE796" s="13"/>
      <c r="HF796" s="13"/>
      <c r="HG796" s="13"/>
      <c r="HH796" s="13"/>
      <c r="HI796" s="13"/>
      <c r="HJ796" s="13"/>
      <c r="HK796" s="13"/>
      <c r="HL796" s="13"/>
      <c r="HM796" s="13"/>
      <c r="HN796" s="13"/>
      <c r="HO796" s="13"/>
      <c r="HP796" s="13"/>
      <c r="HQ796" s="13"/>
      <c r="HR796" s="13"/>
      <c r="HS796" s="13"/>
    </row>
    <row r="797" spans="1:227" s="14" customFormat="1" ht="60" x14ac:dyDescent="0.25">
      <c r="A797" s="674"/>
      <c r="B797" s="677"/>
      <c r="C797" s="659"/>
      <c r="D797" s="657"/>
      <c r="E797" s="253" t="s">
        <v>1369</v>
      </c>
      <c r="F797" s="254" t="s">
        <v>92</v>
      </c>
      <c r="G797" s="254" t="s">
        <v>1368</v>
      </c>
      <c r="H797" s="624"/>
      <c r="I797" s="624"/>
      <c r="J797" s="624"/>
      <c r="K797" s="624"/>
      <c r="L797" s="624"/>
      <c r="M797" s="624"/>
      <c r="N797" s="619"/>
      <c r="O797" s="13"/>
      <c r="P797" s="67"/>
      <c r="Q797" s="67"/>
      <c r="R797" s="67"/>
      <c r="S797" s="67"/>
      <c r="T797" s="67"/>
      <c r="U797" s="67"/>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c r="EY797" s="13"/>
      <c r="EZ797" s="13"/>
      <c r="FA797" s="13"/>
      <c r="FB797" s="13"/>
      <c r="FC797" s="13"/>
      <c r="FD797" s="13"/>
      <c r="FE797" s="13"/>
      <c r="FF797" s="13"/>
      <c r="FG797" s="13"/>
      <c r="FH797" s="13"/>
      <c r="FI797" s="13"/>
      <c r="FJ797" s="13"/>
      <c r="FK797" s="13"/>
      <c r="FL797" s="13"/>
      <c r="FM797" s="13"/>
      <c r="FN797" s="13"/>
      <c r="FO797" s="13"/>
      <c r="FP797" s="13"/>
      <c r="FQ797" s="13"/>
      <c r="FR797" s="13"/>
      <c r="FS797" s="13"/>
      <c r="FT797" s="13"/>
      <c r="FU797" s="13"/>
      <c r="FV797" s="13"/>
      <c r="FW797" s="13"/>
      <c r="FX797" s="13"/>
      <c r="FY797" s="13"/>
      <c r="FZ797" s="13"/>
      <c r="GA797" s="13"/>
      <c r="GB797" s="13"/>
      <c r="GC797" s="13"/>
      <c r="GD797" s="13"/>
      <c r="GE797" s="13"/>
      <c r="GF797" s="13"/>
      <c r="GG797" s="13"/>
      <c r="GH797" s="13"/>
      <c r="GI797" s="13"/>
      <c r="GJ797" s="13"/>
      <c r="GK797" s="13"/>
      <c r="GL797" s="13"/>
      <c r="GM797" s="13"/>
      <c r="GN797" s="13"/>
      <c r="GO797" s="13"/>
      <c r="GP797" s="13"/>
      <c r="GQ797" s="13"/>
      <c r="GR797" s="13"/>
      <c r="GS797" s="13"/>
      <c r="GT797" s="13"/>
      <c r="GU797" s="13"/>
      <c r="GV797" s="13"/>
      <c r="GW797" s="13"/>
      <c r="GX797" s="13"/>
      <c r="GY797" s="13"/>
      <c r="GZ797" s="13"/>
      <c r="HA797" s="13"/>
      <c r="HB797" s="13"/>
      <c r="HC797" s="13"/>
      <c r="HD797" s="13"/>
      <c r="HE797" s="13"/>
      <c r="HF797" s="13"/>
      <c r="HG797" s="13"/>
      <c r="HH797" s="13"/>
      <c r="HI797" s="13"/>
      <c r="HJ797" s="13"/>
      <c r="HK797" s="13"/>
      <c r="HL797" s="13"/>
      <c r="HM797" s="13"/>
      <c r="HN797" s="13"/>
      <c r="HO797" s="13"/>
      <c r="HP797" s="13"/>
      <c r="HQ797" s="13"/>
      <c r="HR797" s="13"/>
      <c r="HS797" s="13"/>
    </row>
    <row r="798" spans="1:227" s="14" customFormat="1" ht="45" customHeight="1" x14ac:dyDescent="0.25">
      <c r="A798" s="674"/>
      <c r="B798" s="677"/>
      <c r="C798" s="659" t="s">
        <v>351</v>
      </c>
      <c r="D798" s="656">
        <v>113</v>
      </c>
      <c r="E798" s="223" t="s">
        <v>45</v>
      </c>
      <c r="F798" s="214" t="s">
        <v>92</v>
      </c>
      <c r="G798" s="142" t="s">
        <v>587</v>
      </c>
      <c r="H798" s="624">
        <v>117.7</v>
      </c>
      <c r="I798" s="624">
        <v>117.7</v>
      </c>
      <c r="J798" s="624">
        <v>117.7</v>
      </c>
      <c r="K798" s="624">
        <v>117.7</v>
      </c>
      <c r="L798" s="624">
        <v>117.7</v>
      </c>
      <c r="M798" s="624">
        <v>117.7</v>
      </c>
      <c r="N798" s="619" t="s">
        <v>121</v>
      </c>
      <c r="O798" s="13"/>
      <c r="P798" s="67"/>
      <c r="Q798" s="67"/>
      <c r="R798" s="67"/>
      <c r="S798" s="67"/>
      <c r="T798" s="67"/>
      <c r="U798" s="67"/>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c r="EY798" s="13"/>
      <c r="EZ798" s="13"/>
      <c r="FA798" s="13"/>
      <c r="FB798" s="13"/>
      <c r="FC798" s="13"/>
      <c r="FD798" s="13"/>
      <c r="FE798" s="13"/>
      <c r="FF798" s="13"/>
      <c r="FG798" s="13"/>
      <c r="FH798" s="13"/>
      <c r="FI798" s="13"/>
      <c r="FJ798" s="13"/>
      <c r="FK798" s="13"/>
      <c r="FL798" s="13"/>
      <c r="FM798" s="13"/>
      <c r="FN798" s="13"/>
      <c r="FO798" s="13"/>
      <c r="FP798" s="13"/>
      <c r="FQ798" s="13"/>
      <c r="FR798" s="13"/>
      <c r="FS798" s="13"/>
      <c r="FT798" s="13"/>
      <c r="FU798" s="13"/>
      <c r="FV798" s="13"/>
      <c r="FW798" s="13"/>
      <c r="FX798" s="13"/>
      <c r="FY798" s="13"/>
      <c r="FZ798" s="13"/>
      <c r="GA798" s="13"/>
      <c r="GB798" s="13"/>
      <c r="GC798" s="13"/>
      <c r="GD798" s="13"/>
      <c r="GE798" s="13"/>
      <c r="GF798" s="13"/>
      <c r="GG798" s="13"/>
      <c r="GH798" s="13"/>
      <c r="GI798" s="13"/>
      <c r="GJ798" s="13"/>
      <c r="GK798" s="13"/>
      <c r="GL798" s="13"/>
      <c r="GM798" s="13"/>
      <c r="GN798" s="13"/>
      <c r="GO798" s="13"/>
      <c r="GP798" s="13"/>
      <c r="GQ798" s="13"/>
      <c r="GR798" s="13"/>
      <c r="GS798" s="13"/>
      <c r="GT798" s="13"/>
      <c r="GU798" s="13"/>
      <c r="GV798" s="13"/>
      <c r="GW798" s="13"/>
      <c r="GX798" s="13"/>
      <c r="GY798" s="13"/>
      <c r="GZ798" s="13"/>
      <c r="HA798" s="13"/>
      <c r="HB798" s="13"/>
      <c r="HC798" s="13"/>
      <c r="HD798" s="13"/>
      <c r="HE798" s="13"/>
      <c r="HF798" s="13"/>
      <c r="HG798" s="13"/>
      <c r="HH798" s="13"/>
      <c r="HI798" s="13"/>
      <c r="HJ798" s="13"/>
      <c r="HK798" s="13"/>
      <c r="HL798" s="13"/>
      <c r="HM798" s="13"/>
      <c r="HN798" s="13"/>
      <c r="HO798" s="13"/>
      <c r="HP798" s="13"/>
      <c r="HQ798" s="13"/>
      <c r="HR798" s="13"/>
      <c r="HS798" s="13"/>
    </row>
    <row r="799" spans="1:227" s="14" customFormat="1" ht="36" customHeight="1" x14ac:dyDescent="0.25">
      <c r="A799" s="674"/>
      <c r="B799" s="677"/>
      <c r="C799" s="659"/>
      <c r="D799" s="657"/>
      <c r="E799" s="223" t="s">
        <v>129</v>
      </c>
      <c r="F799" s="214" t="s">
        <v>92</v>
      </c>
      <c r="G799" s="142" t="s">
        <v>588</v>
      </c>
      <c r="H799" s="624"/>
      <c r="I799" s="624"/>
      <c r="J799" s="624"/>
      <c r="K799" s="624"/>
      <c r="L799" s="624"/>
      <c r="M799" s="624"/>
      <c r="N799" s="619"/>
      <c r="O799" s="13"/>
      <c r="P799" s="67"/>
      <c r="Q799" s="67"/>
      <c r="R799" s="67"/>
      <c r="S799" s="67"/>
      <c r="T799" s="67"/>
      <c r="U799" s="67"/>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c r="EY799" s="13"/>
      <c r="EZ799" s="13"/>
      <c r="FA799" s="13"/>
      <c r="FB799" s="13"/>
      <c r="FC799" s="13"/>
      <c r="FD799" s="13"/>
      <c r="FE799" s="13"/>
      <c r="FF799" s="13"/>
      <c r="FG799" s="13"/>
      <c r="FH799" s="13"/>
      <c r="FI799" s="13"/>
      <c r="FJ799" s="13"/>
      <c r="FK799" s="13"/>
      <c r="FL799" s="13"/>
      <c r="FM799" s="13"/>
      <c r="FN799" s="13"/>
      <c r="FO799" s="13"/>
      <c r="FP799" s="13"/>
      <c r="FQ799" s="13"/>
      <c r="FR799" s="13"/>
      <c r="FS799" s="13"/>
      <c r="FT799" s="13"/>
      <c r="FU799" s="13"/>
      <c r="FV799" s="13"/>
      <c r="FW799" s="13"/>
      <c r="FX799" s="13"/>
      <c r="FY799" s="13"/>
      <c r="FZ799" s="13"/>
      <c r="GA799" s="13"/>
      <c r="GB799" s="13"/>
      <c r="GC799" s="13"/>
      <c r="GD799" s="13"/>
      <c r="GE799" s="13"/>
      <c r="GF799" s="13"/>
      <c r="GG799" s="13"/>
      <c r="GH799" s="13"/>
      <c r="GI799" s="13"/>
      <c r="GJ799" s="13"/>
      <c r="GK799" s="13"/>
      <c r="GL799" s="13"/>
      <c r="GM799" s="13"/>
      <c r="GN799" s="13"/>
      <c r="GO799" s="13"/>
      <c r="GP799" s="13"/>
      <c r="GQ799" s="13"/>
      <c r="GR799" s="13"/>
      <c r="GS799" s="13"/>
      <c r="GT799" s="13"/>
      <c r="GU799" s="13"/>
      <c r="GV799" s="13"/>
      <c r="GW799" s="13"/>
      <c r="GX799" s="13"/>
      <c r="GY799" s="13"/>
      <c r="GZ799" s="13"/>
      <c r="HA799" s="13"/>
      <c r="HB799" s="13"/>
      <c r="HC799" s="13"/>
      <c r="HD799" s="13"/>
      <c r="HE799" s="13"/>
      <c r="HF799" s="13"/>
      <c r="HG799" s="13"/>
      <c r="HH799" s="13"/>
      <c r="HI799" s="13"/>
      <c r="HJ799" s="13"/>
      <c r="HK799" s="13"/>
      <c r="HL799" s="13"/>
      <c r="HM799" s="13"/>
      <c r="HN799" s="13"/>
      <c r="HO799" s="13"/>
      <c r="HP799" s="13"/>
      <c r="HQ799" s="13"/>
      <c r="HR799" s="13"/>
      <c r="HS799" s="13"/>
    </row>
    <row r="800" spans="1:227" s="14" customFormat="1" ht="15" x14ac:dyDescent="0.25">
      <c r="A800" s="674"/>
      <c r="B800" s="677"/>
      <c r="C800" s="647" t="s">
        <v>352</v>
      </c>
      <c r="D800" s="656">
        <v>113</v>
      </c>
      <c r="E800" s="760" t="s">
        <v>1606</v>
      </c>
      <c r="F800" s="647" t="s">
        <v>92</v>
      </c>
      <c r="G800" s="778" t="s">
        <v>1607</v>
      </c>
      <c r="H800" s="624">
        <v>9016</v>
      </c>
      <c r="I800" s="624">
        <v>7847.7</v>
      </c>
      <c r="J800" s="624">
        <v>8316.2999999999993</v>
      </c>
      <c r="K800" s="624">
        <v>8964</v>
      </c>
      <c r="L800" s="624">
        <v>8964</v>
      </c>
      <c r="M800" s="624">
        <v>8964</v>
      </c>
      <c r="N800" s="622" t="s">
        <v>1605</v>
      </c>
      <c r="O800" s="13"/>
      <c r="P800" s="67"/>
      <c r="Q800" s="67"/>
      <c r="R800" s="67"/>
      <c r="S800" s="67"/>
      <c r="T800" s="67"/>
      <c r="U800" s="67"/>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c r="EY800" s="13"/>
      <c r="EZ800" s="13"/>
      <c r="FA800" s="13"/>
      <c r="FB800" s="13"/>
      <c r="FC800" s="13"/>
      <c r="FD800" s="13"/>
      <c r="FE800" s="13"/>
      <c r="FF800" s="13"/>
      <c r="FG800" s="13"/>
      <c r="FH800" s="13"/>
      <c r="FI800" s="13"/>
      <c r="FJ800" s="13"/>
      <c r="FK800" s="13"/>
      <c r="FL800" s="13"/>
      <c r="FM800" s="13"/>
      <c r="FN800" s="13"/>
      <c r="FO800" s="13"/>
      <c r="FP800" s="13"/>
      <c r="FQ800" s="13"/>
      <c r="FR800" s="13"/>
      <c r="FS800" s="13"/>
      <c r="FT800" s="13"/>
      <c r="FU800" s="13"/>
      <c r="FV800" s="13"/>
      <c r="FW800" s="13"/>
      <c r="FX800" s="13"/>
      <c r="FY800" s="13"/>
      <c r="FZ800" s="13"/>
      <c r="GA800" s="13"/>
      <c r="GB800" s="13"/>
      <c r="GC800" s="13"/>
      <c r="GD800" s="13"/>
      <c r="GE800" s="13"/>
      <c r="GF800" s="13"/>
      <c r="GG800" s="13"/>
      <c r="GH800" s="13"/>
      <c r="GI800" s="13"/>
      <c r="GJ800" s="13"/>
      <c r="GK800" s="13"/>
      <c r="GL800" s="13"/>
      <c r="GM800" s="13"/>
      <c r="GN800" s="13"/>
      <c r="GO800" s="13"/>
      <c r="GP800" s="13"/>
      <c r="GQ800" s="13"/>
      <c r="GR800" s="13"/>
      <c r="GS800" s="13"/>
      <c r="GT800" s="13"/>
      <c r="GU800" s="13"/>
      <c r="GV800" s="13"/>
      <c r="GW800" s="13"/>
      <c r="GX800" s="13"/>
      <c r="GY800" s="13"/>
      <c r="GZ800" s="13"/>
      <c r="HA800" s="13"/>
      <c r="HB800" s="13"/>
      <c r="HC800" s="13"/>
      <c r="HD800" s="13"/>
      <c r="HE800" s="13"/>
      <c r="HF800" s="13"/>
      <c r="HG800" s="13"/>
      <c r="HH800" s="13"/>
      <c r="HI800" s="13"/>
      <c r="HJ800" s="13"/>
      <c r="HK800" s="13"/>
      <c r="HL800" s="13"/>
      <c r="HM800" s="13"/>
      <c r="HN800" s="13"/>
      <c r="HO800" s="13"/>
      <c r="HP800" s="13"/>
      <c r="HQ800" s="13"/>
      <c r="HR800" s="13"/>
      <c r="HS800" s="13"/>
    </row>
    <row r="801" spans="1:227" s="14" customFormat="1" ht="33" customHeight="1" x14ac:dyDescent="0.25">
      <c r="A801" s="674"/>
      <c r="B801" s="677"/>
      <c r="C801" s="648"/>
      <c r="D801" s="657"/>
      <c r="E801" s="779"/>
      <c r="F801" s="635"/>
      <c r="G801" s="635"/>
      <c r="H801" s="624"/>
      <c r="I801" s="624"/>
      <c r="J801" s="624"/>
      <c r="K801" s="624"/>
      <c r="L801" s="624"/>
      <c r="M801" s="624"/>
      <c r="N801" s="622"/>
      <c r="O801" s="13"/>
      <c r="P801" s="67"/>
      <c r="Q801" s="67"/>
      <c r="R801" s="67"/>
      <c r="S801" s="67"/>
      <c r="T801" s="67"/>
      <c r="U801" s="67"/>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c r="EY801" s="13"/>
      <c r="EZ801" s="13"/>
      <c r="FA801" s="13"/>
      <c r="FB801" s="13"/>
      <c r="FC801" s="13"/>
      <c r="FD801" s="13"/>
      <c r="FE801" s="13"/>
      <c r="FF801" s="13"/>
      <c r="FG801" s="13"/>
      <c r="FH801" s="13"/>
      <c r="FI801" s="13"/>
      <c r="FJ801" s="13"/>
      <c r="FK801" s="13"/>
      <c r="FL801" s="13"/>
      <c r="FM801" s="13"/>
      <c r="FN801" s="13"/>
      <c r="FO801" s="13"/>
      <c r="FP801" s="13"/>
      <c r="FQ801" s="13"/>
      <c r="FR801" s="13"/>
      <c r="FS801" s="13"/>
      <c r="FT801" s="13"/>
      <c r="FU801" s="13"/>
      <c r="FV801" s="13"/>
      <c r="FW801" s="13"/>
      <c r="FX801" s="13"/>
      <c r="FY801" s="13"/>
      <c r="FZ801" s="13"/>
      <c r="GA801" s="13"/>
      <c r="GB801" s="13"/>
      <c r="GC801" s="13"/>
      <c r="GD801" s="13"/>
      <c r="GE801" s="13"/>
      <c r="GF801" s="13"/>
      <c r="GG801" s="13"/>
      <c r="GH801" s="13"/>
      <c r="GI801" s="13"/>
      <c r="GJ801" s="13"/>
      <c r="GK801" s="13"/>
      <c r="GL801" s="13"/>
      <c r="GM801" s="13"/>
      <c r="GN801" s="13"/>
      <c r="GO801" s="13"/>
      <c r="GP801" s="13"/>
      <c r="GQ801" s="13"/>
      <c r="GR801" s="13"/>
      <c r="GS801" s="13"/>
      <c r="GT801" s="13"/>
      <c r="GU801" s="13"/>
      <c r="GV801" s="13"/>
      <c r="GW801" s="13"/>
      <c r="GX801" s="13"/>
      <c r="GY801" s="13"/>
      <c r="GZ801" s="13"/>
      <c r="HA801" s="13"/>
      <c r="HB801" s="13"/>
      <c r="HC801" s="13"/>
      <c r="HD801" s="13"/>
      <c r="HE801" s="13"/>
      <c r="HF801" s="13"/>
      <c r="HG801" s="13"/>
      <c r="HH801" s="13"/>
      <c r="HI801" s="13"/>
      <c r="HJ801" s="13"/>
      <c r="HK801" s="13"/>
      <c r="HL801" s="13"/>
      <c r="HM801" s="13"/>
      <c r="HN801" s="13"/>
      <c r="HO801" s="13"/>
      <c r="HP801" s="13"/>
      <c r="HQ801" s="13"/>
      <c r="HR801" s="13"/>
      <c r="HS801" s="13"/>
    </row>
    <row r="802" spans="1:227" s="14" customFormat="1" ht="39" customHeight="1" x14ac:dyDescent="0.25">
      <c r="A802" s="674"/>
      <c r="B802" s="677"/>
      <c r="C802" s="659" t="s">
        <v>623</v>
      </c>
      <c r="D802" s="656">
        <v>113</v>
      </c>
      <c r="E802" s="215" t="s">
        <v>593</v>
      </c>
      <c r="F802" s="214" t="s">
        <v>88</v>
      </c>
      <c r="G802" s="142" t="s">
        <v>594</v>
      </c>
      <c r="H802" s="624">
        <v>102.9</v>
      </c>
      <c r="I802" s="624">
        <v>102.9</v>
      </c>
      <c r="J802" s="624">
        <v>102.9</v>
      </c>
      <c r="K802" s="624">
        <v>67.099999999999994</v>
      </c>
      <c r="L802" s="624">
        <v>67.099999999999994</v>
      </c>
      <c r="M802" s="624">
        <v>67.099999999999994</v>
      </c>
      <c r="N802" s="619" t="s">
        <v>1814</v>
      </c>
      <c r="O802" s="13"/>
      <c r="P802" s="67"/>
      <c r="Q802" s="67"/>
      <c r="R802" s="67"/>
      <c r="S802" s="67"/>
      <c r="T802" s="67"/>
      <c r="U802" s="67"/>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c r="EY802" s="13"/>
      <c r="EZ802" s="13"/>
      <c r="FA802" s="13"/>
      <c r="FB802" s="13"/>
      <c r="FC802" s="13"/>
      <c r="FD802" s="13"/>
      <c r="FE802" s="13"/>
      <c r="FF802" s="13"/>
      <c r="FG802" s="13"/>
      <c r="FH802" s="13"/>
      <c r="FI802" s="13"/>
      <c r="FJ802" s="13"/>
      <c r="FK802" s="13"/>
      <c r="FL802" s="13"/>
      <c r="FM802" s="13"/>
      <c r="FN802" s="13"/>
      <c r="FO802" s="13"/>
      <c r="FP802" s="13"/>
      <c r="FQ802" s="13"/>
      <c r="FR802" s="13"/>
      <c r="FS802" s="13"/>
      <c r="FT802" s="13"/>
      <c r="FU802" s="13"/>
      <c r="FV802" s="13"/>
      <c r="FW802" s="13"/>
      <c r="FX802" s="13"/>
      <c r="FY802" s="13"/>
      <c r="FZ802" s="13"/>
      <c r="GA802" s="13"/>
      <c r="GB802" s="13"/>
      <c r="GC802" s="13"/>
      <c r="GD802" s="13"/>
      <c r="GE802" s="13"/>
      <c r="GF802" s="13"/>
      <c r="GG802" s="13"/>
      <c r="GH802" s="13"/>
      <c r="GI802" s="13"/>
      <c r="GJ802" s="13"/>
      <c r="GK802" s="13"/>
      <c r="GL802" s="13"/>
      <c r="GM802" s="13"/>
      <c r="GN802" s="13"/>
      <c r="GO802" s="13"/>
      <c r="GP802" s="13"/>
      <c r="GQ802" s="13"/>
      <c r="GR802" s="13"/>
      <c r="GS802" s="13"/>
      <c r="GT802" s="13"/>
      <c r="GU802" s="13"/>
      <c r="GV802" s="13"/>
      <c r="GW802" s="13"/>
      <c r="GX802" s="13"/>
      <c r="GY802" s="13"/>
      <c r="GZ802" s="13"/>
      <c r="HA802" s="13"/>
      <c r="HB802" s="13"/>
      <c r="HC802" s="13"/>
      <c r="HD802" s="13"/>
      <c r="HE802" s="13"/>
      <c r="HF802" s="13"/>
      <c r="HG802" s="13"/>
      <c r="HH802" s="13"/>
      <c r="HI802" s="13"/>
      <c r="HJ802" s="13"/>
      <c r="HK802" s="13"/>
      <c r="HL802" s="13"/>
      <c r="HM802" s="13"/>
      <c r="HN802" s="13"/>
      <c r="HO802" s="13"/>
      <c r="HP802" s="13"/>
      <c r="HQ802" s="13"/>
      <c r="HR802" s="13"/>
      <c r="HS802" s="13"/>
    </row>
    <row r="803" spans="1:227" s="14" customFormat="1" ht="64.900000000000006" customHeight="1" x14ac:dyDescent="0.25">
      <c r="A803" s="674"/>
      <c r="B803" s="677"/>
      <c r="C803" s="659"/>
      <c r="D803" s="657"/>
      <c r="E803" s="223" t="s">
        <v>1379</v>
      </c>
      <c r="F803" s="214" t="s">
        <v>88</v>
      </c>
      <c r="G803" s="142" t="s">
        <v>1380</v>
      </c>
      <c r="H803" s="624"/>
      <c r="I803" s="624"/>
      <c r="J803" s="624"/>
      <c r="K803" s="624"/>
      <c r="L803" s="624"/>
      <c r="M803" s="624"/>
      <c r="N803" s="619"/>
      <c r="O803" s="13"/>
      <c r="P803" s="67"/>
      <c r="Q803" s="67"/>
      <c r="R803" s="67"/>
      <c r="S803" s="67"/>
      <c r="T803" s="67"/>
      <c r="U803" s="67"/>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c r="EY803" s="13"/>
      <c r="EZ803" s="13"/>
      <c r="FA803" s="13"/>
      <c r="FB803" s="13"/>
      <c r="FC803" s="13"/>
      <c r="FD803" s="13"/>
      <c r="FE803" s="13"/>
      <c r="FF803" s="13"/>
      <c r="FG803" s="13"/>
      <c r="FH803" s="13"/>
      <c r="FI803" s="13"/>
      <c r="FJ803" s="13"/>
      <c r="FK803" s="13"/>
      <c r="FL803" s="13"/>
      <c r="FM803" s="13"/>
      <c r="FN803" s="13"/>
      <c r="FO803" s="13"/>
      <c r="FP803" s="13"/>
      <c r="FQ803" s="13"/>
      <c r="FR803" s="13"/>
      <c r="FS803" s="13"/>
      <c r="FT803" s="13"/>
      <c r="FU803" s="13"/>
      <c r="FV803" s="13"/>
      <c r="FW803" s="13"/>
      <c r="FX803" s="13"/>
      <c r="FY803" s="13"/>
      <c r="FZ803" s="13"/>
      <c r="GA803" s="13"/>
      <c r="GB803" s="13"/>
      <c r="GC803" s="13"/>
      <c r="GD803" s="13"/>
      <c r="GE803" s="13"/>
      <c r="GF803" s="13"/>
      <c r="GG803" s="13"/>
      <c r="GH803" s="13"/>
      <c r="GI803" s="13"/>
      <c r="GJ803" s="13"/>
      <c r="GK803" s="13"/>
      <c r="GL803" s="13"/>
      <c r="GM803" s="13"/>
      <c r="GN803" s="13"/>
      <c r="GO803" s="13"/>
      <c r="GP803" s="13"/>
      <c r="GQ803" s="13"/>
      <c r="GR803" s="13"/>
      <c r="GS803" s="13"/>
      <c r="GT803" s="13"/>
      <c r="GU803" s="13"/>
      <c r="GV803" s="13"/>
      <c r="GW803" s="13"/>
      <c r="GX803" s="13"/>
      <c r="GY803" s="13"/>
      <c r="GZ803" s="13"/>
      <c r="HA803" s="13"/>
      <c r="HB803" s="13"/>
      <c r="HC803" s="13"/>
      <c r="HD803" s="13"/>
      <c r="HE803" s="13"/>
      <c r="HF803" s="13"/>
      <c r="HG803" s="13"/>
      <c r="HH803" s="13"/>
      <c r="HI803" s="13"/>
      <c r="HJ803" s="13"/>
      <c r="HK803" s="13"/>
      <c r="HL803" s="13"/>
      <c r="HM803" s="13"/>
      <c r="HN803" s="13"/>
      <c r="HO803" s="13"/>
      <c r="HP803" s="13"/>
      <c r="HQ803" s="13"/>
      <c r="HR803" s="13"/>
      <c r="HS803" s="13"/>
    </row>
    <row r="804" spans="1:227" s="14" customFormat="1" ht="45.75" customHeight="1" x14ac:dyDescent="0.25">
      <c r="A804" s="674"/>
      <c r="B804" s="677"/>
      <c r="C804" s="659"/>
      <c r="D804" s="657"/>
      <c r="E804" s="223" t="s">
        <v>1826</v>
      </c>
      <c r="F804" s="214" t="s">
        <v>88</v>
      </c>
      <c r="G804" s="142" t="s">
        <v>746</v>
      </c>
      <c r="H804" s="624"/>
      <c r="I804" s="624"/>
      <c r="J804" s="624"/>
      <c r="K804" s="624"/>
      <c r="L804" s="624"/>
      <c r="M804" s="624"/>
      <c r="N804" s="619"/>
      <c r="O804" s="13"/>
      <c r="P804" s="67"/>
      <c r="Q804" s="67"/>
      <c r="R804" s="67"/>
      <c r="S804" s="67"/>
      <c r="T804" s="67"/>
      <c r="U804" s="67"/>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c r="EY804" s="13"/>
      <c r="EZ804" s="13"/>
      <c r="FA804" s="13"/>
      <c r="FB804" s="13"/>
      <c r="FC804" s="13"/>
      <c r="FD804" s="13"/>
      <c r="FE804" s="13"/>
      <c r="FF804" s="13"/>
      <c r="FG804" s="13"/>
      <c r="FH804" s="13"/>
      <c r="FI804" s="13"/>
      <c r="FJ804" s="13"/>
      <c r="FK804" s="13"/>
      <c r="FL804" s="13"/>
      <c r="FM804" s="13"/>
      <c r="FN804" s="13"/>
      <c r="FO804" s="13"/>
      <c r="FP804" s="13"/>
      <c r="FQ804" s="13"/>
      <c r="FR804" s="13"/>
      <c r="FS804" s="13"/>
      <c r="FT804" s="13"/>
      <c r="FU804" s="13"/>
      <c r="FV804" s="13"/>
      <c r="FW804" s="13"/>
      <c r="FX804" s="13"/>
      <c r="FY804" s="13"/>
      <c r="FZ804" s="13"/>
      <c r="GA804" s="13"/>
      <c r="GB804" s="13"/>
      <c r="GC804" s="13"/>
      <c r="GD804" s="13"/>
      <c r="GE804" s="13"/>
      <c r="GF804" s="13"/>
      <c r="GG804" s="13"/>
      <c r="GH804" s="13"/>
      <c r="GI804" s="13"/>
      <c r="GJ804" s="13"/>
      <c r="GK804" s="13"/>
      <c r="GL804" s="13"/>
      <c r="GM804" s="13"/>
      <c r="GN804" s="13"/>
      <c r="GO804" s="13"/>
      <c r="GP804" s="13"/>
      <c r="GQ804" s="13"/>
      <c r="GR804" s="13"/>
      <c r="GS804" s="13"/>
      <c r="GT804" s="13"/>
      <c r="GU804" s="13"/>
      <c r="GV804" s="13"/>
      <c r="GW804" s="13"/>
      <c r="GX804" s="13"/>
      <c r="GY804" s="13"/>
      <c r="GZ804" s="13"/>
      <c r="HA804" s="13"/>
      <c r="HB804" s="13"/>
      <c r="HC804" s="13"/>
      <c r="HD804" s="13"/>
      <c r="HE804" s="13"/>
      <c r="HF804" s="13"/>
      <c r="HG804" s="13"/>
      <c r="HH804" s="13"/>
      <c r="HI804" s="13"/>
      <c r="HJ804" s="13"/>
      <c r="HK804" s="13"/>
      <c r="HL804" s="13"/>
      <c r="HM804" s="13"/>
      <c r="HN804" s="13"/>
      <c r="HO804" s="13"/>
      <c r="HP804" s="13"/>
      <c r="HQ804" s="13"/>
      <c r="HR804" s="13"/>
      <c r="HS804" s="13"/>
    </row>
    <row r="805" spans="1:227" s="14" customFormat="1" ht="57.75" customHeight="1" x14ac:dyDescent="0.25">
      <c r="A805" s="674"/>
      <c r="B805" s="677"/>
      <c r="C805" s="659"/>
      <c r="D805" s="657"/>
      <c r="E805" s="223" t="s">
        <v>1381</v>
      </c>
      <c r="F805" s="214" t="s">
        <v>88</v>
      </c>
      <c r="G805" s="142" t="s">
        <v>1382</v>
      </c>
      <c r="H805" s="624"/>
      <c r="I805" s="624"/>
      <c r="J805" s="624"/>
      <c r="K805" s="624"/>
      <c r="L805" s="624"/>
      <c r="M805" s="624"/>
      <c r="N805" s="619"/>
      <c r="O805" s="13"/>
      <c r="P805" s="67"/>
      <c r="Q805" s="67"/>
      <c r="R805" s="67"/>
      <c r="S805" s="67"/>
      <c r="T805" s="67"/>
      <c r="U805" s="67"/>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c r="EY805" s="13"/>
      <c r="EZ805" s="13"/>
      <c r="FA805" s="13"/>
      <c r="FB805" s="13"/>
      <c r="FC805" s="13"/>
      <c r="FD805" s="13"/>
      <c r="FE805" s="13"/>
      <c r="FF805" s="13"/>
      <c r="FG805" s="13"/>
      <c r="FH805" s="13"/>
      <c r="FI805" s="13"/>
      <c r="FJ805" s="13"/>
      <c r="FK805" s="13"/>
      <c r="FL805" s="13"/>
      <c r="FM805" s="13"/>
      <c r="FN805" s="13"/>
      <c r="FO805" s="13"/>
      <c r="FP805" s="13"/>
      <c r="FQ805" s="13"/>
      <c r="FR805" s="13"/>
      <c r="FS805" s="13"/>
      <c r="FT805" s="13"/>
      <c r="FU805" s="13"/>
      <c r="FV805" s="13"/>
      <c r="FW805" s="13"/>
      <c r="FX805" s="13"/>
      <c r="FY805" s="13"/>
      <c r="FZ805" s="13"/>
      <c r="GA805" s="13"/>
      <c r="GB805" s="13"/>
      <c r="GC805" s="13"/>
      <c r="GD805" s="13"/>
      <c r="GE805" s="13"/>
      <c r="GF805" s="13"/>
      <c r="GG805" s="13"/>
      <c r="GH805" s="13"/>
      <c r="GI805" s="13"/>
      <c r="GJ805" s="13"/>
      <c r="GK805" s="13"/>
      <c r="GL805" s="13"/>
      <c r="GM805" s="13"/>
      <c r="GN805" s="13"/>
      <c r="GO805" s="13"/>
      <c r="GP805" s="13"/>
      <c r="GQ805" s="13"/>
      <c r="GR805" s="13"/>
      <c r="GS805" s="13"/>
      <c r="GT805" s="13"/>
      <c r="GU805" s="13"/>
      <c r="GV805" s="13"/>
      <c r="GW805" s="13"/>
      <c r="GX805" s="13"/>
      <c r="GY805" s="13"/>
      <c r="GZ805" s="13"/>
      <c r="HA805" s="13"/>
      <c r="HB805" s="13"/>
      <c r="HC805" s="13"/>
      <c r="HD805" s="13"/>
      <c r="HE805" s="13"/>
      <c r="HF805" s="13"/>
      <c r="HG805" s="13"/>
      <c r="HH805" s="13"/>
      <c r="HI805" s="13"/>
      <c r="HJ805" s="13"/>
      <c r="HK805" s="13"/>
      <c r="HL805" s="13"/>
      <c r="HM805" s="13"/>
      <c r="HN805" s="13"/>
      <c r="HO805" s="13"/>
      <c r="HP805" s="13"/>
      <c r="HQ805" s="13"/>
      <c r="HR805" s="13"/>
      <c r="HS805" s="13"/>
    </row>
    <row r="806" spans="1:227" s="14" customFormat="1" ht="30" x14ac:dyDescent="0.25">
      <c r="A806" s="674"/>
      <c r="B806" s="677"/>
      <c r="C806" s="659"/>
      <c r="D806" s="657"/>
      <c r="E806" s="223" t="s">
        <v>959</v>
      </c>
      <c r="F806" s="214" t="s">
        <v>92</v>
      </c>
      <c r="G806" s="142" t="s">
        <v>960</v>
      </c>
      <c r="H806" s="624"/>
      <c r="I806" s="624"/>
      <c r="J806" s="624"/>
      <c r="K806" s="624"/>
      <c r="L806" s="624"/>
      <c r="M806" s="624"/>
      <c r="N806" s="619"/>
      <c r="O806" s="13"/>
      <c r="P806" s="67"/>
      <c r="Q806" s="67"/>
      <c r="R806" s="67"/>
      <c r="S806" s="67"/>
      <c r="T806" s="67"/>
      <c r="U806" s="67"/>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c r="EY806" s="13"/>
      <c r="EZ806" s="13"/>
      <c r="FA806" s="13"/>
      <c r="FB806" s="13"/>
      <c r="FC806" s="13"/>
      <c r="FD806" s="13"/>
      <c r="FE806" s="13"/>
      <c r="FF806" s="13"/>
      <c r="FG806" s="13"/>
      <c r="FH806" s="13"/>
      <c r="FI806" s="13"/>
      <c r="FJ806" s="13"/>
      <c r="FK806" s="13"/>
      <c r="FL806" s="13"/>
      <c r="FM806" s="13"/>
      <c r="FN806" s="13"/>
      <c r="FO806" s="13"/>
      <c r="FP806" s="13"/>
      <c r="FQ806" s="13"/>
      <c r="FR806" s="13"/>
      <c r="FS806" s="13"/>
      <c r="FT806" s="13"/>
      <c r="FU806" s="13"/>
      <c r="FV806" s="13"/>
      <c r="FW806" s="13"/>
      <c r="FX806" s="13"/>
      <c r="FY806" s="13"/>
      <c r="FZ806" s="13"/>
      <c r="GA806" s="13"/>
      <c r="GB806" s="13"/>
      <c r="GC806" s="13"/>
      <c r="GD806" s="13"/>
      <c r="GE806" s="13"/>
      <c r="GF806" s="13"/>
      <c r="GG806" s="13"/>
      <c r="GH806" s="13"/>
      <c r="GI806" s="13"/>
      <c r="GJ806" s="13"/>
      <c r="GK806" s="13"/>
      <c r="GL806" s="13"/>
      <c r="GM806" s="13"/>
      <c r="GN806" s="13"/>
      <c r="GO806" s="13"/>
      <c r="GP806" s="13"/>
      <c r="GQ806" s="13"/>
      <c r="GR806" s="13"/>
      <c r="GS806" s="13"/>
      <c r="GT806" s="13"/>
      <c r="GU806" s="13"/>
      <c r="GV806" s="13"/>
      <c r="GW806" s="13"/>
      <c r="GX806" s="13"/>
      <c r="GY806" s="13"/>
      <c r="GZ806" s="13"/>
      <c r="HA806" s="13"/>
      <c r="HB806" s="13"/>
      <c r="HC806" s="13"/>
      <c r="HD806" s="13"/>
      <c r="HE806" s="13"/>
      <c r="HF806" s="13"/>
      <c r="HG806" s="13"/>
      <c r="HH806" s="13"/>
      <c r="HI806" s="13"/>
      <c r="HJ806" s="13"/>
      <c r="HK806" s="13"/>
      <c r="HL806" s="13"/>
      <c r="HM806" s="13"/>
      <c r="HN806" s="13"/>
      <c r="HO806" s="13"/>
      <c r="HP806" s="13"/>
      <c r="HQ806" s="13"/>
      <c r="HR806" s="13"/>
      <c r="HS806" s="13"/>
    </row>
    <row r="807" spans="1:227" s="14" customFormat="1" ht="45" x14ac:dyDescent="0.25">
      <c r="A807" s="674"/>
      <c r="B807" s="677"/>
      <c r="C807" s="659" t="s">
        <v>353</v>
      </c>
      <c r="D807" s="656">
        <v>113</v>
      </c>
      <c r="E807" s="223" t="s">
        <v>589</v>
      </c>
      <c r="F807" s="214" t="s">
        <v>92</v>
      </c>
      <c r="G807" s="214" t="s">
        <v>1373</v>
      </c>
      <c r="H807" s="624">
        <v>50</v>
      </c>
      <c r="I807" s="624">
        <v>50</v>
      </c>
      <c r="J807" s="624">
        <v>50</v>
      </c>
      <c r="K807" s="624">
        <v>50</v>
      </c>
      <c r="L807" s="624">
        <v>50</v>
      </c>
      <c r="M807" s="624">
        <v>50</v>
      </c>
      <c r="N807" s="619" t="s">
        <v>449</v>
      </c>
      <c r="O807" s="13"/>
      <c r="P807" s="67"/>
      <c r="Q807" s="67"/>
      <c r="R807" s="67"/>
      <c r="S807" s="67"/>
      <c r="T807" s="67"/>
      <c r="U807" s="67"/>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c r="EY807" s="13"/>
      <c r="EZ807" s="13"/>
      <c r="FA807" s="13"/>
      <c r="FB807" s="13"/>
      <c r="FC807" s="13"/>
      <c r="FD807" s="13"/>
      <c r="FE807" s="13"/>
      <c r="FF807" s="13"/>
      <c r="FG807" s="13"/>
      <c r="FH807" s="13"/>
      <c r="FI807" s="13"/>
      <c r="FJ807" s="13"/>
      <c r="FK807" s="13"/>
      <c r="FL807" s="13"/>
      <c r="FM807" s="13"/>
      <c r="FN807" s="13"/>
      <c r="FO807" s="13"/>
      <c r="FP807" s="13"/>
      <c r="FQ807" s="13"/>
      <c r="FR807" s="13"/>
      <c r="FS807" s="13"/>
      <c r="FT807" s="13"/>
      <c r="FU807" s="13"/>
      <c r="FV807" s="13"/>
      <c r="FW807" s="13"/>
      <c r="FX807" s="13"/>
      <c r="FY807" s="13"/>
      <c r="FZ807" s="13"/>
      <c r="GA807" s="13"/>
      <c r="GB807" s="13"/>
      <c r="GC807" s="13"/>
      <c r="GD807" s="13"/>
      <c r="GE807" s="13"/>
      <c r="GF807" s="13"/>
      <c r="GG807" s="13"/>
      <c r="GH807" s="13"/>
      <c r="GI807" s="13"/>
      <c r="GJ807" s="13"/>
      <c r="GK807" s="13"/>
      <c r="GL807" s="13"/>
      <c r="GM807" s="13"/>
      <c r="GN807" s="13"/>
      <c r="GO807" s="13"/>
      <c r="GP807" s="13"/>
      <c r="GQ807" s="13"/>
      <c r="GR807" s="13"/>
      <c r="GS807" s="13"/>
      <c r="GT807" s="13"/>
      <c r="GU807" s="13"/>
      <c r="GV807" s="13"/>
      <c r="GW807" s="13"/>
      <c r="GX807" s="13"/>
      <c r="GY807" s="13"/>
      <c r="GZ807" s="13"/>
      <c r="HA807" s="13"/>
      <c r="HB807" s="13"/>
      <c r="HC807" s="13"/>
      <c r="HD807" s="13"/>
      <c r="HE807" s="13"/>
      <c r="HF807" s="13"/>
      <c r="HG807" s="13"/>
      <c r="HH807" s="13"/>
      <c r="HI807" s="13"/>
      <c r="HJ807" s="13"/>
      <c r="HK807" s="13"/>
      <c r="HL807" s="13"/>
      <c r="HM807" s="13"/>
      <c r="HN807" s="13"/>
      <c r="HO807" s="13"/>
      <c r="HP807" s="13"/>
      <c r="HQ807" s="13"/>
      <c r="HR807" s="13"/>
      <c r="HS807" s="13"/>
    </row>
    <row r="808" spans="1:227" s="14" customFormat="1" ht="60" x14ac:dyDescent="0.25">
      <c r="A808" s="674"/>
      <c r="B808" s="677"/>
      <c r="C808" s="659"/>
      <c r="D808" s="657"/>
      <c r="E808" s="253" t="s">
        <v>1369</v>
      </c>
      <c r="F808" s="254" t="s">
        <v>92</v>
      </c>
      <c r="G808" s="254" t="s">
        <v>1368</v>
      </c>
      <c r="H808" s="624"/>
      <c r="I808" s="624"/>
      <c r="J808" s="624"/>
      <c r="K808" s="624"/>
      <c r="L808" s="624"/>
      <c r="M808" s="624"/>
      <c r="N808" s="619"/>
      <c r="O808" s="13"/>
      <c r="P808" s="67"/>
      <c r="Q808" s="67"/>
      <c r="R808" s="67"/>
      <c r="S808" s="67"/>
      <c r="T808" s="67"/>
      <c r="U808" s="67"/>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c r="EY808" s="13"/>
      <c r="EZ808" s="13"/>
      <c r="FA808" s="13"/>
      <c r="FB808" s="13"/>
      <c r="FC808" s="13"/>
      <c r="FD808" s="13"/>
      <c r="FE808" s="13"/>
      <c r="FF808" s="13"/>
      <c r="FG808" s="13"/>
      <c r="FH808" s="13"/>
      <c r="FI808" s="13"/>
      <c r="FJ808" s="13"/>
      <c r="FK808" s="13"/>
      <c r="FL808" s="13"/>
      <c r="FM808" s="13"/>
      <c r="FN808" s="13"/>
      <c r="FO808" s="13"/>
      <c r="FP808" s="13"/>
      <c r="FQ808" s="13"/>
      <c r="FR808" s="13"/>
      <c r="FS808" s="13"/>
      <c r="FT808" s="13"/>
      <c r="FU808" s="13"/>
      <c r="FV808" s="13"/>
      <c r="FW808" s="13"/>
      <c r="FX808" s="13"/>
      <c r="FY808" s="13"/>
      <c r="FZ808" s="13"/>
      <c r="GA808" s="13"/>
      <c r="GB808" s="13"/>
      <c r="GC808" s="13"/>
      <c r="GD808" s="13"/>
      <c r="GE808" s="13"/>
      <c r="GF808" s="13"/>
      <c r="GG808" s="13"/>
      <c r="GH808" s="13"/>
      <c r="GI808" s="13"/>
      <c r="GJ808" s="13"/>
      <c r="GK808" s="13"/>
      <c r="GL808" s="13"/>
      <c r="GM808" s="13"/>
      <c r="GN808" s="13"/>
      <c r="GO808" s="13"/>
      <c r="GP808" s="13"/>
      <c r="GQ808" s="13"/>
      <c r="GR808" s="13"/>
      <c r="GS808" s="13"/>
      <c r="GT808" s="13"/>
      <c r="GU808" s="13"/>
      <c r="GV808" s="13"/>
      <c r="GW808" s="13"/>
      <c r="GX808" s="13"/>
      <c r="GY808" s="13"/>
      <c r="GZ808" s="13"/>
      <c r="HA808" s="13"/>
      <c r="HB808" s="13"/>
      <c r="HC808" s="13"/>
      <c r="HD808" s="13"/>
      <c r="HE808" s="13"/>
      <c r="HF808" s="13"/>
      <c r="HG808" s="13"/>
      <c r="HH808" s="13"/>
      <c r="HI808" s="13"/>
      <c r="HJ808" s="13"/>
      <c r="HK808" s="13"/>
      <c r="HL808" s="13"/>
      <c r="HM808" s="13"/>
      <c r="HN808" s="13"/>
      <c r="HO808" s="13"/>
      <c r="HP808" s="13"/>
      <c r="HQ808" s="13"/>
      <c r="HR808" s="13"/>
      <c r="HS808" s="13"/>
    </row>
    <row r="809" spans="1:227" s="14" customFormat="1" ht="45" x14ac:dyDescent="0.25">
      <c r="A809" s="674"/>
      <c r="B809" s="677"/>
      <c r="C809" s="659"/>
      <c r="D809" s="657"/>
      <c r="E809" s="253" t="s">
        <v>1374</v>
      </c>
      <c r="F809" s="254" t="s">
        <v>92</v>
      </c>
      <c r="G809" s="255" t="s">
        <v>1375</v>
      </c>
      <c r="H809" s="624"/>
      <c r="I809" s="624"/>
      <c r="J809" s="624"/>
      <c r="K809" s="624"/>
      <c r="L809" s="624"/>
      <c r="M809" s="624"/>
      <c r="N809" s="619"/>
      <c r="O809" s="13"/>
      <c r="P809" s="67"/>
      <c r="Q809" s="67"/>
      <c r="R809" s="67"/>
      <c r="S809" s="67"/>
      <c r="T809" s="67"/>
      <c r="U809" s="67"/>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c r="EY809" s="13"/>
      <c r="EZ809" s="13"/>
      <c r="FA809" s="13"/>
      <c r="FB809" s="13"/>
      <c r="FC809" s="13"/>
      <c r="FD809" s="13"/>
      <c r="FE809" s="13"/>
      <c r="FF809" s="13"/>
      <c r="FG809" s="13"/>
      <c r="FH809" s="13"/>
      <c r="FI809" s="13"/>
      <c r="FJ809" s="13"/>
      <c r="FK809" s="13"/>
      <c r="FL809" s="13"/>
      <c r="FM809" s="13"/>
      <c r="FN809" s="13"/>
      <c r="FO809" s="13"/>
      <c r="FP809" s="13"/>
      <c r="FQ809" s="13"/>
      <c r="FR809" s="13"/>
      <c r="FS809" s="13"/>
      <c r="FT809" s="13"/>
      <c r="FU809" s="13"/>
      <c r="FV809" s="13"/>
      <c r="FW809" s="13"/>
      <c r="FX809" s="13"/>
      <c r="FY809" s="13"/>
      <c r="FZ809" s="13"/>
      <c r="GA809" s="13"/>
      <c r="GB809" s="13"/>
      <c r="GC809" s="13"/>
      <c r="GD809" s="13"/>
      <c r="GE809" s="13"/>
      <c r="GF809" s="13"/>
      <c r="GG809" s="13"/>
      <c r="GH809" s="13"/>
      <c r="GI809" s="13"/>
      <c r="GJ809" s="13"/>
      <c r="GK809" s="13"/>
      <c r="GL809" s="13"/>
      <c r="GM809" s="13"/>
      <c r="GN809" s="13"/>
      <c r="GO809" s="13"/>
      <c r="GP809" s="13"/>
      <c r="GQ809" s="13"/>
      <c r="GR809" s="13"/>
      <c r="GS809" s="13"/>
      <c r="GT809" s="13"/>
      <c r="GU809" s="13"/>
      <c r="GV809" s="13"/>
      <c r="GW809" s="13"/>
      <c r="GX809" s="13"/>
      <c r="GY809" s="13"/>
      <c r="GZ809" s="13"/>
      <c r="HA809" s="13"/>
      <c r="HB809" s="13"/>
      <c r="HC809" s="13"/>
      <c r="HD809" s="13"/>
      <c r="HE809" s="13"/>
      <c r="HF809" s="13"/>
      <c r="HG809" s="13"/>
      <c r="HH809" s="13"/>
      <c r="HI809" s="13"/>
      <c r="HJ809" s="13"/>
      <c r="HK809" s="13"/>
      <c r="HL809" s="13"/>
      <c r="HM809" s="13"/>
      <c r="HN809" s="13"/>
      <c r="HO809" s="13"/>
      <c r="HP809" s="13"/>
      <c r="HQ809" s="13"/>
      <c r="HR809" s="13"/>
      <c r="HS809" s="13"/>
    </row>
    <row r="810" spans="1:227" s="14" customFormat="1" ht="45" x14ac:dyDescent="0.25">
      <c r="A810" s="674"/>
      <c r="B810" s="677"/>
      <c r="C810" s="659" t="s">
        <v>354</v>
      </c>
      <c r="D810" s="663" t="s">
        <v>36</v>
      </c>
      <c r="E810" s="281" t="s">
        <v>69</v>
      </c>
      <c r="F810" s="279" t="s">
        <v>92</v>
      </c>
      <c r="G810" s="274" t="s">
        <v>506</v>
      </c>
      <c r="H810" s="624">
        <v>186596</v>
      </c>
      <c r="I810" s="624">
        <v>186525.2</v>
      </c>
      <c r="J810" s="624">
        <v>125771.3</v>
      </c>
      <c r="K810" s="624">
        <v>215978.9</v>
      </c>
      <c r="L810" s="624">
        <v>0</v>
      </c>
      <c r="M810" s="624">
        <v>100000</v>
      </c>
      <c r="N810" s="621" t="s">
        <v>1812</v>
      </c>
      <c r="O810" s="13"/>
      <c r="P810" s="67"/>
      <c r="Q810" s="67"/>
      <c r="R810" s="67"/>
      <c r="S810" s="67"/>
      <c r="T810" s="67"/>
      <c r="U810" s="67"/>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c r="EY810" s="13"/>
      <c r="EZ810" s="13"/>
      <c r="FA810" s="13"/>
      <c r="FB810" s="13"/>
      <c r="FC810" s="13"/>
      <c r="FD810" s="13"/>
      <c r="FE810" s="13"/>
      <c r="FF810" s="13"/>
      <c r="FG810" s="13"/>
      <c r="FH810" s="13"/>
      <c r="FI810" s="13"/>
      <c r="FJ810" s="13"/>
      <c r="FK810" s="13"/>
      <c r="FL810" s="13"/>
      <c r="FM810" s="13"/>
      <c r="FN810" s="13"/>
      <c r="FO810" s="13"/>
      <c r="FP810" s="13"/>
      <c r="FQ810" s="13"/>
      <c r="FR810" s="13"/>
      <c r="FS810" s="13"/>
      <c r="FT810" s="13"/>
      <c r="FU810" s="13"/>
      <c r="FV810" s="13"/>
      <c r="FW810" s="13"/>
      <c r="FX810" s="13"/>
      <c r="FY810" s="13"/>
      <c r="FZ810" s="13"/>
      <c r="GA810" s="13"/>
      <c r="GB810" s="13"/>
      <c r="GC810" s="13"/>
      <c r="GD810" s="13"/>
      <c r="GE810" s="13"/>
      <c r="GF810" s="13"/>
      <c r="GG810" s="13"/>
      <c r="GH810" s="13"/>
      <c r="GI810" s="13"/>
      <c r="GJ810" s="13"/>
      <c r="GK810" s="13"/>
      <c r="GL810" s="13"/>
      <c r="GM810" s="13"/>
      <c r="GN810" s="13"/>
      <c r="GO810" s="13"/>
      <c r="GP810" s="13"/>
      <c r="GQ810" s="13"/>
      <c r="GR810" s="13"/>
      <c r="GS810" s="13"/>
      <c r="GT810" s="13"/>
      <c r="GU810" s="13"/>
      <c r="GV810" s="13"/>
      <c r="GW810" s="13"/>
      <c r="GX810" s="13"/>
      <c r="GY810" s="13"/>
      <c r="GZ810" s="13"/>
      <c r="HA810" s="13"/>
      <c r="HB810" s="13"/>
      <c r="HC810" s="13"/>
      <c r="HD810" s="13"/>
      <c r="HE810" s="13"/>
      <c r="HF810" s="13"/>
      <c r="HG810" s="13"/>
      <c r="HH810" s="13"/>
      <c r="HI810" s="13"/>
      <c r="HJ810" s="13"/>
      <c r="HK810" s="13"/>
      <c r="HL810" s="13"/>
      <c r="HM810" s="13"/>
      <c r="HN810" s="13"/>
      <c r="HO810" s="13"/>
      <c r="HP810" s="13"/>
      <c r="HQ810" s="13"/>
      <c r="HR810" s="13"/>
      <c r="HS810" s="13"/>
    </row>
    <row r="811" spans="1:227" s="14" customFormat="1" ht="45" x14ac:dyDescent="0.25">
      <c r="A811" s="674"/>
      <c r="B811" s="677"/>
      <c r="C811" s="659"/>
      <c r="D811" s="664"/>
      <c r="E811" s="281" t="s">
        <v>943</v>
      </c>
      <c r="F811" s="279" t="s">
        <v>92</v>
      </c>
      <c r="G811" s="274" t="s">
        <v>944</v>
      </c>
      <c r="H811" s="624"/>
      <c r="I811" s="624"/>
      <c r="J811" s="624"/>
      <c r="K811" s="624"/>
      <c r="L811" s="624"/>
      <c r="M811" s="624"/>
      <c r="N811" s="621"/>
      <c r="O811" s="13"/>
      <c r="P811" s="67"/>
      <c r="Q811" s="67"/>
      <c r="R811" s="67"/>
      <c r="S811" s="67"/>
      <c r="T811" s="67"/>
      <c r="U811" s="67"/>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c r="EY811" s="13"/>
      <c r="EZ811" s="13"/>
      <c r="FA811" s="13"/>
      <c r="FB811" s="13"/>
      <c r="FC811" s="13"/>
      <c r="FD811" s="13"/>
      <c r="FE811" s="13"/>
      <c r="FF811" s="13"/>
      <c r="FG811" s="13"/>
      <c r="FH811" s="13"/>
      <c r="FI811" s="13"/>
      <c r="FJ811" s="13"/>
      <c r="FK811" s="13"/>
      <c r="FL811" s="13"/>
      <c r="FM811" s="13"/>
      <c r="FN811" s="13"/>
      <c r="FO811" s="13"/>
      <c r="FP811" s="13"/>
      <c r="FQ811" s="13"/>
      <c r="FR811" s="13"/>
      <c r="FS811" s="13"/>
      <c r="FT811" s="13"/>
      <c r="FU811" s="13"/>
      <c r="FV811" s="13"/>
      <c r="FW811" s="13"/>
      <c r="FX811" s="13"/>
      <c r="FY811" s="13"/>
      <c r="FZ811" s="13"/>
      <c r="GA811" s="13"/>
      <c r="GB811" s="13"/>
      <c r="GC811" s="13"/>
      <c r="GD811" s="13"/>
      <c r="GE811" s="13"/>
      <c r="GF811" s="13"/>
      <c r="GG811" s="13"/>
      <c r="GH811" s="13"/>
      <c r="GI811" s="13"/>
      <c r="GJ811" s="13"/>
      <c r="GK811" s="13"/>
      <c r="GL811" s="13"/>
      <c r="GM811" s="13"/>
      <c r="GN811" s="13"/>
      <c r="GO811" s="13"/>
      <c r="GP811" s="13"/>
      <c r="GQ811" s="13"/>
      <c r="GR811" s="13"/>
      <c r="GS811" s="13"/>
      <c r="GT811" s="13"/>
      <c r="GU811" s="13"/>
      <c r="GV811" s="13"/>
      <c r="GW811" s="13"/>
      <c r="GX811" s="13"/>
      <c r="GY811" s="13"/>
      <c r="GZ811" s="13"/>
      <c r="HA811" s="13"/>
      <c r="HB811" s="13"/>
      <c r="HC811" s="13"/>
      <c r="HD811" s="13"/>
      <c r="HE811" s="13"/>
      <c r="HF811" s="13"/>
      <c r="HG811" s="13"/>
      <c r="HH811" s="13"/>
      <c r="HI811" s="13"/>
      <c r="HJ811" s="13"/>
      <c r="HK811" s="13"/>
      <c r="HL811" s="13"/>
      <c r="HM811" s="13"/>
      <c r="HN811" s="13"/>
      <c r="HO811" s="13"/>
      <c r="HP811" s="13"/>
      <c r="HQ811" s="13"/>
      <c r="HR811" s="13"/>
      <c r="HS811" s="13"/>
    </row>
    <row r="812" spans="1:227" s="14" customFormat="1" ht="45" x14ac:dyDescent="0.25">
      <c r="A812" s="674"/>
      <c r="B812" s="677"/>
      <c r="C812" s="659"/>
      <c r="D812" s="664"/>
      <c r="E812" s="275" t="s">
        <v>942</v>
      </c>
      <c r="F812" s="279" t="s">
        <v>38</v>
      </c>
      <c r="G812" s="142" t="s">
        <v>1394</v>
      </c>
      <c r="H812" s="624"/>
      <c r="I812" s="624"/>
      <c r="J812" s="624"/>
      <c r="K812" s="624"/>
      <c r="L812" s="624"/>
      <c r="M812" s="624"/>
      <c r="N812" s="621"/>
      <c r="O812" s="13"/>
      <c r="P812" s="67"/>
      <c r="Q812" s="67"/>
      <c r="R812" s="67"/>
      <c r="S812" s="67"/>
      <c r="T812" s="67"/>
      <c r="U812" s="67"/>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c r="EY812" s="13"/>
      <c r="EZ812" s="13"/>
      <c r="FA812" s="13"/>
      <c r="FB812" s="13"/>
      <c r="FC812" s="13"/>
      <c r="FD812" s="13"/>
      <c r="FE812" s="13"/>
      <c r="FF812" s="13"/>
      <c r="FG812" s="13"/>
      <c r="FH812" s="13"/>
      <c r="FI812" s="13"/>
      <c r="FJ812" s="13"/>
      <c r="FK812" s="13"/>
      <c r="FL812" s="13"/>
      <c r="FM812" s="13"/>
      <c r="FN812" s="13"/>
      <c r="FO812" s="13"/>
      <c r="FP812" s="13"/>
      <c r="FQ812" s="13"/>
      <c r="FR812" s="13"/>
      <c r="FS812" s="13"/>
      <c r="FT812" s="13"/>
      <c r="FU812" s="13"/>
      <c r="FV812" s="13"/>
      <c r="FW812" s="13"/>
      <c r="FX812" s="13"/>
      <c r="FY812" s="13"/>
      <c r="FZ812" s="13"/>
      <c r="GA812" s="13"/>
      <c r="GB812" s="13"/>
      <c r="GC812" s="13"/>
      <c r="GD812" s="13"/>
      <c r="GE812" s="13"/>
      <c r="GF812" s="13"/>
      <c r="GG812" s="13"/>
      <c r="GH812" s="13"/>
      <c r="GI812" s="13"/>
      <c r="GJ812" s="13"/>
      <c r="GK812" s="13"/>
      <c r="GL812" s="13"/>
      <c r="GM812" s="13"/>
      <c r="GN812" s="13"/>
      <c r="GO812" s="13"/>
      <c r="GP812" s="13"/>
      <c r="GQ812" s="13"/>
      <c r="GR812" s="13"/>
      <c r="GS812" s="13"/>
      <c r="GT812" s="13"/>
      <c r="GU812" s="13"/>
      <c r="GV812" s="13"/>
      <c r="GW812" s="13"/>
      <c r="GX812" s="13"/>
      <c r="GY812" s="13"/>
      <c r="GZ812" s="13"/>
      <c r="HA812" s="13"/>
      <c r="HB812" s="13"/>
      <c r="HC812" s="13"/>
      <c r="HD812" s="13"/>
      <c r="HE812" s="13"/>
      <c r="HF812" s="13"/>
      <c r="HG812" s="13"/>
      <c r="HH812" s="13"/>
      <c r="HI812" s="13"/>
      <c r="HJ812" s="13"/>
      <c r="HK812" s="13"/>
      <c r="HL812" s="13"/>
      <c r="HM812" s="13"/>
      <c r="HN812" s="13"/>
      <c r="HO812" s="13"/>
      <c r="HP812" s="13"/>
      <c r="HQ812" s="13"/>
      <c r="HR812" s="13"/>
      <c r="HS812" s="13"/>
    </row>
    <row r="813" spans="1:227" s="14" customFormat="1" ht="60" x14ac:dyDescent="0.25">
      <c r="A813" s="674"/>
      <c r="B813" s="677"/>
      <c r="C813" s="659"/>
      <c r="D813" s="664"/>
      <c r="E813" s="275" t="s">
        <v>1395</v>
      </c>
      <c r="F813" s="279" t="s">
        <v>38</v>
      </c>
      <c r="G813" s="279" t="s">
        <v>1396</v>
      </c>
      <c r="H813" s="624"/>
      <c r="I813" s="624"/>
      <c r="J813" s="624"/>
      <c r="K813" s="624"/>
      <c r="L813" s="624"/>
      <c r="M813" s="624"/>
      <c r="N813" s="621"/>
      <c r="O813" s="13"/>
      <c r="P813" s="67"/>
      <c r="Q813" s="67"/>
      <c r="R813" s="67"/>
      <c r="S813" s="67"/>
      <c r="T813" s="67"/>
      <c r="U813" s="67"/>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c r="EY813" s="13"/>
      <c r="EZ813" s="13"/>
      <c r="FA813" s="13"/>
      <c r="FB813" s="13"/>
      <c r="FC813" s="13"/>
      <c r="FD813" s="13"/>
      <c r="FE813" s="13"/>
      <c r="FF813" s="13"/>
      <c r="FG813" s="13"/>
      <c r="FH813" s="13"/>
      <c r="FI813" s="13"/>
      <c r="FJ813" s="13"/>
      <c r="FK813" s="13"/>
      <c r="FL813" s="13"/>
      <c r="FM813" s="13"/>
      <c r="FN813" s="13"/>
      <c r="FO813" s="13"/>
      <c r="FP813" s="13"/>
      <c r="FQ813" s="13"/>
      <c r="FR813" s="13"/>
      <c r="FS813" s="13"/>
      <c r="FT813" s="13"/>
      <c r="FU813" s="13"/>
      <c r="FV813" s="13"/>
      <c r="FW813" s="13"/>
      <c r="FX813" s="13"/>
      <c r="FY813" s="13"/>
      <c r="FZ813" s="13"/>
      <c r="GA813" s="13"/>
      <c r="GB813" s="13"/>
      <c r="GC813" s="13"/>
      <c r="GD813" s="13"/>
      <c r="GE813" s="13"/>
      <c r="GF813" s="13"/>
      <c r="GG813" s="13"/>
      <c r="GH813" s="13"/>
      <c r="GI813" s="13"/>
      <c r="GJ813" s="13"/>
      <c r="GK813" s="13"/>
      <c r="GL813" s="13"/>
      <c r="GM813" s="13"/>
      <c r="GN813" s="13"/>
      <c r="GO813" s="13"/>
      <c r="GP813" s="13"/>
      <c r="GQ813" s="13"/>
      <c r="GR813" s="13"/>
      <c r="GS813" s="13"/>
      <c r="GT813" s="13"/>
      <c r="GU813" s="13"/>
      <c r="GV813" s="13"/>
      <c r="GW813" s="13"/>
      <c r="GX813" s="13"/>
      <c r="GY813" s="13"/>
      <c r="GZ813" s="13"/>
      <c r="HA813" s="13"/>
      <c r="HB813" s="13"/>
      <c r="HC813" s="13"/>
      <c r="HD813" s="13"/>
      <c r="HE813" s="13"/>
      <c r="HF813" s="13"/>
      <c r="HG813" s="13"/>
      <c r="HH813" s="13"/>
      <c r="HI813" s="13"/>
      <c r="HJ813" s="13"/>
      <c r="HK813" s="13"/>
      <c r="HL813" s="13"/>
      <c r="HM813" s="13"/>
      <c r="HN813" s="13"/>
      <c r="HO813" s="13"/>
      <c r="HP813" s="13"/>
      <c r="HQ813" s="13"/>
      <c r="HR813" s="13"/>
      <c r="HS813" s="13"/>
    </row>
    <row r="814" spans="1:227" s="14" customFormat="1" ht="60" x14ac:dyDescent="0.25">
      <c r="A814" s="674"/>
      <c r="B814" s="677"/>
      <c r="C814" s="659"/>
      <c r="D814" s="664"/>
      <c r="E814" s="275" t="s">
        <v>1439</v>
      </c>
      <c r="F814" s="279" t="s">
        <v>38</v>
      </c>
      <c r="G814" s="142" t="s">
        <v>1811</v>
      </c>
      <c r="H814" s="624"/>
      <c r="I814" s="624"/>
      <c r="J814" s="624"/>
      <c r="K814" s="624"/>
      <c r="L814" s="624"/>
      <c r="M814" s="624"/>
      <c r="N814" s="621"/>
      <c r="O814" s="13"/>
      <c r="P814" s="67"/>
      <c r="Q814" s="67"/>
      <c r="R814" s="67"/>
      <c r="S814" s="67"/>
      <c r="T814" s="67"/>
      <c r="U814" s="67"/>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3"/>
      <c r="EP814" s="13"/>
      <c r="EQ814" s="13"/>
      <c r="ER814" s="13"/>
      <c r="ES814" s="13"/>
      <c r="ET814" s="13"/>
      <c r="EU814" s="13"/>
      <c r="EV814" s="13"/>
      <c r="EW814" s="13"/>
      <c r="EX814" s="13"/>
      <c r="EY814" s="13"/>
      <c r="EZ814" s="13"/>
      <c r="FA814" s="13"/>
      <c r="FB814" s="13"/>
      <c r="FC814" s="13"/>
      <c r="FD814" s="13"/>
      <c r="FE814" s="13"/>
      <c r="FF814" s="13"/>
      <c r="FG814" s="13"/>
      <c r="FH814" s="13"/>
      <c r="FI814" s="13"/>
      <c r="FJ814" s="13"/>
      <c r="FK814" s="13"/>
      <c r="FL814" s="13"/>
      <c r="FM814" s="13"/>
      <c r="FN814" s="13"/>
      <c r="FO814" s="13"/>
      <c r="FP814" s="13"/>
      <c r="FQ814" s="13"/>
      <c r="FR814" s="13"/>
      <c r="FS814" s="13"/>
      <c r="FT814" s="13"/>
      <c r="FU814" s="13"/>
      <c r="FV814" s="13"/>
      <c r="FW814" s="13"/>
      <c r="FX814" s="13"/>
      <c r="FY814" s="13"/>
      <c r="FZ814" s="13"/>
      <c r="GA814" s="13"/>
      <c r="GB814" s="13"/>
      <c r="GC814" s="13"/>
      <c r="GD814" s="13"/>
      <c r="GE814" s="13"/>
      <c r="GF814" s="13"/>
      <c r="GG814" s="13"/>
      <c r="GH814" s="13"/>
      <c r="GI814" s="13"/>
      <c r="GJ814" s="13"/>
      <c r="GK814" s="13"/>
      <c r="GL814" s="13"/>
      <c r="GM814" s="13"/>
      <c r="GN814" s="13"/>
      <c r="GO814" s="13"/>
      <c r="GP814" s="13"/>
      <c r="GQ814" s="13"/>
      <c r="GR814" s="13"/>
      <c r="GS814" s="13"/>
      <c r="GT814" s="13"/>
      <c r="GU814" s="13"/>
      <c r="GV814" s="13"/>
      <c r="GW814" s="13"/>
      <c r="GX814" s="13"/>
      <c r="GY814" s="13"/>
      <c r="GZ814" s="13"/>
      <c r="HA814" s="13"/>
      <c r="HB814" s="13"/>
      <c r="HC814" s="13"/>
      <c r="HD814" s="13"/>
      <c r="HE814" s="13"/>
      <c r="HF814" s="13"/>
      <c r="HG814" s="13"/>
      <c r="HH814" s="13"/>
      <c r="HI814" s="13"/>
      <c r="HJ814" s="13"/>
      <c r="HK814" s="13"/>
      <c r="HL814" s="13"/>
      <c r="HM814" s="13"/>
      <c r="HN814" s="13"/>
      <c r="HO814" s="13"/>
      <c r="HP814" s="13"/>
      <c r="HQ814" s="13"/>
      <c r="HR814" s="13"/>
      <c r="HS814" s="13"/>
    </row>
    <row r="815" spans="1:227" s="14" customFormat="1" ht="45" x14ac:dyDescent="0.25">
      <c r="A815" s="674"/>
      <c r="B815" s="677"/>
      <c r="C815" s="659"/>
      <c r="D815" s="664"/>
      <c r="E815" s="602" t="s">
        <v>329</v>
      </c>
      <c r="F815" s="607" t="s">
        <v>92</v>
      </c>
      <c r="G815" s="142" t="s">
        <v>1809</v>
      </c>
      <c r="H815" s="624"/>
      <c r="I815" s="624"/>
      <c r="J815" s="624"/>
      <c r="K815" s="624"/>
      <c r="L815" s="624"/>
      <c r="M815" s="624"/>
      <c r="N815" s="621"/>
      <c r="O815" s="13"/>
      <c r="P815" s="67"/>
      <c r="Q815" s="67"/>
      <c r="R815" s="67"/>
      <c r="S815" s="67"/>
      <c r="T815" s="67"/>
      <c r="U815" s="67"/>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c r="EB815" s="13"/>
      <c r="EC815" s="13"/>
      <c r="ED815" s="13"/>
      <c r="EE815" s="13"/>
      <c r="EF815" s="13"/>
      <c r="EG815" s="13"/>
      <c r="EH815" s="13"/>
      <c r="EI815" s="13"/>
      <c r="EJ815" s="13"/>
      <c r="EK815" s="13"/>
      <c r="EL815" s="13"/>
      <c r="EM815" s="13"/>
      <c r="EN815" s="13"/>
      <c r="EO815" s="13"/>
      <c r="EP815" s="13"/>
      <c r="EQ815" s="13"/>
      <c r="ER815" s="13"/>
      <c r="ES815" s="13"/>
      <c r="ET815" s="13"/>
      <c r="EU815" s="13"/>
      <c r="EV815" s="13"/>
      <c r="EW815" s="13"/>
      <c r="EX815" s="13"/>
      <c r="EY815" s="13"/>
      <c r="EZ815" s="13"/>
      <c r="FA815" s="13"/>
      <c r="FB815" s="13"/>
      <c r="FC815" s="13"/>
      <c r="FD815" s="13"/>
      <c r="FE815" s="13"/>
      <c r="FF815" s="13"/>
      <c r="FG815" s="13"/>
      <c r="FH815" s="13"/>
      <c r="FI815" s="13"/>
      <c r="FJ815" s="13"/>
      <c r="FK815" s="13"/>
      <c r="FL815" s="13"/>
      <c r="FM815" s="13"/>
      <c r="FN815" s="13"/>
      <c r="FO815" s="13"/>
      <c r="FP815" s="13"/>
      <c r="FQ815" s="13"/>
      <c r="FR815" s="13"/>
      <c r="FS815" s="13"/>
      <c r="FT815" s="13"/>
      <c r="FU815" s="13"/>
      <c r="FV815" s="13"/>
      <c r="FW815" s="13"/>
      <c r="FX815" s="13"/>
      <c r="FY815" s="13"/>
      <c r="FZ815" s="13"/>
      <c r="GA815" s="13"/>
      <c r="GB815" s="13"/>
      <c r="GC815" s="13"/>
      <c r="GD815" s="13"/>
      <c r="GE815" s="13"/>
      <c r="GF815" s="13"/>
      <c r="GG815" s="13"/>
      <c r="GH815" s="13"/>
      <c r="GI815" s="13"/>
      <c r="GJ815" s="13"/>
      <c r="GK815" s="13"/>
      <c r="GL815" s="13"/>
      <c r="GM815" s="13"/>
      <c r="GN815" s="13"/>
      <c r="GO815" s="13"/>
      <c r="GP815" s="13"/>
      <c r="GQ815" s="13"/>
      <c r="GR815" s="13"/>
      <c r="GS815" s="13"/>
      <c r="GT815" s="13"/>
      <c r="GU815" s="13"/>
      <c r="GV815" s="13"/>
      <c r="GW815" s="13"/>
      <c r="GX815" s="13"/>
      <c r="GY815" s="13"/>
      <c r="GZ815" s="13"/>
      <c r="HA815" s="13"/>
      <c r="HB815" s="13"/>
      <c r="HC815" s="13"/>
      <c r="HD815" s="13"/>
      <c r="HE815" s="13"/>
      <c r="HF815" s="13"/>
      <c r="HG815" s="13"/>
      <c r="HH815" s="13"/>
      <c r="HI815" s="13"/>
      <c r="HJ815" s="13"/>
      <c r="HK815" s="13"/>
      <c r="HL815" s="13"/>
      <c r="HM815" s="13"/>
      <c r="HN815" s="13"/>
      <c r="HO815" s="13"/>
      <c r="HP815" s="13"/>
      <c r="HQ815" s="13"/>
      <c r="HR815" s="13"/>
      <c r="HS815" s="13"/>
    </row>
    <row r="816" spans="1:227" s="14" customFormat="1" ht="60" x14ac:dyDescent="0.25">
      <c r="A816" s="674"/>
      <c r="B816" s="677"/>
      <c r="C816" s="659"/>
      <c r="D816" s="664"/>
      <c r="E816" s="275" t="s">
        <v>1810</v>
      </c>
      <c r="F816" s="279" t="s">
        <v>92</v>
      </c>
      <c r="G816" s="130" t="s">
        <v>941</v>
      </c>
      <c r="H816" s="624"/>
      <c r="I816" s="624"/>
      <c r="J816" s="624"/>
      <c r="K816" s="624"/>
      <c r="L816" s="624"/>
      <c r="M816" s="624"/>
      <c r="N816" s="621"/>
      <c r="O816" s="13"/>
      <c r="P816" s="67"/>
      <c r="Q816" s="67"/>
      <c r="R816" s="67"/>
      <c r="S816" s="67"/>
      <c r="T816" s="67"/>
      <c r="U816" s="67"/>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c r="EY816" s="13"/>
      <c r="EZ816" s="13"/>
      <c r="FA816" s="13"/>
      <c r="FB816" s="13"/>
      <c r="FC816" s="13"/>
      <c r="FD816" s="13"/>
      <c r="FE816" s="13"/>
      <c r="FF816" s="13"/>
      <c r="FG816" s="13"/>
      <c r="FH816" s="13"/>
      <c r="FI816" s="13"/>
      <c r="FJ816" s="13"/>
      <c r="FK816" s="13"/>
      <c r="FL816" s="13"/>
      <c r="FM816" s="13"/>
      <c r="FN816" s="13"/>
      <c r="FO816" s="13"/>
      <c r="FP816" s="13"/>
      <c r="FQ816" s="13"/>
      <c r="FR816" s="13"/>
      <c r="FS816" s="13"/>
      <c r="FT816" s="13"/>
      <c r="FU816" s="13"/>
      <c r="FV816" s="13"/>
      <c r="FW816" s="13"/>
      <c r="FX816" s="13"/>
      <c r="FY816" s="13"/>
      <c r="FZ816" s="13"/>
      <c r="GA816" s="13"/>
      <c r="GB816" s="13"/>
      <c r="GC816" s="13"/>
      <c r="GD816" s="13"/>
      <c r="GE816" s="13"/>
      <c r="GF816" s="13"/>
      <c r="GG816" s="13"/>
      <c r="GH816" s="13"/>
      <c r="GI816" s="13"/>
      <c r="GJ816" s="13"/>
      <c r="GK816" s="13"/>
      <c r="GL816" s="13"/>
      <c r="GM816" s="13"/>
      <c r="GN816" s="13"/>
      <c r="GO816" s="13"/>
      <c r="GP816" s="13"/>
      <c r="GQ816" s="13"/>
      <c r="GR816" s="13"/>
      <c r="GS816" s="13"/>
      <c r="GT816" s="13"/>
      <c r="GU816" s="13"/>
      <c r="GV816" s="13"/>
      <c r="GW816" s="13"/>
      <c r="GX816" s="13"/>
      <c r="GY816" s="13"/>
      <c r="GZ816" s="13"/>
      <c r="HA816" s="13"/>
      <c r="HB816" s="13"/>
      <c r="HC816" s="13"/>
      <c r="HD816" s="13"/>
      <c r="HE816" s="13"/>
      <c r="HF816" s="13"/>
      <c r="HG816" s="13"/>
      <c r="HH816" s="13"/>
      <c r="HI816" s="13"/>
      <c r="HJ816" s="13"/>
      <c r="HK816" s="13"/>
      <c r="HL816" s="13"/>
      <c r="HM816" s="13"/>
      <c r="HN816" s="13"/>
      <c r="HO816" s="13"/>
      <c r="HP816" s="13"/>
      <c r="HQ816" s="13"/>
      <c r="HR816" s="13"/>
      <c r="HS816" s="13"/>
    </row>
    <row r="817" spans="1:227" s="14" customFormat="1" ht="105" x14ac:dyDescent="0.25">
      <c r="A817" s="674"/>
      <c r="B817" s="677"/>
      <c r="C817" s="647"/>
      <c r="D817" s="664"/>
      <c r="E817" s="282" t="s">
        <v>958</v>
      </c>
      <c r="F817" s="279" t="s">
        <v>92</v>
      </c>
      <c r="G817" s="192" t="s">
        <v>907</v>
      </c>
      <c r="H817" s="624"/>
      <c r="I817" s="624"/>
      <c r="J817" s="624"/>
      <c r="K817" s="624"/>
      <c r="L817" s="624"/>
      <c r="M817" s="624"/>
      <c r="N817" s="621"/>
      <c r="O817" s="13"/>
      <c r="P817" s="67"/>
      <c r="Q817" s="67"/>
      <c r="R817" s="67"/>
      <c r="S817" s="67"/>
      <c r="T817" s="67"/>
      <c r="U817" s="67"/>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c r="EB817" s="13"/>
      <c r="EC817" s="13"/>
      <c r="ED817" s="13"/>
      <c r="EE817" s="13"/>
      <c r="EF817" s="13"/>
      <c r="EG817" s="13"/>
      <c r="EH817" s="13"/>
      <c r="EI817" s="13"/>
      <c r="EJ817" s="13"/>
      <c r="EK817" s="13"/>
      <c r="EL817" s="13"/>
      <c r="EM817" s="13"/>
      <c r="EN817" s="13"/>
      <c r="EO817" s="13"/>
      <c r="EP817" s="13"/>
      <c r="EQ817" s="13"/>
      <c r="ER817" s="13"/>
      <c r="ES817" s="13"/>
      <c r="ET817" s="13"/>
      <c r="EU817" s="13"/>
      <c r="EV817" s="13"/>
      <c r="EW817" s="13"/>
      <c r="EX817" s="13"/>
      <c r="EY817" s="13"/>
      <c r="EZ817" s="13"/>
      <c r="FA817" s="13"/>
      <c r="FB817" s="13"/>
      <c r="FC817" s="13"/>
      <c r="FD817" s="13"/>
      <c r="FE817" s="13"/>
      <c r="FF817" s="13"/>
      <c r="FG817" s="13"/>
      <c r="FH817" s="13"/>
      <c r="FI817" s="13"/>
      <c r="FJ817" s="13"/>
      <c r="FK817" s="13"/>
      <c r="FL817" s="13"/>
      <c r="FM817" s="13"/>
      <c r="FN817" s="13"/>
      <c r="FO817" s="13"/>
      <c r="FP817" s="13"/>
      <c r="FQ817" s="13"/>
      <c r="FR817" s="13"/>
      <c r="FS817" s="13"/>
      <c r="FT817" s="13"/>
      <c r="FU817" s="13"/>
      <c r="FV817" s="13"/>
      <c r="FW817" s="13"/>
      <c r="FX817" s="13"/>
      <c r="FY817" s="13"/>
      <c r="FZ817" s="13"/>
      <c r="GA817" s="13"/>
      <c r="GB817" s="13"/>
      <c r="GC817" s="13"/>
      <c r="GD817" s="13"/>
      <c r="GE817" s="13"/>
      <c r="GF817" s="13"/>
      <c r="GG817" s="13"/>
      <c r="GH817" s="13"/>
      <c r="GI817" s="13"/>
      <c r="GJ817" s="13"/>
      <c r="GK817" s="13"/>
      <c r="GL817" s="13"/>
      <c r="GM817" s="13"/>
      <c r="GN817" s="13"/>
      <c r="GO817" s="13"/>
      <c r="GP817" s="13"/>
      <c r="GQ817" s="13"/>
      <c r="GR817" s="13"/>
      <c r="GS817" s="13"/>
      <c r="GT817" s="13"/>
      <c r="GU817" s="13"/>
      <c r="GV817" s="13"/>
      <c r="GW817" s="13"/>
      <c r="GX817" s="13"/>
      <c r="GY817" s="13"/>
      <c r="GZ817" s="13"/>
      <c r="HA817" s="13"/>
      <c r="HB817" s="13"/>
      <c r="HC817" s="13"/>
      <c r="HD817" s="13"/>
      <c r="HE817" s="13"/>
      <c r="HF817" s="13"/>
      <c r="HG817" s="13"/>
      <c r="HH817" s="13"/>
      <c r="HI817" s="13"/>
      <c r="HJ817" s="13"/>
      <c r="HK817" s="13"/>
      <c r="HL817" s="13"/>
      <c r="HM817" s="13"/>
      <c r="HN817" s="13"/>
      <c r="HO817" s="13"/>
      <c r="HP817" s="13"/>
      <c r="HQ817" s="13"/>
      <c r="HR817" s="13"/>
      <c r="HS817" s="13"/>
    </row>
    <row r="818" spans="1:227" s="14" customFormat="1" ht="135" x14ac:dyDescent="0.25">
      <c r="A818" s="674"/>
      <c r="B818" s="677"/>
      <c r="C818" s="647"/>
      <c r="D818" s="664"/>
      <c r="E818" s="282" t="s">
        <v>1813</v>
      </c>
      <c r="F818" s="279" t="s">
        <v>92</v>
      </c>
      <c r="G818" s="192" t="s">
        <v>1441</v>
      </c>
      <c r="H818" s="624"/>
      <c r="I818" s="624"/>
      <c r="J818" s="624"/>
      <c r="K818" s="624"/>
      <c r="L818" s="624"/>
      <c r="M818" s="624"/>
      <c r="N818" s="621"/>
      <c r="O818" s="13"/>
      <c r="P818" s="67"/>
      <c r="Q818" s="67"/>
      <c r="R818" s="67"/>
      <c r="S818" s="67"/>
      <c r="T818" s="67"/>
      <c r="U818" s="67"/>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c r="EY818" s="13"/>
      <c r="EZ818" s="13"/>
      <c r="FA818" s="13"/>
      <c r="FB818" s="13"/>
      <c r="FC818" s="13"/>
      <c r="FD818" s="13"/>
      <c r="FE818" s="13"/>
      <c r="FF818" s="13"/>
      <c r="FG818" s="13"/>
      <c r="FH818" s="13"/>
      <c r="FI818" s="13"/>
      <c r="FJ818" s="13"/>
      <c r="FK818" s="13"/>
      <c r="FL818" s="13"/>
      <c r="FM818" s="13"/>
      <c r="FN818" s="13"/>
      <c r="FO818" s="13"/>
      <c r="FP818" s="13"/>
      <c r="FQ818" s="13"/>
      <c r="FR818" s="13"/>
      <c r="FS818" s="13"/>
      <c r="FT818" s="13"/>
      <c r="FU818" s="13"/>
      <c r="FV818" s="13"/>
      <c r="FW818" s="13"/>
      <c r="FX818" s="13"/>
      <c r="FY818" s="13"/>
      <c r="FZ818" s="13"/>
      <c r="GA818" s="13"/>
      <c r="GB818" s="13"/>
      <c r="GC818" s="13"/>
      <c r="GD818" s="13"/>
      <c r="GE818" s="13"/>
      <c r="GF818" s="13"/>
      <c r="GG818" s="13"/>
      <c r="GH818" s="13"/>
      <c r="GI818" s="13"/>
      <c r="GJ818" s="13"/>
      <c r="GK818" s="13"/>
      <c r="GL818" s="13"/>
      <c r="GM818" s="13"/>
      <c r="GN818" s="13"/>
      <c r="GO818" s="13"/>
      <c r="GP818" s="13"/>
      <c r="GQ818" s="13"/>
      <c r="GR818" s="13"/>
      <c r="GS818" s="13"/>
      <c r="GT818" s="13"/>
      <c r="GU818" s="13"/>
      <c r="GV818" s="13"/>
      <c r="GW818" s="13"/>
      <c r="GX818" s="13"/>
      <c r="GY818" s="13"/>
      <c r="GZ818" s="13"/>
      <c r="HA818" s="13"/>
      <c r="HB818" s="13"/>
      <c r="HC818" s="13"/>
      <c r="HD818" s="13"/>
      <c r="HE818" s="13"/>
      <c r="HF818" s="13"/>
      <c r="HG818" s="13"/>
      <c r="HH818" s="13"/>
      <c r="HI818" s="13"/>
      <c r="HJ818" s="13"/>
      <c r="HK818" s="13"/>
      <c r="HL818" s="13"/>
      <c r="HM818" s="13"/>
      <c r="HN818" s="13"/>
      <c r="HO818" s="13"/>
      <c r="HP818" s="13"/>
      <c r="HQ818" s="13"/>
      <c r="HR818" s="13"/>
      <c r="HS818" s="13"/>
    </row>
    <row r="819" spans="1:227" s="14" customFormat="1" ht="75" x14ac:dyDescent="0.25">
      <c r="A819" s="674"/>
      <c r="B819" s="677"/>
      <c r="C819" s="647"/>
      <c r="D819" s="664"/>
      <c r="E819" s="282" t="s">
        <v>1440</v>
      </c>
      <c r="F819" s="279" t="s">
        <v>92</v>
      </c>
      <c r="G819" s="192" t="s">
        <v>945</v>
      </c>
      <c r="H819" s="624"/>
      <c r="I819" s="624"/>
      <c r="J819" s="624"/>
      <c r="K819" s="624"/>
      <c r="L819" s="624"/>
      <c r="M819" s="624"/>
      <c r="N819" s="621"/>
      <c r="O819" s="13"/>
      <c r="P819" s="67"/>
      <c r="Q819" s="67"/>
      <c r="R819" s="67"/>
      <c r="S819" s="67"/>
      <c r="T819" s="67"/>
      <c r="U819" s="67"/>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c r="EY819" s="13"/>
      <c r="EZ819" s="13"/>
      <c r="FA819" s="13"/>
      <c r="FB819" s="13"/>
      <c r="FC819" s="13"/>
      <c r="FD819" s="13"/>
      <c r="FE819" s="13"/>
      <c r="FF819" s="13"/>
      <c r="FG819" s="13"/>
      <c r="FH819" s="13"/>
      <c r="FI819" s="13"/>
      <c r="FJ819" s="13"/>
      <c r="FK819" s="13"/>
      <c r="FL819" s="13"/>
      <c r="FM819" s="13"/>
      <c r="FN819" s="13"/>
      <c r="FO819" s="13"/>
      <c r="FP819" s="13"/>
      <c r="FQ819" s="13"/>
      <c r="FR819" s="13"/>
      <c r="FS819" s="13"/>
      <c r="FT819" s="13"/>
      <c r="FU819" s="13"/>
      <c r="FV819" s="13"/>
      <c r="FW819" s="13"/>
      <c r="FX819" s="13"/>
      <c r="FY819" s="13"/>
      <c r="FZ819" s="13"/>
      <c r="GA819" s="13"/>
      <c r="GB819" s="13"/>
      <c r="GC819" s="13"/>
      <c r="GD819" s="13"/>
      <c r="GE819" s="13"/>
      <c r="GF819" s="13"/>
      <c r="GG819" s="13"/>
      <c r="GH819" s="13"/>
      <c r="GI819" s="13"/>
      <c r="GJ819" s="13"/>
      <c r="GK819" s="13"/>
      <c r="GL819" s="13"/>
      <c r="GM819" s="13"/>
      <c r="GN819" s="13"/>
      <c r="GO819" s="13"/>
      <c r="GP819" s="13"/>
      <c r="GQ819" s="13"/>
      <c r="GR819" s="13"/>
      <c r="GS819" s="13"/>
      <c r="GT819" s="13"/>
      <c r="GU819" s="13"/>
      <c r="GV819" s="13"/>
      <c r="GW819" s="13"/>
      <c r="GX819" s="13"/>
      <c r="GY819" s="13"/>
      <c r="GZ819" s="13"/>
      <c r="HA819" s="13"/>
      <c r="HB819" s="13"/>
      <c r="HC819" s="13"/>
      <c r="HD819" s="13"/>
      <c r="HE819" s="13"/>
      <c r="HF819" s="13"/>
      <c r="HG819" s="13"/>
      <c r="HH819" s="13"/>
      <c r="HI819" s="13"/>
      <c r="HJ819" s="13"/>
      <c r="HK819" s="13"/>
      <c r="HL819" s="13"/>
      <c r="HM819" s="13"/>
      <c r="HN819" s="13"/>
      <c r="HO819" s="13"/>
      <c r="HP819" s="13"/>
      <c r="HQ819" s="13"/>
      <c r="HR819" s="13"/>
      <c r="HS819" s="13"/>
    </row>
    <row r="820" spans="1:227" s="14" customFormat="1" ht="30" x14ac:dyDescent="0.25">
      <c r="A820" s="674"/>
      <c r="B820" s="677"/>
      <c r="C820" s="647" t="s">
        <v>355</v>
      </c>
      <c r="D820" s="658" t="s">
        <v>37</v>
      </c>
      <c r="E820" s="223" t="s">
        <v>1109</v>
      </c>
      <c r="F820" s="214" t="s">
        <v>92</v>
      </c>
      <c r="G820" s="214" t="s">
        <v>446</v>
      </c>
      <c r="H820" s="624">
        <v>16128</v>
      </c>
      <c r="I820" s="624">
        <v>14917.6</v>
      </c>
      <c r="J820" s="624">
        <v>15473</v>
      </c>
      <c r="K820" s="624">
        <v>16764</v>
      </c>
      <c r="L820" s="624">
        <v>16764</v>
      </c>
      <c r="M820" s="624">
        <v>16764</v>
      </c>
      <c r="N820" s="621" t="s">
        <v>828</v>
      </c>
      <c r="O820" s="13"/>
      <c r="P820" s="67"/>
      <c r="Q820" s="67"/>
      <c r="R820" s="67"/>
      <c r="S820" s="67"/>
      <c r="T820" s="67"/>
      <c r="U820" s="67"/>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c r="EY820" s="13"/>
      <c r="EZ820" s="13"/>
      <c r="FA820" s="13"/>
      <c r="FB820" s="13"/>
      <c r="FC820" s="13"/>
      <c r="FD820" s="13"/>
      <c r="FE820" s="13"/>
      <c r="FF820" s="13"/>
      <c r="FG820" s="13"/>
      <c r="FH820" s="13"/>
      <c r="FI820" s="13"/>
      <c r="FJ820" s="13"/>
      <c r="FK820" s="13"/>
      <c r="FL820" s="13"/>
      <c r="FM820" s="13"/>
      <c r="FN820" s="13"/>
      <c r="FO820" s="13"/>
      <c r="FP820" s="13"/>
      <c r="FQ820" s="13"/>
      <c r="FR820" s="13"/>
      <c r="FS820" s="13"/>
      <c r="FT820" s="13"/>
      <c r="FU820" s="13"/>
      <c r="FV820" s="13"/>
      <c r="FW820" s="13"/>
      <c r="FX820" s="13"/>
      <c r="FY820" s="13"/>
      <c r="FZ820" s="13"/>
      <c r="GA820" s="13"/>
      <c r="GB820" s="13"/>
      <c r="GC820" s="13"/>
      <c r="GD820" s="13"/>
      <c r="GE820" s="13"/>
      <c r="GF820" s="13"/>
      <c r="GG820" s="13"/>
      <c r="GH820" s="13"/>
      <c r="GI820" s="13"/>
      <c r="GJ820" s="13"/>
      <c r="GK820" s="13"/>
      <c r="GL820" s="13"/>
      <c r="GM820" s="13"/>
      <c r="GN820" s="13"/>
      <c r="GO820" s="13"/>
      <c r="GP820" s="13"/>
      <c r="GQ820" s="13"/>
      <c r="GR820" s="13"/>
      <c r="GS820" s="13"/>
      <c r="GT820" s="13"/>
      <c r="GU820" s="13"/>
      <c r="GV820" s="13"/>
      <c r="GW820" s="13"/>
      <c r="GX820" s="13"/>
      <c r="GY820" s="13"/>
      <c r="GZ820" s="13"/>
      <c r="HA820" s="13"/>
      <c r="HB820" s="13"/>
      <c r="HC820" s="13"/>
      <c r="HD820" s="13"/>
      <c r="HE820" s="13"/>
      <c r="HF820" s="13"/>
      <c r="HG820" s="13"/>
      <c r="HH820" s="13"/>
      <c r="HI820" s="13"/>
      <c r="HJ820" s="13"/>
      <c r="HK820" s="13"/>
      <c r="HL820" s="13"/>
      <c r="HM820" s="13"/>
      <c r="HN820" s="13"/>
      <c r="HO820" s="13"/>
      <c r="HP820" s="13"/>
      <c r="HQ820" s="13"/>
      <c r="HR820" s="13"/>
      <c r="HS820" s="13"/>
    </row>
    <row r="821" spans="1:227" s="14" customFormat="1" ht="45" x14ac:dyDescent="0.25">
      <c r="A821" s="674"/>
      <c r="B821" s="677"/>
      <c r="C821" s="649"/>
      <c r="D821" s="658"/>
      <c r="E821" s="223" t="s">
        <v>1110</v>
      </c>
      <c r="F821" s="214" t="s">
        <v>92</v>
      </c>
      <c r="G821" s="130" t="s">
        <v>572</v>
      </c>
      <c r="H821" s="624"/>
      <c r="I821" s="624"/>
      <c r="J821" s="624"/>
      <c r="K821" s="624"/>
      <c r="L821" s="624"/>
      <c r="M821" s="624"/>
      <c r="N821" s="621"/>
      <c r="O821" s="13"/>
      <c r="P821" s="67"/>
      <c r="Q821" s="67"/>
      <c r="R821" s="67"/>
      <c r="S821" s="67"/>
      <c r="T821" s="67"/>
      <c r="U821" s="67"/>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c r="EY821" s="13"/>
      <c r="EZ821" s="13"/>
      <c r="FA821" s="13"/>
      <c r="FB821" s="13"/>
      <c r="FC821" s="13"/>
      <c r="FD821" s="13"/>
      <c r="FE821" s="13"/>
      <c r="FF821" s="13"/>
      <c r="FG821" s="13"/>
      <c r="FH821" s="13"/>
      <c r="FI821" s="13"/>
      <c r="FJ821" s="13"/>
      <c r="FK821" s="13"/>
      <c r="FL821" s="13"/>
      <c r="FM821" s="13"/>
      <c r="FN821" s="13"/>
      <c r="FO821" s="13"/>
      <c r="FP821" s="13"/>
      <c r="FQ821" s="13"/>
      <c r="FR821" s="13"/>
      <c r="FS821" s="13"/>
      <c r="FT821" s="13"/>
      <c r="FU821" s="13"/>
      <c r="FV821" s="13"/>
      <c r="FW821" s="13"/>
      <c r="FX821" s="13"/>
      <c r="FY821" s="13"/>
      <c r="FZ821" s="13"/>
      <c r="GA821" s="13"/>
      <c r="GB821" s="13"/>
      <c r="GC821" s="13"/>
      <c r="GD821" s="13"/>
      <c r="GE821" s="13"/>
      <c r="GF821" s="13"/>
      <c r="GG821" s="13"/>
      <c r="GH821" s="13"/>
      <c r="GI821" s="13"/>
      <c r="GJ821" s="13"/>
      <c r="GK821" s="13"/>
      <c r="GL821" s="13"/>
      <c r="GM821" s="13"/>
      <c r="GN821" s="13"/>
      <c r="GO821" s="13"/>
      <c r="GP821" s="13"/>
      <c r="GQ821" s="13"/>
      <c r="GR821" s="13"/>
      <c r="GS821" s="13"/>
      <c r="GT821" s="13"/>
      <c r="GU821" s="13"/>
      <c r="GV821" s="13"/>
      <c r="GW821" s="13"/>
      <c r="GX821" s="13"/>
      <c r="GY821" s="13"/>
      <c r="GZ821" s="13"/>
      <c r="HA821" s="13"/>
      <c r="HB821" s="13"/>
      <c r="HC821" s="13"/>
      <c r="HD821" s="13"/>
      <c r="HE821" s="13"/>
      <c r="HF821" s="13"/>
      <c r="HG821" s="13"/>
      <c r="HH821" s="13"/>
      <c r="HI821" s="13"/>
      <c r="HJ821" s="13"/>
      <c r="HK821" s="13"/>
      <c r="HL821" s="13"/>
      <c r="HM821" s="13"/>
      <c r="HN821" s="13"/>
      <c r="HO821" s="13"/>
      <c r="HP821" s="13"/>
      <c r="HQ821" s="13"/>
      <c r="HR821" s="13"/>
      <c r="HS821" s="13"/>
    </row>
    <row r="822" spans="1:227" s="14" customFormat="1" ht="60" x14ac:dyDescent="0.25">
      <c r="A822" s="674"/>
      <c r="B822" s="677"/>
      <c r="C822" s="647" t="s">
        <v>356</v>
      </c>
      <c r="D822" s="663" t="s">
        <v>745</v>
      </c>
      <c r="E822" s="589" t="s">
        <v>1825</v>
      </c>
      <c r="F822" s="592" t="s">
        <v>92</v>
      </c>
      <c r="G822" s="586" t="s">
        <v>1782</v>
      </c>
      <c r="H822" s="624">
        <v>2003.7</v>
      </c>
      <c r="I822" s="624">
        <v>1903.7</v>
      </c>
      <c r="J822" s="624">
        <v>2425.1999999999998</v>
      </c>
      <c r="K822" s="624">
        <v>2154.1999999999998</v>
      </c>
      <c r="L822" s="624">
        <v>2154.1999999999998</v>
      </c>
      <c r="M822" s="624">
        <v>2154.1999999999998</v>
      </c>
      <c r="N822" s="621" t="s">
        <v>1359</v>
      </c>
      <c r="O822" s="13"/>
      <c r="P822" s="67"/>
      <c r="Q822" s="67"/>
      <c r="R822" s="67"/>
      <c r="S822" s="67"/>
      <c r="T822" s="67"/>
      <c r="U822" s="67"/>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c r="EY822" s="13"/>
      <c r="EZ822" s="13"/>
      <c r="FA822" s="13"/>
      <c r="FB822" s="13"/>
      <c r="FC822" s="13"/>
      <c r="FD822" s="13"/>
      <c r="FE822" s="13"/>
      <c r="FF822" s="13"/>
      <c r="FG822" s="13"/>
      <c r="FH822" s="13"/>
      <c r="FI822" s="13"/>
      <c r="FJ822" s="13"/>
      <c r="FK822" s="13"/>
      <c r="FL822" s="13"/>
      <c r="FM822" s="13"/>
      <c r="FN822" s="13"/>
      <c r="FO822" s="13"/>
      <c r="FP822" s="13"/>
      <c r="FQ822" s="13"/>
      <c r="FR822" s="13"/>
      <c r="FS822" s="13"/>
      <c r="FT822" s="13"/>
      <c r="FU822" s="13"/>
      <c r="FV822" s="13"/>
      <c r="FW822" s="13"/>
      <c r="FX822" s="13"/>
      <c r="FY822" s="13"/>
      <c r="FZ822" s="13"/>
      <c r="GA822" s="13"/>
      <c r="GB822" s="13"/>
      <c r="GC822" s="13"/>
      <c r="GD822" s="13"/>
      <c r="GE822" s="13"/>
      <c r="GF822" s="13"/>
      <c r="GG822" s="13"/>
      <c r="GH822" s="13"/>
      <c r="GI822" s="13"/>
      <c r="GJ822" s="13"/>
      <c r="GK822" s="13"/>
      <c r="GL822" s="13"/>
      <c r="GM822" s="13"/>
      <c r="GN822" s="13"/>
      <c r="GO822" s="13"/>
      <c r="GP822" s="13"/>
      <c r="GQ822" s="13"/>
      <c r="GR822" s="13"/>
      <c r="GS822" s="13"/>
      <c r="GT822" s="13"/>
      <c r="GU822" s="13"/>
      <c r="GV822" s="13"/>
      <c r="GW822" s="13"/>
      <c r="GX822" s="13"/>
      <c r="GY822" s="13"/>
      <c r="GZ822" s="13"/>
      <c r="HA822" s="13"/>
      <c r="HB822" s="13"/>
      <c r="HC822" s="13"/>
      <c r="HD822" s="13"/>
      <c r="HE822" s="13"/>
      <c r="HF822" s="13"/>
      <c r="HG822" s="13"/>
      <c r="HH822" s="13"/>
      <c r="HI822" s="13"/>
      <c r="HJ822" s="13"/>
      <c r="HK822" s="13"/>
      <c r="HL822" s="13"/>
      <c r="HM822" s="13"/>
      <c r="HN822" s="13"/>
      <c r="HO822" s="13"/>
      <c r="HP822" s="13"/>
      <c r="HQ822" s="13"/>
      <c r="HR822" s="13"/>
      <c r="HS822" s="13"/>
    </row>
    <row r="823" spans="1:227" s="14" customFormat="1" ht="45" x14ac:dyDescent="0.25">
      <c r="A823" s="674"/>
      <c r="B823" s="677"/>
      <c r="C823" s="648"/>
      <c r="D823" s="664"/>
      <c r="E823" s="198" t="s">
        <v>1360</v>
      </c>
      <c r="F823" s="247" t="s">
        <v>92</v>
      </c>
      <c r="G823" s="172" t="s">
        <v>938</v>
      </c>
      <c r="H823" s="624"/>
      <c r="I823" s="624"/>
      <c r="J823" s="624"/>
      <c r="K823" s="624"/>
      <c r="L823" s="624"/>
      <c r="M823" s="624"/>
      <c r="N823" s="621"/>
      <c r="O823" s="13"/>
      <c r="P823" s="67"/>
      <c r="Q823" s="67"/>
      <c r="R823" s="67"/>
      <c r="S823" s="67"/>
      <c r="T823" s="67"/>
      <c r="U823" s="67"/>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row>
    <row r="824" spans="1:227" s="14" customFormat="1" ht="36" customHeight="1" x14ac:dyDescent="0.25">
      <c r="A824" s="674"/>
      <c r="B824" s="677"/>
      <c r="C824" s="648"/>
      <c r="D824" s="664"/>
      <c r="E824" s="198" t="s">
        <v>1361</v>
      </c>
      <c r="F824" s="247" t="s">
        <v>92</v>
      </c>
      <c r="G824" s="172" t="s">
        <v>939</v>
      </c>
      <c r="H824" s="624"/>
      <c r="I824" s="624"/>
      <c r="J824" s="624"/>
      <c r="K824" s="624"/>
      <c r="L824" s="624"/>
      <c r="M824" s="624"/>
      <c r="N824" s="621"/>
      <c r="O824" s="13"/>
      <c r="P824" s="67"/>
      <c r="Q824" s="67"/>
      <c r="R824" s="67"/>
      <c r="S824" s="67"/>
      <c r="T824" s="67"/>
      <c r="U824" s="67"/>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c r="EY824" s="13"/>
      <c r="EZ824" s="13"/>
      <c r="FA824" s="13"/>
      <c r="FB824" s="13"/>
      <c r="FC824" s="13"/>
      <c r="FD824" s="13"/>
      <c r="FE824" s="13"/>
      <c r="FF824" s="13"/>
      <c r="FG824" s="13"/>
      <c r="FH824" s="13"/>
      <c r="FI824" s="13"/>
      <c r="FJ824" s="13"/>
      <c r="FK824" s="13"/>
      <c r="FL824" s="13"/>
      <c r="FM824" s="13"/>
      <c r="FN824" s="13"/>
      <c r="FO824" s="13"/>
      <c r="FP824" s="13"/>
      <c r="FQ824" s="13"/>
      <c r="FR824" s="13"/>
      <c r="FS824" s="13"/>
      <c r="FT824" s="13"/>
      <c r="FU824" s="13"/>
      <c r="FV824" s="13"/>
      <c r="FW824" s="13"/>
      <c r="FX824" s="13"/>
      <c r="FY824" s="13"/>
      <c r="FZ824" s="13"/>
      <c r="GA824" s="13"/>
      <c r="GB824" s="13"/>
      <c r="GC824" s="13"/>
      <c r="GD824" s="13"/>
      <c r="GE824" s="13"/>
      <c r="GF824" s="13"/>
      <c r="GG824" s="13"/>
      <c r="GH824" s="13"/>
      <c r="GI824" s="13"/>
      <c r="GJ824" s="13"/>
      <c r="GK824" s="13"/>
      <c r="GL824" s="13"/>
      <c r="GM824" s="13"/>
      <c r="GN824" s="13"/>
      <c r="GO824" s="13"/>
      <c r="GP824" s="13"/>
      <c r="GQ824" s="13"/>
      <c r="GR824" s="13"/>
      <c r="GS824" s="13"/>
      <c r="GT824" s="13"/>
      <c r="GU824" s="13"/>
      <c r="GV824" s="13"/>
      <c r="GW824" s="13"/>
      <c r="GX824" s="13"/>
      <c r="GY824" s="13"/>
      <c r="GZ824" s="13"/>
      <c r="HA824" s="13"/>
      <c r="HB824" s="13"/>
      <c r="HC824" s="13"/>
      <c r="HD824" s="13"/>
      <c r="HE824" s="13"/>
      <c r="HF824" s="13"/>
      <c r="HG824" s="13"/>
      <c r="HH824" s="13"/>
      <c r="HI824" s="13"/>
      <c r="HJ824" s="13"/>
      <c r="HK824" s="13"/>
      <c r="HL824" s="13"/>
      <c r="HM824" s="13"/>
      <c r="HN824" s="13"/>
      <c r="HO824" s="13"/>
      <c r="HP824" s="13"/>
      <c r="HQ824" s="13"/>
      <c r="HR824" s="13"/>
      <c r="HS824" s="13"/>
    </row>
    <row r="825" spans="1:227" s="14" customFormat="1" ht="45" x14ac:dyDescent="0.25">
      <c r="A825" s="674"/>
      <c r="B825" s="677"/>
      <c r="C825" s="648"/>
      <c r="D825" s="664"/>
      <c r="E825" s="198" t="s">
        <v>1362</v>
      </c>
      <c r="F825" s="247" t="s">
        <v>92</v>
      </c>
      <c r="G825" s="172" t="s">
        <v>940</v>
      </c>
      <c r="H825" s="624"/>
      <c r="I825" s="624"/>
      <c r="J825" s="624"/>
      <c r="K825" s="624"/>
      <c r="L825" s="624"/>
      <c r="M825" s="624"/>
      <c r="N825" s="621"/>
      <c r="O825" s="13"/>
      <c r="P825" s="67"/>
      <c r="Q825" s="67"/>
      <c r="R825" s="67"/>
      <c r="S825" s="67"/>
      <c r="T825" s="67"/>
      <c r="U825" s="67"/>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row>
    <row r="826" spans="1:227" s="14" customFormat="1" ht="30" x14ac:dyDescent="0.25">
      <c r="A826" s="674"/>
      <c r="B826" s="677"/>
      <c r="C826" s="648"/>
      <c r="D826" s="664"/>
      <c r="E826" s="215" t="s">
        <v>765</v>
      </c>
      <c r="F826" s="211" t="s">
        <v>92</v>
      </c>
      <c r="G826" s="246" t="s">
        <v>766</v>
      </c>
      <c r="H826" s="624"/>
      <c r="I826" s="624"/>
      <c r="J826" s="624"/>
      <c r="K826" s="624"/>
      <c r="L826" s="624"/>
      <c r="M826" s="624"/>
      <c r="N826" s="621"/>
      <c r="O826" s="13"/>
      <c r="P826" s="67"/>
      <c r="Q826" s="67"/>
      <c r="R826" s="67"/>
      <c r="S826" s="67"/>
      <c r="T826" s="67"/>
      <c r="U826" s="67"/>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c r="EY826" s="13"/>
      <c r="EZ826" s="13"/>
      <c r="FA826" s="13"/>
      <c r="FB826" s="13"/>
      <c r="FC826" s="13"/>
      <c r="FD826" s="13"/>
      <c r="FE826" s="13"/>
      <c r="FF826" s="13"/>
      <c r="FG826" s="13"/>
      <c r="FH826" s="13"/>
      <c r="FI826" s="13"/>
      <c r="FJ826" s="13"/>
      <c r="FK826" s="13"/>
      <c r="FL826" s="13"/>
      <c r="FM826" s="13"/>
      <c r="FN826" s="13"/>
      <c r="FO826" s="13"/>
      <c r="FP826" s="13"/>
      <c r="FQ826" s="13"/>
      <c r="FR826" s="13"/>
      <c r="FS826" s="13"/>
      <c r="FT826" s="13"/>
      <c r="FU826" s="13"/>
      <c r="FV826" s="13"/>
      <c r="FW826" s="13"/>
      <c r="FX826" s="13"/>
      <c r="FY826" s="13"/>
      <c r="FZ826" s="13"/>
      <c r="GA826" s="13"/>
      <c r="GB826" s="13"/>
      <c r="GC826" s="13"/>
      <c r="GD826" s="13"/>
      <c r="GE826" s="13"/>
      <c r="GF826" s="13"/>
      <c r="GG826" s="13"/>
      <c r="GH826" s="13"/>
      <c r="GI826" s="13"/>
      <c r="GJ826" s="13"/>
      <c r="GK826" s="13"/>
      <c r="GL826" s="13"/>
      <c r="GM826" s="13"/>
      <c r="GN826" s="13"/>
      <c r="GO826" s="13"/>
      <c r="GP826" s="13"/>
      <c r="GQ826" s="13"/>
      <c r="GR826" s="13"/>
      <c r="GS826" s="13"/>
      <c r="GT826" s="13"/>
      <c r="GU826" s="13"/>
      <c r="GV826" s="13"/>
      <c r="GW826" s="13"/>
      <c r="GX826" s="13"/>
      <c r="GY826" s="13"/>
      <c r="GZ826" s="13"/>
      <c r="HA826" s="13"/>
      <c r="HB826" s="13"/>
      <c r="HC826" s="13"/>
      <c r="HD826" s="13"/>
      <c r="HE826" s="13"/>
      <c r="HF826" s="13"/>
      <c r="HG826" s="13"/>
      <c r="HH826" s="13"/>
      <c r="HI826" s="13"/>
      <c r="HJ826" s="13"/>
      <c r="HK826" s="13"/>
      <c r="HL826" s="13"/>
      <c r="HM826" s="13"/>
      <c r="HN826" s="13"/>
      <c r="HO826" s="13"/>
      <c r="HP826" s="13"/>
      <c r="HQ826" s="13"/>
      <c r="HR826" s="13"/>
      <c r="HS826" s="13"/>
    </row>
    <row r="827" spans="1:227" s="14" customFormat="1" ht="30" x14ac:dyDescent="0.25">
      <c r="A827" s="675"/>
      <c r="B827" s="677"/>
      <c r="C827" s="649"/>
      <c r="D827" s="665"/>
      <c r="E827" s="215" t="s">
        <v>743</v>
      </c>
      <c r="F827" s="211" t="s">
        <v>92</v>
      </c>
      <c r="G827" s="246" t="s">
        <v>744</v>
      </c>
      <c r="H827" s="624"/>
      <c r="I827" s="624"/>
      <c r="J827" s="624"/>
      <c r="K827" s="624"/>
      <c r="L827" s="624"/>
      <c r="M827" s="624"/>
      <c r="N827" s="621"/>
      <c r="O827" s="13"/>
      <c r="P827" s="67"/>
      <c r="Q827" s="67"/>
      <c r="R827" s="67"/>
      <c r="S827" s="67"/>
      <c r="T827" s="67"/>
      <c r="U827" s="67"/>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c r="EY827" s="13"/>
      <c r="EZ827" s="13"/>
      <c r="FA827" s="13"/>
      <c r="FB827" s="13"/>
      <c r="FC827" s="13"/>
      <c r="FD827" s="13"/>
      <c r="FE827" s="13"/>
      <c r="FF827" s="13"/>
      <c r="FG827" s="13"/>
      <c r="FH827" s="13"/>
      <c r="FI827" s="13"/>
      <c r="FJ827" s="13"/>
      <c r="FK827" s="13"/>
      <c r="FL827" s="13"/>
      <c r="FM827" s="13"/>
      <c r="FN827" s="13"/>
      <c r="FO827" s="13"/>
      <c r="FP827" s="13"/>
      <c r="FQ827" s="13"/>
      <c r="FR827" s="13"/>
      <c r="FS827" s="13"/>
      <c r="FT827" s="13"/>
      <c r="FU827" s="13"/>
      <c r="FV827" s="13"/>
      <c r="FW827" s="13"/>
      <c r="FX827" s="13"/>
      <c r="FY827" s="13"/>
      <c r="FZ827" s="13"/>
      <c r="GA827" s="13"/>
      <c r="GB827" s="13"/>
      <c r="GC827" s="13"/>
      <c r="GD827" s="13"/>
      <c r="GE827" s="13"/>
      <c r="GF827" s="13"/>
      <c r="GG827" s="13"/>
      <c r="GH827" s="13"/>
      <c r="GI827" s="13"/>
      <c r="GJ827" s="13"/>
      <c r="GK827" s="13"/>
      <c r="GL827" s="13"/>
      <c r="GM827" s="13"/>
      <c r="GN827" s="13"/>
      <c r="GO827" s="13"/>
      <c r="GP827" s="13"/>
      <c r="GQ827" s="13"/>
      <c r="GR827" s="13"/>
      <c r="GS827" s="13"/>
      <c r="GT827" s="13"/>
      <c r="GU827" s="13"/>
      <c r="GV827" s="13"/>
      <c r="GW827" s="13"/>
      <c r="GX827" s="13"/>
      <c r="GY827" s="13"/>
      <c r="GZ827" s="13"/>
      <c r="HA827" s="13"/>
      <c r="HB827" s="13"/>
      <c r="HC827" s="13"/>
      <c r="HD827" s="13"/>
      <c r="HE827" s="13"/>
      <c r="HF827" s="13"/>
      <c r="HG827" s="13"/>
      <c r="HH827" s="13"/>
      <c r="HI827" s="13"/>
      <c r="HJ827" s="13"/>
      <c r="HK827" s="13"/>
      <c r="HL827" s="13"/>
      <c r="HM827" s="13"/>
      <c r="HN827" s="13"/>
      <c r="HO827" s="13"/>
      <c r="HP827" s="13"/>
      <c r="HQ827" s="13"/>
      <c r="HR827" s="13"/>
      <c r="HS827" s="13"/>
    </row>
    <row r="828" spans="1:227" s="14" customFormat="1" ht="78" customHeight="1" x14ac:dyDescent="0.25">
      <c r="A828" s="216"/>
      <c r="B828" s="687"/>
      <c r="C828" s="212" t="s">
        <v>357</v>
      </c>
      <c r="D828" s="217" t="s">
        <v>37</v>
      </c>
      <c r="E828" s="215" t="s">
        <v>1383</v>
      </c>
      <c r="F828" s="211" t="s">
        <v>92</v>
      </c>
      <c r="G828" s="246" t="s">
        <v>1384</v>
      </c>
      <c r="H828" s="571">
        <v>500</v>
      </c>
      <c r="I828" s="571">
        <v>500</v>
      </c>
      <c r="J828" s="571">
        <v>0</v>
      </c>
      <c r="K828" s="571">
        <v>0</v>
      </c>
      <c r="L828" s="571">
        <v>0</v>
      </c>
      <c r="M828" s="571">
        <v>0</v>
      </c>
      <c r="N828" s="613" t="s">
        <v>1385</v>
      </c>
      <c r="O828" s="13"/>
      <c r="P828" s="67"/>
      <c r="Q828" s="67"/>
      <c r="R828" s="67"/>
      <c r="S828" s="67"/>
      <c r="T828" s="67"/>
      <c r="U828" s="67"/>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c r="EY828" s="13"/>
      <c r="EZ828" s="13"/>
      <c r="FA828" s="13"/>
      <c r="FB828" s="13"/>
      <c r="FC828" s="13"/>
      <c r="FD828" s="13"/>
      <c r="FE828" s="13"/>
      <c r="FF828" s="13"/>
      <c r="FG828" s="13"/>
      <c r="FH828" s="13"/>
      <c r="FI828" s="13"/>
      <c r="FJ828" s="13"/>
      <c r="FK828" s="13"/>
      <c r="FL828" s="13"/>
      <c r="FM828" s="13"/>
      <c r="FN828" s="13"/>
      <c r="FO828" s="13"/>
      <c r="FP828" s="13"/>
      <c r="FQ828" s="13"/>
      <c r="FR828" s="13"/>
      <c r="FS828" s="13"/>
      <c r="FT828" s="13"/>
      <c r="FU828" s="13"/>
      <c r="FV828" s="13"/>
      <c r="FW828" s="13"/>
      <c r="FX828" s="13"/>
      <c r="FY828" s="13"/>
      <c r="FZ828" s="13"/>
      <c r="GA828" s="13"/>
      <c r="GB828" s="13"/>
      <c r="GC828" s="13"/>
      <c r="GD828" s="13"/>
      <c r="GE828" s="13"/>
      <c r="GF828" s="13"/>
      <c r="GG828" s="13"/>
      <c r="GH828" s="13"/>
      <c r="GI828" s="13"/>
      <c r="GJ828" s="13"/>
      <c r="GK828" s="13"/>
      <c r="GL828" s="13"/>
      <c r="GM828" s="13"/>
      <c r="GN828" s="13"/>
      <c r="GO828" s="13"/>
      <c r="GP828" s="13"/>
      <c r="GQ828" s="13"/>
      <c r="GR828" s="13"/>
      <c r="GS828" s="13"/>
      <c r="GT828" s="13"/>
      <c r="GU828" s="13"/>
      <c r="GV828" s="13"/>
      <c r="GW828" s="13"/>
      <c r="GX828" s="13"/>
      <c r="GY828" s="13"/>
      <c r="GZ828" s="13"/>
      <c r="HA828" s="13"/>
      <c r="HB828" s="13"/>
      <c r="HC828" s="13"/>
      <c r="HD828" s="13"/>
      <c r="HE828" s="13"/>
      <c r="HF828" s="13"/>
      <c r="HG828" s="13"/>
      <c r="HH828" s="13"/>
      <c r="HI828" s="13"/>
      <c r="HJ828" s="13"/>
      <c r="HK828" s="13"/>
      <c r="HL828" s="13"/>
      <c r="HM828" s="13"/>
      <c r="HN828" s="13"/>
      <c r="HO828" s="13"/>
      <c r="HP828" s="13"/>
      <c r="HQ828" s="13"/>
      <c r="HR828" s="13"/>
      <c r="HS828" s="13"/>
    </row>
    <row r="829" spans="1:227" s="51" customFormat="1" ht="128.25" customHeight="1" x14ac:dyDescent="0.25">
      <c r="A829" s="759" t="s">
        <v>305</v>
      </c>
      <c r="B829" s="708" t="s">
        <v>291</v>
      </c>
      <c r="C829" s="651" t="s">
        <v>290</v>
      </c>
      <c r="D829" s="715" t="s">
        <v>1174</v>
      </c>
      <c r="E829" s="119" t="s">
        <v>173</v>
      </c>
      <c r="F829" s="376" t="s">
        <v>307</v>
      </c>
      <c r="G829" s="376" t="s">
        <v>381</v>
      </c>
      <c r="H829" s="623">
        <f>H831+H846+H885+H892</f>
        <v>3365796.5</v>
      </c>
      <c r="I829" s="623">
        <f t="shared" ref="I829:M829" si="24">I831+I846+I885+I892</f>
        <v>3364781.1999999997</v>
      </c>
      <c r="J829" s="623">
        <f t="shared" si="24"/>
        <v>3692903.4</v>
      </c>
      <c r="K829" s="623">
        <f t="shared" si="24"/>
        <v>3686251.9000000004</v>
      </c>
      <c r="L829" s="623">
        <f t="shared" si="24"/>
        <v>3685754.8000000003</v>
      </c>
      <c r="M829" s="623">
        <f t="shared" si="24"/>
        <v>3686887.4000000004</v>
      </c>
      <c r="N829" s="642"/>
      <c r="O829" s="67"/>
      <c r="P829" s="67"/>
      <c r="Q829" s="67"/>
      <c r="R829" s="67"/>
      <c r="S829" s="67"/>
      <c r="T829" s="67"/>
      <c r="U829" s="67"/>
      <c r="V829" s="49"/>
      <c r="W829" s="67"/>
      <c r="X829" s="362"/>
      <c r="Y829" s="362"/>
      <c r="Z829" s="362"/>
      <c r="AA829" s="362"/>
      <c r="AB829" s="362"/>
      <c r="AC829" s="362"/>
      <c r="AD829" s="49"/>
      <c r="AE829" s="49"/>
      <c r="AF829" s="49"/>
      <c r="AG829" s="49"/>
      <c r="AH829" s="49"/>
      <c r="AI829" s="49"/>
      <c r="AJ829" s="49"/>
      <c r="AK829" s="49"/>
      <c r="AL829" s="49"/>
      <c r="AM829" s="49"/>
      <c r="AN829" s="49"/>
      <c r="AO829" s="49"/>
      <c r="AP829" s="49"/>
      <c r="AQ829" s="49"/>
      <c r="AR829" s="49"/>
      <c r="AS829" s="49"/>
      <c r="AT829" s="49"/>
      <c r="AU829" s="49"/>
      <c r="AV829" s="49"/>
      <c r="AW829" s="49"/>
      <c r="AX829" s="49"/>
      <c r="AY829" s="49"/>
      <c r="AZ829" s="49"/>
      <c r="BA829" s="49"/>
      <c r="BB829" s="49"/>
      <c r="BC829" s="49"/>
      <c r="BD829" s="49"/>
      <c r="BE829" s="49"/>
      <c r="BF829" s="49"/>
      <c r="BG829" s="49"/>
      <c r="BH829" s="49"/>
      <c r="BI829" s="49"/>
      <c r="BJ829" s="49"/>
      <c r="BK829" s="49"/>
      <c r="BL829" s="49"/>
      <c r="BM829" s="49"/>
      <c r="BN829" s="49"/>
      <c r="BO829" s="49"/>
      <c r="BP829" s="49"/>
      <c r="BQ829" s="49"/>
      <c r="BR829" s="49"/>
      <c r="BS829" s="49"/>
      <c r="BT829" s="49"/>
      <c r="BU829" s="49"/>
      <c r="BV829" s="49"/>
      <c r="BW829" s="49"/>
      <c r="BX829" s="49"/>
      <c r="BY829" s="49"/>
      <c r="BZ829" s="49"/>
      <c r="CA829" s="49"/>
      <c r="CB829" s="49"/>
      <c r="CC829" s="49"/>
      <c r="CD829" s="49"/>
      <c r="CE829" s="49"/>
      <c r="CF829" s="49"/>
      <c r="CG829" s="49"/>
      <c r="CH829" s="49"/>
      <c r="CI829" s="49"/>
      <c r="CJ829" s="49"/>
      <c r="CK829" s="49"/>
      <c r="CL829" s="49"/>
      <c r="CM829" s="49"/>
      <c r="CN829" s="49"/>
      <c r="CO829" s="49"/>
      <c r="CP829" s="49"/>
      <c r="CQ829" s="49"/>
      <c r="CR829" s="49"/>
      <c r="CS829" s="49"/>
      <c r="CT829" s="49"/>
      <c r="CU829" s="49"/>
      <c r="CV829" s="49"/>
      <c r="CW829" s="49"/>
      <c r="CX829" s="49"/>
      <c r="CY829" s="49"/>
      <c r="CZ829" s="49"/>
      <c r="DA829" s="49"/>
      <c r="DB829" s="49"/>
      <c r="DC829" s="49"/>
      <c r="DD829" s="49"/>
      <c r="DE829" s="49"/>
      <c r="DF829" s="49"/>
      <c r="DG829" s="49"/>
      <c r="DH829" s="49"/>
      <c r="DI829" s="49"/>
      <c r="DJ829" s="49"/>
      <c r="DK829" s="49"/>
      <c r="DL829" s="49"/>
      <c r="DM829" s="49"/>
      <c r="DN829" s="49"/>
      <c r="DO829" s="49"/>
      <c r="DP829" s="49"/>
      <c r="DQ829" s="49"/>
      <c r="DR829" s="49"/>
      <c r="DS829" s="49"/>
      <c r="DT829" s="49"/>
      <c r="DU829" s="49"/>
      <c r="DV829" s="49"/>
      <c r="DW829" s="49"/>
      <c r="DX829" s="49"/>
      <c r="DY829" s="49"/>
      <c r="DZ829" s="49"/>
      <c r="EA829" s="49"/>
      <c r="EB829" s="49"/>
      <c r="EC829" s="49"/>
      <c r="ED829" s="49"/>
      <c r="EE829" s="49"/>
      <c r="EF829" s="49"/>
      <c r="EG829" s="49"/>
      <c r="EH829" s="49"/>
      <c r="EI829" s="49"/>
      <c r="EJ829" s="49"/>
      <c r="EK829" s="49"/>
      <c r="EL829" s="49"/>
      <c r="EM829" s="49"/>
      <c r="EN829" s="49"/>
      <c r="EO829" s="49"/>
      <c r="EP829" s="49"/>
      <c r="EQ829" s="49"/>
      <c r="ER829" s="49"/>
      <c r="ES829" s="49"/>
      <c r="ET829" s="49"/>
      <c r="EU829" s="49"/>
      <c r="EV829" s="49"/>
      <c r="EW829" s="49"/>
      <c r="EX829" s="49"/>
      <c r="EY829" s="49"/>
      <c r="EZ829" s="49"/>
      <c r="FA829" s="49"/>
      <c r="FB829" s="49"/>
      <c r="FC829" s="49"/>
      <c r="FD829" s="49"/>
      <c r="FE829" s="49"/>
      <c r="FF829" s="49"/>
      <c r="FG829" s="49"/>
      <c r="FH829" s="49"/>
      <c r="FI829" s="49"/>
      <c r="FJ829" s="49"/>
      <c r="FK829" s="49"/>
      <c r="FL829" s="49"/>
      <c r="FM829" s="49"/>
      <c r="FN829" s="49"/>
      <c r="FO829" s="49"/>
      <c r="FP829" s="49"/>
      <c r="FQ829" s="49"/>
      <c r="FR829" s="49"/>
      <c r="FS829" s="49"/>
      <c r="FT829" s="49"/>
      <c r="FU829" s="49"/>
      <c r="FV829" s="49"/>
      <c r="FW829" s="49"/>
      <c r="FX829" s="49"/>
      <c r="FY829" s="49"/>
      <c r="FZ829" s="49"/>
      <c r="GA829" s="49"/>
      <c r="GB829" s="49"/>
      <c r="GC829" s="49"/>
      <c r="GD829" s="49"/>
      <c r="GE829" s="49"/>
      <c r="GF829" s="49"/>
      <c r="GG829" s="49"/>
      <c r="GH829" s="49"/>
      <c r="GI829" s="49"/>
      <c r="GJ829" s="49"/>
      <c r="GK829" s="49"/>
      <c r="GL829" s="49"/>
      <c r="GM829" s="49"/>
      <c r="GN829" s="49"/>
      <c r="GO829" s="49"/>
      <c r="GP829" s="49"/>
      <c r="GQ829" s="49"/>
      <c r="GR829" s="49"/>
      <c r="GS829" s="49"/>
      <c r="GT829" s="49"/>
      <c r="GU829" s="49"/>
      <c r="GV829" s="49"/>
      <c r="GW829" s="49"/>
      <c r="GX829" s="49"/>
      <c r="GY829" s="49"/>
      <c r="GZ829" s="49"/>
      <c r="HA829" s="49"/>
      <c r="HB829" s="49"/>
      <c r="HC829" s="49"/>
      <c r="HD829" s="49"/>
      <c r="HE829" s="49"/>
      <c r="HF829" s="49"/>
      <c r="HG829" s="49"/>
      <c r="HH829" s="49"/>
      <c r="HI829" s="49"/>
      <c r="HJ829" s="49"/>
      <c r="HK829" s="49"/>
      <c r="HL829" s="49"/>
      <c r="HM829" s="49"/>
      <c r="HN829" s="49"/>
      <c r="HO829" s="49"/>
      <c r="HP829" s="49"/>
      <c r="HQ829" s="49"/>
      <c r="HR829" s="49"/>
      <c r="HS829" s="49"/>
    </row>
    <row r="830" spans="1:227" s="51" customFormat="1" ht="28.5" customHeight="1" x14ac:dyDescent="0.25">
      <c r="A830" s="759"/>
      <c r="B830" s="708"/>
      <c r="C830" s="652"/>
      <c r="D830" s="715"/>
      <c r="E830" s="119" t="s">
        <v>91</v>
      </c>
      <c r="F830" s="370"/>
      <c r="G830" s="370"/>
      <c r="H830" s="623"/>
      <c r="I830" s="623"/>
      <c r="J830" s="623"/>
      <c r="K830" s="623"/>
      <c r="L830" s="623"/>
      <c r="M830" s="623"/>
      <c r="N830" s="642"/>
      <c r="O830" s="67"/>
      <c r="P830" s="67"/>
      <c r="Q830" s="67"/>
      <c r="R830" s="67"/>
      <c r="S830" s="67"/>
      <c r="T830" s="67"/>
      <c r="U830" s="67"/>
      <c r="V830" s="49"/>
      <c r="W830" s="67"/>
      <c r="X830" s="362"/>
      <c r="Y830" s="362"/>
      <c r="Z830" s="362"/>
      <c r="AA830" s="362"/>
      <c r="AB830" s="362"/>
      <c r="AC830" s="362"/>
      <c r="AD830" s="49"/>
      <c r="AE830" s="49"/>
      <c r="AF830" s="49"/>
      <c r="AG830" s="49"/>
      <c r="AH830" s="49"/>
      <c r="AI830" s="49"/>
      <c r="AJ830" s="49"/>
      <c r="AK830" s="49"/>
      <c r="AL830" s="49"/>
      <c r="AM830" s="49"/>
      <c r="AN830" s="49"/>
      <c r="AO830" s="49"/>
      <c r="AP830" s="49"/>
      <c r="AQ830" s="49"/>
      <c r="AR830" s="49"/>
      <c r="AS830" s="49"/>
      <c r="AT830" s="49"/>
      <c r="AU830" s="49"/>
      <c r="AV830" s="49"/>
      <c r="AW830" s="49"/>
      <c r="AX830" s="49"/>
      <c r="AY830" s="49"/>
      <c r="AZ830" s="49"/>
      <c r="BA830" s="49"/>
      <c r="BB830" s="49"/>
      <c r="BC830" s="49"/>
      <c r="BD830" s="49"/>
      <c r="BE830" s="49"/>
      <c r="BF830" s="49"/>
      <c r="BG830" s="49"/>
      <c r="BH830" s="49"/>
      <c r="BI830" s="49"/>
      <c r="BJ830" s="49"/>
      <c r="BK830" s="49"/>
      <c r="BL830" s="49"/>
      <c r="BM830" s="49"/>
      <c r="BN830" s="49"/>
      <c r="BO830" s="49"/>
      <c r="BP830" s="49"/>
      <c r="BQ830" s="49"/>
      <c r="BR830" s="49"/>
      <c r="BS830" s="49"/>
      <c r="BT830" s="49"/>
      <c r="BU830" s="49"/>
      <c r="BV830" s="49"/>
      <c r="BW830" s="49"/>
      <c r="BX830" s="49"/>
      <c r="BY830" s="49"/>
      <c r="BZ830" s="49"/>
      <c r="CA830" s="49"/>
      <c r="CB830" s="49"/>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c r="DZ830" s="49"/>
      <c r="EA830" s="49"/>
      <c r="EB830" s="49"/>
      <c r="EC830" s="49"/>
      <c r="ED830" s="49"/>
      <c r="EE830" s="49"/>
      <c r="EF830" s="49"/>
      <c r="EG830" s="49"/>
      <c r="EH830" s="49"/>
      <c r="EI830" s="49"/>
      <c r="EJ830" s="49"/>
      <c r="EK830" s="49"/>
      <c r="EL830" s="49"/>
      <c r="EM830" s="49"/>
      <c r="EN830" s="49"/>
      <c r="EO830" s="49"/>
      <c r="EP830" s="49"/>
      <c r="EQ830" s="49"/>
      <c r="ER830" s="49"/>
      <c r="ES830" s="49"/>
      <c r="ET830" s="49"/>
      <c r="EU830" s="49"/>
      <c r="EV830" s="49"/>
      <c r="EW830" s="49"/>
      <c r="EX830" s="49"/>
      <c r="EY830" s="49"/>
      <c r="EZ830" s="49"/>
      <c r="FA830" s="49"/>
      <c r="FB830" s="49"/>
      <c r="FC830" s="49"/>
      <c r="FD830" s="49"/>
      <c r="FE830" s="49"/>
      <c r="FF830" s="49"/>
      <c r="FG830" s="49"/>
      <c r="FH830" s="49"/>
      <c r="FI830" s="49"/>
      <c r="FJ830" s="49"/>
      <c r="FK830" s="49"/>
      <c r="FL830" s="49"/>
      <c r="FM830" s="49"/>
      <c r="FN830" s="49"/>
      <c r="FO830" s="49"/>
      <c r="FP830" s="49"/>
      <c r="FQ830" s="49"/>
      <c r="FR830" s="49"/>
      <c r="FS830" s="49"/>
      <c r="FT830" s="49"/>
      <c r="FU830" s="49"/>
      <c r="FV830" s="49"/>
      <c r="FW830" s="49"/>
      <c r="FX830" s="49"/>
      <c r="FY830" s="49"/>
      <c r="FZ830" s="49"/>
      <c r="GA830" s="49"/>
      <c r="GB830" s="49"/>
      <c r="GC830" s="49"/>
      <c r="GD830" s="49"/>
      <c r="GE830" s="49"/>
      <c r="GF830" s="49"/>
      <c r="GG830" s="49"/>
      <c r="GH830" s="49"/>
      <c r="GI830" s="49"/>
      <c r="GJ830" s="49"/>
      <c r="GK830" s="49"/>
      <c r="GL830" s="49"/>
      <c r="GM830" s="49"/>
      <c r="GN830" s="49"/>
      <c r="GO830" s="49"/>
      <c r="GP830" s="49"/>
      <c r="GQ830" s="49"/>
      <c r="GR830" s="49"/>
      <c r="GS830" s="49"/>
      <c r="GT830" s="49"/>
      <c r="GU830" s="49"/>
      <c r="GV830" s="49"/>
      <c r="GW830" s="49"/>
      <c r="GX830" s="49"/>
      <c r="GY830" s="49"/>
      <c r="GZ830" s="49"/>
      <c r="HA830" s="49"/>
      <c r="HB830" s="49"/>
      <c r="HC830" s="49"/>
      <c r="HD830" s="49"/>
      <c r="HE830" s="49"/>
      <c r="HF830" s="49"/>
      <c r="HG830" s="49"/>
      <c r="HH830" s="49"/>
      <c r="HI830" s="49"/>
      <c r="HJ830" s="49"/>
      <c r="HK830" s="49"/>
      <c r="HL830" s="49"/>
      <c r="HM830" s="49"/>
      <c r="HN830" s="49"/>
      <c r="HO830" s="49"/>
      <c r="HP830" s="49"/>
      <c r="HQ830" s="49"/>
      <c r="HR830" s="49"/>
      <c r="HS830" s="49"/>
    </row>
    <row r="831" spans="1:227" s="14" customFormat="1" ht="28.5" x14ac:dyDescent="0.25">
      <c r="A831" s="63" t="s">
        <v>306</v>
      </c>
      <c r="B831" s="226" t="s">
        <v>634</v>
      </c>
      <c r="C831" s="218" t="s">
        <v>292</v>
      </c>
      <c r="D831" s="95" t="s">
        <v>1153</v>
      </c>
      <c r="E831" s="226" t="s">
        <v>173</v>
      </c>
      <c r="F831" s="259" t="s">
        <v>307</v>
      </c>
      <c r="G831" s="259" t="s">
        <v>381</v>
      </c>
      <c r="H831" s="168">
        <f>H832+H835+H842+H838</f>
        <v>18515.599999999999</v>
      </c>
      <c r="I831" s="168">
        <f t="shared" ref="I831:M831" si="25">I832+I835+I842+I838</f>
        <v>18482.900000000001</v>
      </c>
      <c r="J831" s="168">
        <f t="shared" si="25"/>
        <v>9071.7000000000007</v>
      </c>
      <c r="K831" s="168">
        <f t="shared" si="25"/>
        <v>7347.6999999999989</v>
      </c>
      <c r="L831" s="168">
        <f t="shared" si="25"/>
        <v>6834.7999999999993</v>
      </c>
      <c r="M831" s="168">
        <f t="shared" si="25"/>
        <v>7966.2</v>
      </c>
      <c r="N831" s="612"/>
      <c r="O831" s="67"/>
      <c r="P831" s="67"/>
      <c r="Q831" s="67"/>
      <c r="R831" s="67"/>
      <c r="S831" s="67"/>
      <c r="T831" s="67"/>
      <c r="U831" s="67"/>
      <c r="V831" s="13"/>
      <c r="W831" s="67"/>
      <c r="X831" s="67"/>
      <c r="Y831" s="67"/>
      <c r="Z831" s="67"/>
      <c r="AA831" s="67"/>
      <c r="AB831" s="67"/>
      <c r="AC831" s="67"/>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c r="EY831" s="13"/>
      <c r="EZ831" s="13"/>
      <c r="FA831" s="13"/>
      <c r="FB831" s="13"/>
      <c r="FC831" s="13"/>
      <c r="FD831" s="13"/>
      <c r="FE831" s="13"/>
      <c r="FF831" s="13"/>
      <c r="FG831" s="13"/>
      <c r="FH831" s="13"/>
      <c r="FI831" s="13"/>
      <c r="FJ831" s="13"/>
      <c r="FK831" s="13"/>
      <c r="FL831" s="13"/>
      <c r="FM831" s="13"/>
      <c r="FN831" s="13"/>
      <c r="FO831" s="13"/>
      <c r="FP831" s="13"/>
      <c r="FQ831" s="13"/>
      <c r="FR831" s="13"/>
      <c r="FS831" s="13"/>
      <c r="FT831" s="13"/>
      <c r="FU831" s="13"/>
      <c r="FV831" s="13"/>
      <c r="FW831" s="13"/>
      <c r="FX831" s="13"/>
      <c r="FY831" s="13"/>
      <c r="FZ831" s="13"/>
      <c r="GA831" s="13"/>
      <c r="GB831" s="13"/>
      <c r="GC831" s="13"/>
      <c r="GD831" s="13"/>
      <c r="GE831" s="13"/>
      <c r="GF831" s="13"/>
      <c r="GG831" s="13"/>
      <c r="GH831" s="13"/>
      <c r="GI831" s="13"/>
      <c r="GJ831" s="13"/>
      <c r="GK831" s="13"/>
      <c r="GL831" s="13"/>
      <c r="GM831" s="13"/>
      <c r="GN831" s="13"/>
      <c r="GO831" s="13"/>
      <c r="GP831" s="13"/>
      <c r="GQ831" s="13"/>
      <c r="GR831" s="13"/>
      <c r="GS831" s="13"/>
      <c r="GT831" s="13"/>
      <c r="GU831" s="13"/>
      <c r="GV831" s="13"/>
      <c r="GW831" s="13"/>
      <c r="GX831" s="13"/>
      <c r="GY831" s="13"/>
      <c r="GZ831" s="13"/>
      <c r="HA831" s="13"/>
      <c r="HB831" s="13"/>
      <c r="HC831" s="13"/>
      <c r="HD831" s="13"/>
      <c r="HE831" s="13"/>
      <c r="HF831" s="13"/>
      <c r="HG831" s="13"/>
      <c r="HH831" s="13"/>
      <c r="HI831" s="13"/>
      <c r="HJ831" s="13"/>
      <c r="HK831" s="13"/>
      <c r="HL831" s="13"/>
      <c r="HM831" s="13"/>
      <c r="HN831" s="13"/>
      <c r="HO831" s="13"/>
      <c r="HP831" s="13"/>
      <c r="HQ831" s="13"/>
      <c r="HR831" s="13"/>
      <c r="HS831" s="13"/>
    </row>
    <row r="832" spans="1:227" s="14" customFormat="1" ht="30" x14ac:dyDescent="0.25">
      <c r="A832" s="679" t="s">
        <v>358</v>
      </c>
      <c r="B832" s="773" t="s">
        <v>1154</v>
      </c>
      <c r="C832" s="647" t="s">
        <v>293</v>
      </c>
      <c r="D832" s="634" t="s">
        <v>104</v>
      </c>
      <c r="E832" s="112" t="s">
        <v>818</v>
      </c>
      <c r="F832" s="248" t="s">
        <v>92</v>
      </c>
      <c r="G832" s="248" t="s">
        <v>747</v>
      </c>
      <c r="H832" s="624">
        <v>49.8</v>
      </c>
      <c r="I832" s="624">
        <v>17.100000000000001</v>
      </c>
      <c r="J832" s="624">
        <v>83.7</v>
      </c>
      <c r="K832" s="624">
        <v>80.400000000000006</v>
      </c>
      <c r="L832" s="624">
        <v>239.2</v>
      </c>
      <c r="M832" s="624">
        <v>33</v>
      </c>
      <c r="N832" s="646" t="s">
        <v>214</v>
      </c>
      <c r="O832" s="67"/>
      <c r="P832" s="67"/>
      <c r="Q832" s="67"/>
      <c r="R832" s="67"/>
      <c r="S832" s="67"/>
      <c r="T832" s="67"/>
      <c r="U832" s="67"/>
      <c r="V832" s="13"/>
      <c r="W832" s="67"/>
      <c r="X832" s="67"/>
      <c r="Y832" s="67"/>
      <c r="Z832" s="67"/>
      <c r="AA832" s="67"/>
      <c r="AB832" s="67"/>
      <c r="AC832" s="67"/>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c r="EY832" s="13"/>
      <c r="EZ832" s="13"/>
      <c r="FA832" s="13"/>
      <c r="FB832" s="13"/>
      <c r="FC832" s="13"/>
      <c r="FD832" s="13"/>
      <c r="FE832" s="13"/>
      <c r="FF832" s="13"/>
      <c r="FG832" s="13"/>
      <c r="FH832" s="13"/>
      <c r="FI832" s="13"/>
      <c r="FJ832" s="13"/>
      <c r="FK832" s="13"/>
      <c r="FL832" s="13"/>
      <c r="FM832" s="13"/>
      <c r="FN832" s="13"/>
      <c r="FO832" s="13"/>
      <c r="FP832" s="13"/>
      <c r="FQ832" s="13"/>
      <c r="FR832" s="13"/>
      <c r="FS832" s="13"/>
      <c r="FT832" s="13"/>
      <c r="FU832" s="13"/>
      <c r="FV832" s="13"/>
      <c r="FW832" s="13"/>
      <c r="FX832" s="13"/>
      <c r="FY832" s="13"/>
      <c r="FZ832" s="13"/>
      <c r="GA832" s="13"/>
      <c r="GB832" s="13"/>
      <c r="GC832" s="13"/>
      <c r="GD832" s="13"/>
      <c r="GE832" s="13"/>
      <c r="GF832" s="13"/>
      <c r="GG832" s="13"/>
      <c r="GH832" s="13"/>
      <c r="GI832" s="13"/>
      <c r="GJ832" s="13"/>
      <c r="GK832" s="13"/>
      <c r="GL832" s="13"/>
      <c r="GM832" s="13"/>
      <c r="GN832" s="13"/>
      <c r="GO832" s="13"/>
      <c r="GP832" s="13"/>
      <c r="GQ832" s="13"/>
      <c r="GR832" s="13"/>
      <c r="GS832" s="13"/>
      <c r="GT832" s="13"/>
      <c r="GU832" s="13"/>
      <c r="GV832" s="13"/>
      <c r="GW832" s="13"/>
      <c r="GX832" s="13"/>
      <c r="GY832" s="13"/>
      <c r="GZ832" s="13"/>
      <c r="HA832" s="13"/>
      <c r="HB832" s="13"/>
      <c r="HC832" s="13"/>
      <c r="HD832" s="13"/>
      <c r="HE832" s="13"/>
      <c r="HF832" s="13"/>
      <c r="HG832" s="13"/>
      <c r="HH832" s="13"/>
      <c r="HI832" s="13"/>
      <c r="HJ832" s="13"/>
      <c r="HK832" s="13"/>
      <c r="HL832" s="13"/>
      <c r="HM832" s="13"/>
      <c r="HN832" s="13"/>
      <c r="HO832" s="13"/>
      <c r="HP832" s="13"/>
      <c r="HQ832" s="13"/>
      <c r="HR832" s="13"/>
      <c r="HS832" s="13"/>
    </row>
    <row r="833" spans="1:227" s="14" customFormat="1" ht="45" x14ac:dyDescent="0.25">
      <c r="A833" s="679"/>
      <c r="B833" s="773"/>
      <c r="C833" s="648"/>
      <c r="D833" s="661"/>
      <c r="E833" s="112" t="s">
        <v>1661</v>
      </c>
      <c r="F833" s="419" t="s">
        <v>92</v>
      </c>
      <c r="G833" s="419" t="s">
        <v>1655</v>
      </c>
      <c r="H833" s="624"/>
      <c r="I833" s="624"/>
      <c r="J833" s="624"/>
      <c r="K833" s="624"/>
      <c r="L833" s="624"/>
      <c r="M833" s="624"/>
      <c r="N833" s="646"/>
      <c r="O833" s="67"/>
      <c r="P833" s="67"/>
      <c r="Q833" s="67"/>
      <c r="R833" s="67"/>
      <c r="S833" s="67"/>
      <c r="T833" s="67"/>
      <c r="U833" s="67"/>
      <c r="V833" s="13"/>
      <c r="W833" s="67"/>
      <c r="X833" s="67"/>
      <c r="Y833" s="67"/>
      <c r="Z833" s="67"/>
      <c r="AA833" s="67"/>
      <c r="AB833" s="67"/>
      <c r="AC833" s="67"/>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c r="EY833" s="13"/>
      <c r="EZ833" s="13"/>
      <c r="FA833" s="13"/>
      <c r="FB833" s="13"/>
      <c r="FC833" s="13"/>
      <c r="FD833" s="13"/>
      <c r="FE833" s="13"/>
      <c r="FF833" s="13"/>
      <c r="FG833" s="13"/>
      <c r="FH833" s="13"/>
      <c r="FI833" s="13"/>
      <c r="FJ833" s="13"/>
      <c r="FK833" s="13"/>
      <c r="FL833" s="13"/>
      <c r="FM833" s="13"/>
      <c r="FN833" s="13"/>
      <c r="FO833" s="13"/>
      <c r="FP833" s="13"/>
      <c r="FQ833" s="13"/>
      <c r="FR833" s="13"/>
      <c r="FS833" s="13"/>
      <c r="FT833" s="13"/>
      <c r="FU833" s="13"/>
      <c r="FV833" s="13"/>
      <c r="FW833" s="13"/>
      <c r="FX833" s="13"/>
      <c r="FY833" s="13"/>
      <c r="FZ833" s="13"/>
      <c r="GA833" s="13"/>
      <c r="GB833" s="13"/>
      <c r="GC833" s="13"/>
      <c r="GD833" s="13"/>
      <c r="GE833" s="13"/>
      <c r="GF833" s="13"/>
      <c r="GG833" s="13"/>
      <c r="GH833" s="13"/>
      <c r="GI833" s="13"/>
      <c r="GJ833" s="13"/>
      <c r="GK833" s="13"/>
      <c r="GL833" s="13"/>
      <c r="GM833" s="13"/>
      <c r="GN833" s="13"/>
      <c r="GO833" s="13"/>
      <c r="GP833" s="13"/>
      <c r="GQ833" s="13"/>
      <c r="GR833" s="13"/>
      <c r="GS833" s="13"/>
      <c r="GT833" s="13"/>
      <c r="GU833" s="13"/>
      <c r="GV833" s="13"/>
      <c r="GW833" s="13"/>
      <c r="GX833" s="13"/>
      <c r="GY833" s="13"/>
      <c r="GZ833" s="13"/>
      <c r="HA833" s="13"/>
      <c r="HB833" s="13"/>
      <c r="HC833" s="13"/>
      <c r="HD833" s="13"/>
      <c r="HE833" s="13"/>
      <c r="HF833" s="13"/>
      <c r="HG833" s="13"/>
      <c r="HH833" s="13"/>
      <c r="HI833" s="13"/>
      <c r="HJ833" s="13"/>
      <c r="HK833" s="13"/>
      <c r="HL833" s="13"/>
      <c r="HM833" s="13"/>
      <c r="HN833" s="13"/>
      <c r="HO833" s="13"/>
      <c r="HP833" s="13"/>
      <c r="HQ833" s="13"/>
      <c r="HR833" s="13"/>
      <c r="HS833" s="13"/>
    </row>
    <row r="834" spans="1:227" s="14" customFormat="1" ht="45" x14ac:dyDescent="0.25">
      <c r="A834" s="679"/>
      <c r="B834" s="773"/>
      <c r="C834" s="649"/>
      <c r="D834" s="661"/>
      <c r="E834" s="112" t="s">
        <v>937</v>
      </c>
      <c r="F834" s="248" t="s">
        <v>92</v>
      </c>
      <c r="G834" s="189" t="s">
        <v>1386</v>
      </c>
      <c r="H834" s="624"/>
      <c r="I834" s="624"/>
      <c r="J834" s="624"/>
      <c r="K834" s="624"/>
      <c r="L834" s="624"/>
      <c r="M834" s="624"/>
      <c r="N834" s="646"/>
      <c r="O834" s="67"/>
      <c r="P834" s="67"/>
      <c r="Q834" s="67"/>
      <c r="R834" s="67"/>
      <c r="S834" s="67"/>
      <c r="T834" s="67"/>
      <c r="U834" s="67"/>
      <c r="V834" s="13"/>
      <c r="W834" s="13"/>
      <c r="X834" s="67"/>
      <c r="Y834" s="67"/>
      <c r="Z834" s="67"/>
      <c r="AA834" s="67"/>
      <c r="AB834" s="67"/>
      <c r="AC834" s="67"/>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c r="EY834" s="13"/>
      <c r="EZ834" s="13"/>
      <c r="FA834" s="13"/>
      <c r="FB834" s="13"/>
      <c r="FC834" s="13"/>
      <c r="FD834" s="13"/>
      <c r="FE834" s="13"/>
      <c r="FF834" s="13"/>
      <c r="FG834" s="13"/>
      <c r="FH834" s="13"/>
      <c r="FI834" s="13"/>
      <c r="FJ834" s="13"/>
      <c r="FK834" s="13"/>
      <c r="FL834" s="13"/>
      <c r="FM834" s="13"/>
      <c r="FN834" s="13"/>
      <c r="FO834" s="13"/>
      <c r="FP834" s="13"/>
      <c r="FQ834" s="13"/>
      <c r="FR834" s="13"/>
      <c r="FS834" s="13"/>
      <c r="FT834" s="13"/>
      <c r="FU834" s="13"/>
      <c r="FV834" s="13"/>
      <c r="FW834" s="13"/>
      <c r="FX834" s="13"/>
      <c r="FY834" s="13"/>
      <c r="FZ834" s="13"/>
      <c r="GA834" s="13"/>
      <c r="GB834" s="13"/>
      <c r="GC834" s="13"/>
      <c r="GD834" s="13"/>
      <c r="GE834" s="13"/>
      <c r="GF834" s="13"/>
      <c r="GG834" s="13"/>
      <c r="GH834" s="13"/>
      <c r="GI834" s="13"/>
      <c r="GJ834" s="13"/>
      <c r="GK834" s="13"/>
      <c r="GL834" s="13"/>
      <c r="GM834" s="13"/>
      <c r="GN834" s="13"/>
      <c r="GO834" s="13"/>
      <c r="GP834" s="13"/>
      <c r="GQ834" s="13"/>
      <c r="GR834" s="13"/>
      <c r="GS834" s="13"/>
      <c r="GT834" s="13"/>
      <c r="GU834" s="13"/>
      <c r="GV834" s="13"/>
      <c r="GW834" s="13"/>
      <c r="GX834" s="13"/>
      <c r="GY834" s="13"/>
      <c r="GZ834" s="13"/>
      <c r="HA834" s="13"/>
      <c r="HB834" s="13"/>
      <c r="HC834" s="13"/>
      <c r="HD834" s="13"/>
      <c r="HE834" s="13"/>
      <c r="HF834" s="13"/>
      <c r="HG834" s="13"/>
      <c r="HH834" s="13"/>
      <c r="HI834" s="13"/>
      <c r="HJ834" s="13"/>
      <c r="HK834" s="13"/>
      <c r="HL834" s="13"/>
      <c r="HM834" s="13"/>
      <c r="HN834" s="13"/>
      <c r="HO834" s="13"/>
      <c r="HP834" s="13"/>
      <c r="HQ834" s="13"/>
      <c r="HR834" s="13"/>
      <c r="HS834" s="13"/>
    </row>
    <row r="835" spans="1:227" s="14" customFormat="1" ht="27.6" customHeight="1" x14ac:dyDescent="0.25">
      <c r="A835" s="671" t="s">
        <v>748</v>
      </c>
      <c r="B835" s="688" t="s">
        <v>749</v>
      </c>
      <c r="C835" s="647" t="s">
        <v>751</v>
      </c>
      <c r="D835" s="634" t="s">
        <v>37</v>
      </c>
      <c r="E835" s="112" t="s">
        <v>819</v>
      </c>
      <c r="F835" s="248" t="s">
        <v>92</v>
      </c>
      <c r="G835" s="189" t="s">
        <v>750</v>
      </c>
      <c r="H835" s="624">
        <v>2547</v>
      </c>
      <c r="I835" s="624">
        <v>2547</v>
      </c>
      <c r="J835" s="624">
        <v>0</v>
      </c>
      <c r="K835" s="624">
        <v>0</v>
      </c>
      <c r="L835" s="624">
        <v>0</v>
      </c>
      <c r="M835" s="624">
        <v>0</v>
      </c>
      <c r="N835" s="653" t="s">
        <v>1387</v>
      </c>
      <c r="O835" s="67"/>
      <c r="P835" s="67"/>
      <c r="Q835" s="67"/>
      <c r="R835" s="67"/>
      <c r="S835" s="67"/>
      <c r="T835" s="67"/>
      <c r="U835" s="67"/>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row>
    <row r="836" spans="1:227" s="14" customFormat="1" ht="117.75" customHeight="1" x14ac:dyDescent="0.25">
      <c r="A836" s="671"/>
      <c r="B836" s="689"/>
      <c r="C836" s="648"/>
      <c r="D836" s="661"/>
      <c r="E836" s="112" t="s">
        <v>933</v>
      </c>
      <c r="F836" s="248" t="s">
        <v>92</v>
      </c>
      <c r="G836" s="189" t="s">
        <v>934</v>
      </c>
      <c r="H836" s="624"/>
      <c r="I836" s="624"/>
      <c r="J836" s="624"/>
      <c r="K836" s="624"/>
      <c r="L836" s="624"/>
      <c r="M836" s="624"/>
      <c r="N836" s="653"/>
      <c r="O836" s="67"/>
      <c r="P836" s="67"/>
      <c r="Q836" s="67"/>
      <c r="R836" s="67"/>
      <c r="S836" s="67"/>
      <c r="T836" s="67"/>
      <c r="U836" s="67"/>
      <c r="V836" s="13"/>
      <c r="W836" s="13"/>
      <c r="X836" s="67"/>
      <c r="Y836" s="67"/>
      <c r="Z836" s="67"/>
      <c r="AA836" s="67"/>
      <c r="AB836" s="67"/>
      <c r="AC836" s="67"/>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row>
    <row r="837" spans="1:227" s="14" customFormat="1" ht="43.15" customHeight="1" x14ac:dyDescent="0.25">
      <c r="A837" s="672"/>
      <c r="B837" s="690"/>
      <c r="C837" s="649"/>
      <c r="D837" s="662"/>
      <c r="E837" s="112" t="s">
        <v>935</v>
      </c>
      <c r="F837" s="419" t="s">
        <v>92</v>
      </c>
      <c r="G837" s="189" t="s">
        <v>936</v>
      </c>
      <c r="H837" s="624"/>
      <c r="I837" s="624"/>
      <c r="J837" s="624"/>
      <c r="K837" s="624"/>
      <c r="L837" s="624"/>
      <c r="M837" s="624"/>
      <c r="N837" s="653"/>
      <c r="O837" s="67"/>
      <c r="P837" s="67"/>
      <c r="Q837" s="67"/>
      <c r="R837" s="67"/>
      <c r="S837" s="67"/>
      <c r="T837" s="67"/>
      <c r="U837" s="67"/>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c r="EY837" s="13"/>
      <c r="EZ837" s="13"/>
      <c r="FA837" s="13"/>
      <c r="FB837" s="13"/>
      <c r="FC837" s="13"/>
      <c r="FD837" s="13"/>
      <c r="FE837" s="13"/>
      <c r="FF837" s="13"/>
      <c r="FG837" s="13"/>
      <c r="FH837" s="13"/>
      <c r="FI837" s="13"/>
      <c r="FJ837" s="13"/>
      <c r="FK837" s="13"/>
      <c r="FL837" s="13"/>
      <c r="FM837" s="13"/>
      <c r="FN837" s="13"/>
      <c r="FO837" s="13"/>
      <c r="FP837" s="13"/>
      <c r="FQ837" s="13"/>
      <c r="FR837" s="13"/>
      <c r="FS837" s="13"/>
      <c r="FT837" s="13"/>
      <c r="FU837" s="13"/>
      <c r="FV837" s="13"/>
      <c r="FW837" s="13"/>
      <c r="FX837" s="13"/>
      <c r="FY837" s="13"/>
      <c r="FZ837" s="13"/>
      <c r="GA837" s="13"/>
      <c r="GB837" s="13"/>
      <c r="GC837" s="13"/>
      <c r="GD837" s="13"/>
      <c r="GE837" s="13"/>
      <c r="GF837" s="13"/>
      <c r="GG837" s="13"/>
      <c r="GH837" s="13"/>
      <c r="GI837" s="13"/>
      <c r="GJ837" s="13"/>
      <c r="GK837" s="13"/>
      <c r="GL837" s="13"/>
      <c r="GM837" s="13"/>
      <c r="GN837" s="13"/>
      <c r="GO837" s="13"/>
      <c r="GP837" s="13"/>
      <c r="GQ837" s="13"/>
      <c r="GR837" s="13"/>
      <c r="GS837" s="13"/>
      <c r="GT837" s="13"/>
      <c r="GU837" s="13"/>
      <c r="GV837" s="13"/>
      <c r="GW837" s="13"/>
      <c r="GX837" s="13"/>
      <c r="GY837" s="13"/>
      <c r="GZ837" s="13"/>
      <c r="HA837" s="13"/>
      <c r="HB837" s="13"/>
      <c r="HC837" s="13"/>
      <c r="HD837" s="13"/>
      <c r="HE837" s="13"/>
      <c r="HF837" s="13"/>
      <c r="HG837" s="13"/>
      <c r="HH837" s="13"/>
      <c r="HI837" s="13"/>
      <c r="HJ837" s="13"/>
      <c r="HK837" s="13"/>
      <c r="HL837" s="13"/>
      <c r="HM837" s="13"/>
      <c r="HN837" s="13"/>
      <c r="HO837" s="13"/>
      <c r="HP837" s="13"/>
      <c r="HQ837" s="13"/>
      <c r="HR837" s="13"/>
      <c r="HS837" s="13"/>
    </row>
    <row r="838" spans="1:227" s="14" customFormat="1" ht="34.15" customHeight="1" x14ac:dyDescent="0.25">
      <c r="A838" s="670" t="s">
        <v>752</v>
      </c>
      <c r="B838" s="688" t="s">
        <v>1660</v>
      </c>
      <c r="C838" s="647" t="s">
        <v>753</v>
      </c>
      <c r="D838" s="634" t="s">
        <v>37</v>
      </c>
      <c r="E838" s="260" t="s">
        <v>1111</v>
      </c>
      <c r="F838" s="607" t="s">
        <v>92</v>
      </c>
      <c r="G838" s="250" t="s">
        <v>932</v>
      </c>
      <c r="H838" s="624">
        <v>4457.3</v>
      </c>
      <c r="I838" s="624">
        <v>4457.3</v>
      </c>
      <c r="J838" s="624">
        <v>2568</v>
      </c>
      <c r="K838" s="624">
        <v>2611.6</v>
      </c>
      <c r="L838" s="624">
        <v>2617.6</v>
      </c>
      <c r="M838" s="624">
        <v>3267</v>
      </c>
      <c r="N838" s="650" t="s">
        <v>1388</v>
      </c>
      <c r="O838" s="67"/>
      <c r="P838" s="67"/>
      <c r="Q838" s="67"/>
      <c r="R838" s="67"/>
      <c r="S838" s="67"/>
      <c r="T838" s="67"/>
      <c r="U838" s="67"/>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row>
    <row r="839" spans="1:227" s="14" customFormat="1" ht="60" x14ac:dyDescent="0.25">
      <c r="A839" s="671"/>
      <c r="B839" s="689"/>
      <c r="C839" s="648"/>
      <c r="D839" s="661"/>
      <c r="E839" s="112" t="s">
        <v>807</v>
      </c>
      <c r="F839" s="248" t="s">
        <v>92</v>
      </c>
      <c r="G839" s="189" t="s">
        <v>756</v>
      </c>
      <c r="H839" s="624"/>
      <c r="I839" s="624"/>
      <c r="J839" s="624"/>
      <c r="K839" s="624"/>
      <c r="L839" s="624"/>
      <c r="M839" s="624"/>
      <c r="N839" s="650"/>
      <c r="O839" s="67"/>
      <c r="P839" s="67"/>
      <c r="Q839" s="67"/>
      <c r="R839" s="67"/>
      <c r="S839" s="67"/>
      <c r="T839" s="67"/>
      <c r="U839" s="67"/>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c r="EY839" s="13"/>
      <c r="EZ839" s="13"/>
      <c r="FA839" s="13"/>
      <c r="FB839" s="13"/>
      <c r="FC839" s="13"/>
      <c r="FD839" s="13"/>
      <c r="FE839" s="13"/>
      <c r="FF839" s="13"/>
      <c r="FG839" s="13"/>
      <c r="FH839" s="13"/>
      <c r="FI839" s="13"/>
      <c r="FJ839" s="13"/>
      <c r="FK839" s="13"/>
      <c r="FL839" s="13"/>
      <c r="FM839" s="13"/>
      <c r="FN839" s="13"/>
      <c r="FO839" s="13"/>
      <c r="FP839" s="13"/>
      <c r="FQ839" s="13"/>
      <c r="FR839" s="13"/>
      <c r="FS839" s="13"/>
      <c r="FT839" s="13"/>
      <c r="FU839" s="13"/>
      <c r="FV839" s="13"/>
      <c r="FW839" s="13"/>
      <c r="FX839" s="13"/>
      <c r="FY839" s="13"/>
      <c r="FZ839" s="13"/>
      <c r="GA839" s="13"/>
      <c r="GB839" s="13"/>
      <c r="GC839" s="13"/>
      <c r="GD839" s="13"/>
      <c r="GE839" s="13"/>
      <c r="GF839" s="13"/>
      <c r="GG839" s="13"/>
      <c r="GH839" s="13"/>
      <c r="GI839" s="13"/>
      <c r="GJ839" s="13"/>
      <c r="GK839" s="13"/>
      <c r="GL839" s="13"/>
      <c r="GM839" s="13"/>
      <c r="GN839" s="13"/>
      <c r="GO839" s="13"/>
      <c r="GP839" s="13"/>
      <c r="GQ839" s="13"/>
      <c r="GR839" s="13"/>
      <c r="GS839" s="13"/>
      <c r="GT839" s="13"/>
      <c r="GU839" s="13"/>
      <c r="GV839" s="13"/>
      <c r="GW839" s="13"/>
      <c r="GX839" s="13"/>
      <c r="GY839" s="13"/>
      <c r="GZ839" s="13"/>
      <c r="HA839" s="13"/>
      <c r="HB839" s="13"/>
      <c r="HC839" s="13"/>
      <c r="HD839" s="13"/>
      <c r="HE839" s="13"/>
      <c r="HF839" s="13"/>
      <c r="HG839" s="13"/>
      <c r="HH839" s="13"/>
      <c r="HI839" s="13"/>
      <c r="HJ839" s="13"/>
      <c r="HK839" s="13"/>
      <c r="HL839" s="13"/>
      <c r="HM839" s="13"/>
      <c r="HN839" s="13"/>
      <c r="HO839" s="13"/>
      <c r="HP839" s="13"/>
      <c r="HQ839" s="13"/>
      <c r="HR839" s="13"/>
      <c r="HS839" s="13"/>
    </row>
    <row r="840" spans="1:227" s="14" customFormat="1" ht="108.75" customHeight="1" x14ac:dyDescent="0.25">
      <c r="A840" s="671"/>
      <c r="B840" s="689"/>
      <c r="C840" s="648"/>
      <c r="D840" s="661"/>
      <c r="E840" s="112" t="s">
        <v>1389</v>
      </c>
      <c r="F840" s="248" t="s">
        <v>92</v>
      </c>
      <c r="G840" s="189" t="s">
        <v>755</v>
      </c>
      <c r="H840" s="624"/>
      <c r="I840" s="624"/>
      <c r="J840" s="624"/>
      <c r="K840" s="624"/>
      <c r="L840" s="624"/>
      <c r="M840" s="624"/>
      <c r="N840" s="650"/>
      <c r="O840" s="67"/>
      <c r="P840" s="67"/>
      <c r="Q840" s="67"/>
      <c r="R840" s="67"/>
      <c r="S840" s="67"/>
      <c r="T840" s="67"/>
      <c r="U840" s="67"/>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row>
    <row r="841" spans="1:227" s="14" customFormat="1" ht="81" customHeight="1" x14ac:dyDescent="0.25">
      <c r="A841" s="672"/>
      <c r="B841" s="690"/>
      <c r="C841" s="649"/>
      <c r="D841" s="662"/>
      <c r="E841" s="112" t="s">
        <v>822</v>
      </c>
      <c r="F841" s="419" t="s">
        <v>92</v>
      </c>
      <c r="G841" s="189" t="s">
        <v>755</v>
      </c>
      <c r="H841" s="624"/>
      <c r="I841" s="624"/>
      <c r="J841" s="624"/>
      <c r="K841" s="624"/>
      <c r="L841" s="624"/>
      <c r="M841" s="624"/>
      <c r="N841" s="650"/>
      <c r="O841" s="13"/>
      <c r="P841" s="67"/>
      <c r="Q841" s="67"/>
      <c r="R841" s="67"/>
      <c r="S841" s="67"/>
      <c r="T841" s="67"/>
      <c r="U841" s="67"/>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c r="EY841" s="13"/>
      <c r="EZ841" s="13"/>
      <c r="FA841" s="13"/>
      <c r="FB841" s="13"/>
      <c r="FC841" s="13"/>
      <c r="FD841" s="13"/>
      <c r="FE841" s="13"/>
      <c r="FF841" s="13"/>
      <c r="FG841" s="13"/>
      <c r="FH841" s="13"/>
      <c r="FI841" s="13"/>
      <c r="FJ841" s="13"/>
      <c r="FK841" s="13"/>
      <c r="FL841" s="13"/>
      <c r="FM841" s="13"/>
      <c r="FN841" s="13"/>
      <c r="FO841" s="13"/>
      <c r="FP841" s="13"/>
      <c r="FQ841" s="13"/>
      <c r="FR841" s="13"/>
      <c r="FS841" s="13"/>
      <c r="FT841" s="13"/>
      <c r="FU841" s="13"/>
      <c r="FV841" s="13"/>
      <c r="FW841" s="13"/>
      <c r="FX841" s="13"/>
      <c r="FY841" s="13"/>
      <c r="FZ841" s="13"/>
      <c r="GA841" s="13"/>
      <c r="GB841" s="13"/>
      <c r="GC841" s="13"/>
      <c r="GD841" s="13"/>
      <c r="GE841" s="13"/>
      <c r="GF841" s="13"/>
      <c r="GG841" s="13"/>
      <c r="GH841" s="13"/>
      <c r="GI841" s="13"/>
      <c r="GJ841" s="13"/>
      <c r="GK841" s="13"/>
      <c r="GL841" s="13"/>
      <c r="GM841" s="13"/>
      <c r="GN841" s="13"/>
      <c r="GO841" s="13"/>
      <c r="GP841" s="13"/>
      <c r="GQ841" s="13"/>
      <c r="GR841" s="13"/>
      <c r="GS841" s="13"/>
      <c r="GT841" s="13"/>
      <c r="GU841" s="13"/>
      <c r="GV841" s="13"/>
      <c r="GW841" s="13"/>
      <c r="GX841" s="13"/>
      <c r="GY841" s="13"/>
      <c r="GZ841" s="13"/>
      <c r="HA841" s="13"/>
      <c r="HB841" s="13"/>
      <c r="HC841" s="13"/>
      <c r="HD841" s="13"/>
      <c r="HE841" s="13"/>
      <c r="HF841" s="13"/>
      <c r="HG841" s="13"/>
      <c r="HH841" s="13"/>
      <c r="HI841" s="13"/>
      <c r="HJ841" s="13"/>
      <c r="HK841" s="13"/>
      <c r="HL841" s="13"/>
      <c r="HM841" s="13"/>
      <c r="HN841" s="13"/>
      <c r="HO841" s="13"/>
      <c r="HP841" s="13"/>
      <c r="HQ841" s="13"/>
      <c r="HR841" s="13"/>
      <c r="HS841" s="13"/>
    </row>
    <row r="842" spans="1:227" s="14" customFormat="1" ht="27.6" customHeight="1" x14ac:dyDescent="0.25">
      <c r="A842" s="673" t="s">
        <v>895</v>
      </c>
      <c r="B842" s="688" t="s">
        <v>905</v>
      </c>
      <c r="C842" s="647" t="s">
        <v>896</v>
      </c>
      <c r="D842" s="634" t="s">
        <v>37</v>
      </c>
      <c r="E842" s="112" t="s">
        <v>1112</v>
      </c>
      <c r="F842" s="248" t="s">
        <v>92</v>
      </c>
      <c r="G842" s="189" t="s">
        <v>754</v>
      </c>
      <c r="H842" s="624">
        <v>11461.5</v>
      </c>
      <c r="I842" s="624">
        <v>11461.5</v>
      </c>
      <c r="J842" s="624">
        <v>6420</v>
      </c>
      <c r="K842" s="624">
        <v>4655.7</v>
      </c>
      <c r="L842" s="624">
        <v>3978</v>
      </c>
      <c r="M842" s="624">
        <v>4666.2</v>
      </c>
      <c r="N842" s="650" t="s">
        <v>1390</v>
      </c>
      <c r="O842" s="13"/>
      <c r="P842" s="67"/>
      <c r="Q842" s="67"/>
      <c r="R842" s="67"/>
      <c r="S842" s="67"/>
      <c r="T842" s="67"/>
      <c r="U842" s="67"/>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c r="EY842" s="13"/>
      <c r="EZ842" s="13"/>
      <c r="FA842" s="13"/>
      <c r="FB842" s="13"/>
      <c r="FC842" s="13"/>
      <c r="FD842" s="13"/>
      <c r="FE842" s="13"/>
      <c r="FF842" s="13"/>
      <c r="FG842" s="13"/>
      <c r="FH842" s="13"/>
      <c r="FI842" s="13"/>
      <c r="FJ842" s="13"/>
      <c r="FK842" s="13"/>
      <c r="FL842" s="13"/>
      <c r="FM842" s="13"/>
      <c r="FN842" s="13"/>
      <c r="FO842" s="13"/>
      <c r="FP842" s="13"/>
      <c r="FQ842" s="13"/>
      <c r="FR842" s="13"/>
      <c r="FS842" s="13"/>
      <c r="FT842" s="13"/>
      <c r="FU842" s="13"/>
      <c r="FV842" s="13"/>
      <c r="FW842" s="13"/>
      <c r="FX842" s="13"/>
      <c r="FY842" s="13"/>
      <c r="FZ842" s="13"/>
      <c r="GA842" s="13"/>
      <c r="GB842" s="13"/>
      <c r="GC842" s="13"/>
      <c r="GD842" s="13"/>
      <c r="GE842" s="13"/>
      <c r="GF842" s="13"/>
      <c r="GG842" s="13"/>
      <c r="GH842" s="13"/>
      <c r="GI842" s="13"/>
      <c r="GJ842" s="13"/>
      <c r="GK842" s="13"/>
      <c r="GL842" s="13"/>
      <c r="GM842" s="13"/>
      <c r="GN842" s="13"/>
      <c r="GO842" s="13"/>
      <c r="GP842" s="13"/>
      <c r="GQ842" s="13"/>
      <c r="GR842" s="13"/>
      <c r="GS842" s="13"/>
      <c r="GT842" s="13"/>
      <c r="GU842" s="13"/>
      <c r="GV842" s="13"/>
      <c r="GW842" s="13"/>
      <c r="GX842" s="13"/>
      <c r="GY842" s="13"/>
      <c r="GZ842" s="13"/>
      <c r="HA842" s="13"/>
      <c r="HB842" s="13"/>
      <c r="HC842" s="13"/>
      <c r="HD842" s="13"/>
      <c r="HE842" s="13"/>
      <c r="HF842" s="13"/>
      <c r="HG842" s="13"/>
      <c r="HH842" s="13"/>
      <c r="HI842" s="13"/>
      <c r="HJ842" s="13"/>
      <c r="HK842" s="13"/>
      <c r="HL842" s="13"/>
      <c r="HM842" s="13"/>
      <c r="HN842" s="13"/>
      <c r="HO842" s="13"/>
      <c r="HP842" s="13"/>
      <c r="HQ842" s="13"/>
      <c r="HR842" s="13"/>
      <c r="HS842" s="13"/>
    </row>
    <row r="843" spans="1:227" s="14" customFormat="1" ht="60" x14ac:dyDescent="0.25">
      <c r="A843" s="674"/>
      <c r="B843" s="689"/>
      <c r="C843" s="648"/>
      <c r="D843" s="661"/>
      <c r="E843" s="112" t="s">
        <v>807</v>
      </c>
      <c r="F843" s="248" t="s">
        <v>92</v>
      </c>
      <c r="G843" s="189" t="s">
        <v>756</v>
      </c>
      <c r="H843" s="624"/>
      <c r="I843" s="624"/>
      <c r="J843" s="624"/>
      <c r="K843" s="624"/>
      <c r="L843" s="624"/>
      <c r="M843" s="624"/>
      <c r="N843" s="650"/>
      <c r="O843" s="13"/>
      <c r="P843" s="67"/>
      <c r="Q843" s="67"/>
      <c r="R843" s="67"/>
      <c r="S843" s="67"/>
      <c r="T843" s="67"/>
      <c r="U843" s="67"/>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c r="EY843" s="13"/>
      <c r="EZ843" s="13"/>
      <c r="FA843" s="13"/>
      <c r="FB843" s="13"/>
      <c r="FC843" s="13"/>
      <c r="FD843" s="13"/>
      <c r="FE843" s="13"/>
      <c r="FF843" s="13"/>
      <c r="FG843" s="13"/>
      <c r="FH843" s="13"/>
      <c r="FI843" s="13"/>
      <c r="FJ843" s="13"/>
      <c r="FK843" s="13"/>
      <c r="FL843" s="13"/>
      <c r="FM843" s="13"/>
      <c r="FN843" s="13"/>
      <c r="FO843" s="13"/>
      <c r="FP843" s="13"/>
      <c r="FQ843" s="13"/>
      <c r="FR843" s="13"/>
      <c r="FS843" s="13"/>
      <c r="FT843" s="13"/>
      <c r="FU843" s="13"/>
      <c r="FV843" s="13"/>
      <c r="FW843" s="13"/>
      <c r="FX843" s="13"/>
      <c r="FY843" s="13"/>
      <c r="FZ843" s="13"/>
      <c r="GA843" s="13"/>
      <c r="GB843" s="13"/>
      <c r="GC843" s="13"/>
      <c r="GD843" s="13"/>
      <c r="GE843" s="13"/>
      <c r="GF843" s="13"/>
      <c r="GG843" s="13"/>
      <c r="GH843" s="13"/>
      <c r="GI843" s="13"/>
      <c r="GJ843" s="13"/>
      <c r="GK843" s="13"/>
      <c r="GL843" s="13"/>
      <c r="GM843" s="13"/>
      <c r="GN843" s="13"/>
      <c r="GO843" s="13"/>
      <c r="GP843" s="13"/>
      <c r="GQ843" s="13"/>
      <c r="GR843" s="13"/>
      <c r="GS843" s="13"/>
      <c r="GT843" s="13"/>
      <c r="GU843" s="13"/>
      <c r="GV843" s="13"/>
      <c r="GW843" s="13"/>
      <c r="GX843" s="13"/>
      <c r="GY843" s="13"/>
      <c r="GZ843" s="13"/>
      <c r="HA843" s="13"/>
      <c r="HB843" s="13"/>
      <c r="HC843" s="13"/>
      <c r="HD843" s="13"/>
      <c r="HE843" s="13"/>
      <c r="HF843" s="13"/>
      <c r="HG843" s="13"/>
      <c r="HH843" s="13"/>
      <c r="HI843" s="13"/>
      <c r="HJ843" s="13"/>
      <c r="HK843" s="13"/>
      <c r="HL843" s="13"/>
      <c r="HM843" s="13"/>
      <c r="HN843" s="13"/>
      <c r="HO843" s="13"/>
      <c r="HP843" s="13"/>
      <c r="HQ843" s="13"/>
      <c r="HR843" s="13"/>
      <c r="HS843" s="13"/>
    </row>
    <row r="844" spans="1:227" s="14" customFormat="1" ht="75" x14ac:dyDescent="0.25">
      <c r="A844" s="674"/>
      <c r="B844" s="689"/>
      <c r="C844" s="648"/>
      <c r="D844" s="661"/>
      <c r="E844" s="112" t="s">
        <v>822</v>
      </c>
      <c r="F844" s="419" t="s">
        <v>92</v>
      </c>
      <c r="G844" s="189" t="s">
        <v>755</v>
      </c>
      <c r="H844" s="624"/>
      <c r="I844" s="624"/>
      <c r="J844" s="624"/>
      <c r="K844" s="624"/>
      <c r="L844" s="624"/>
      <c r="M844" s="624"/>
      <c r="N844" s="650"/>
      <c r="O844" s="13"/>
      <c r="P844" s="67"/>
      <c r="Q844" s="67"/>
      <c r="R844" s="67"/>
      <c r="S844" s="67"/>
      <c r="T844" s="67"/>
      <c r="U844" s="67"/>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c r="EY844" s="13"/>
      <c r="EZ844" s="13"/>
      <c r="FA844" s="13"/>
      <c r="FB844" s="13"/>
      <c r="FC844" s="13"/>
      <c r="FD844" s="13"/>
      <c r="FE844" s="13"/>
      <c r="FF844" s="13"/>
      <c r="FG844" s="13"/>
      <c r="FH844" s="13"/>
      <c r="FI844" s="13"/>
      <c r="FJ844" s="13"/>
      <c r="FK844" s="13"/>
      <c r="FL844" s="13"/>
      <c r="FM844" s="13"/>
      <c r="FN844" s="13"/>
      <c r="FO844" s="13"/>
      <c r="FP844" s="13"/>
      <c r="FQ844" s="13"/>
      <c r="FR844" s="13"/>
      <c r="FS844" s="13"/>
      <c r="FT844" s="13"/>
      <c r="FU844" s="13"/>
      <c r="FV844" s="13"/>
      <c r="FW844" s="13"/>
      <c r="FX844" s="13"/>
      <c r="FY844" s="13"/>
      <c r="FZ844" s="13"/>
      <c r="GA844" s="13"/>
      <c r="GB844" s="13"/>
      <c r="GC844" s="13"/>
      <c r="GD844" s="13"/>
      <c r="GE844" s="13"/>
      <c r="GF844" s="13"/>
      <c r="GG844" s="13"/>
      <c r="GH844" s="13"/>
      <c r="GI844" s="13"/>
      <c r="GJ844" s="13"/>
      <c r="GK844" s="13"/>
      <c r="GL844" s="13"/>
      <c r="GM844" s="13"/>
      <c r="GN844" s="13"/>
      <c r="GO844" s="13"/>
      <c r="GP844" s="13"/>
      <c r="GQ844" s="13"/>
      <c r="GR844" s="13"/>
      <c r="GS844" s="13"/>
      <c r="GT844" s="13"/>
      <c r="GU844" s="13"/>
      <c r="GV844" s="13"/>
      <c r="GW844" s="13"/>
      <c r="GX844" s="13"/>
      <c r="GY844" s="13"/>
      <c r="GZ844" s="13"/>
      <c r="HA844" s="13"/>
      <c r="HB844" s="13"/>
      <c r="HC844" s="13"/>
      <c r="HD844" s="13"/>
      <c r="HE844" s="13"/>
      <c r="HF844" s="13"/>
      <c r="HG844" s="13"/>
      <c r="HH844" s="13"/>
      <c r="HI844" s="13"/>
      <c r="HJ844" s="13"/>
      <c r="HK844" s="13"/>
      <c r="HL844" s="13"/>
      <c r="HM844" s="13"/>
      <c r="HN844" s="13"/>
      <c r="HO844" s="13"/>
      <c r="HP844" s="13"/>
      <c r="HQ844" s="13"/>
      <c r="HR844" s="13"/>
      <c r="HS844" s="13"/>
    </row>
    <row r="845" spans="1:227" s="14" customFormat="1" ht="105" x14ac:dyDescent="0.25">
      <c r="A845" s="675"/>
      <c r="B845" s="690"/>
      <c r="C845" s="649"/>
      <c r="D845" s="662"/>
      <c r="E845" s="112" t="s">
        <v>1389</v>
      </c>
      <c r="F845" s="248" t="s">
        <v>92</v>
      </c>
      <c r="G845" s="189" t="s">
        <v>755</v>
      </c>
      <c r="H845" s="624"/>
      <c r="I845" s="624"/>
      <c r="J845" s="624"/>
      <c r="K845" s="624"/>
      <c r="L845" s="624"/>
      <c r="M845" s="624"/>
      <c r="N845" s="650"/>
      <c r="O845" s="13"/>
      <c r="P845" s="67"/>
      <c r="Q845" s="67"/>
      <c r="R845" s="67"/>
      <c r="S845" s="67"/>
      <c r="T845" s="67"/>
      <c r="U845" s="67"/>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c r="EY845" s="13"/>
      <c r="EZ845" s="13"/>
      <c r="FA845" s="13"/>
      <c r="FB845" s="13"/>
      <c r="FC845" s="13"/>
      <c r="FD845" s="13"/>
      <c r="FE845" s="13"/>
      <c r="FF845" s="13"/>
      <c r="FG845" s="13"/>
      <c r="FH845" s="13"/>
      <c r="FI845" s="13"/>
      <c r="FJ845" s="13"/>
      <c r="FK845" s="13"/>
      <c r="FL845" s="13"/>
      <c r="FM845" s="13"/>
      <c r="FN845" s="13"/>
      <c r="FO845" s="13"/>
      <c r="FP845" s="13"/>
      <c r="FQ845" s="13"/>
      <c r="FR845" s="13"/>
      <c r="FS845" s="13"/>
      <c r="FT845" s="13"/>
      <c r="FU845" s="13"/>
      <c r="FV845" s="13"/>
      <c r="FW845" s="13"/>
      <c r="FX845" s="13"/>
      <c r="FY845" s="13"/>
      <c r="FZ845" s="13"/>
      <c r="GA845" s="13"/>
      <c r="GB845" s="13"/>
      <c r="GC845" s="13"/>
      <c r="GD845" s="13"/>
      <c r="GE845" s="13"/>
      <c r="GF845" s="13"/>
      <c r="GG845" s="13"/>
      <c r="GH845" s="13"/>
      <c r="GI845" s="13"/>
      <c r="GJ845" s="13"/>
      <c r="GK845" s="13"/>
      <c r="GL845" s="13"/>
      <c r="GM845" s="13"/>
      <c r="GN845" s="13"/>
      <c r="GO845" s="13"/>
      <c r="GP845" s="13"/>
      <c r="GQ845" s="13"/>
      <c r="GR845" s="13"/>
      <c r="GS845" s="13"/>
      <c r="GT845" s="13"/>
      <c r="GU845" s="13"/>
      <c r="GV845" s="13"/>
      <c r="GW845" s="13"/>
      <c r="GX845" s="13"/>
      <c r="GY845" s="13"/>
      <c r="GZ845" s="13"/>
      <c r="HA845" s="13"/>
      <c r="HB845" s="13"/>
      <c r="HC845" s="13"/>
      <c r="HD845" s="13"/>
      <c r="HE845" s="13"/>
      <c r="HF845" s="13"/>
      <c r="HG845" s="13"/>
      <c r="HH845" s="13"/>
      <c r="HI845" s="13"/>
      <c r="HJ845" s="13"/>
      <c r="HK845" s="13"/>
      <c r="HL845" s="13"/>
      <c r="HM845" s="13"/>
      <c r="HN845" s="13"/>
      <c r="HO845" s="13"/>
      <c r="HP845" s="13"/>
      <c r="HQ845" s="13"/>
      <c r="HR845" s="13"/>
      <c r="HS845" s="13"/>
    </row>
    <row r="846" spans="1:227" s="14" customFormat="1" ht="57" x14ac:dyDescent="0.25">
      <c r="A846" s="63" t="s">
        <v>635</v>
      </c>
      <c r="B846" s="226" t="s">
        <v>636</v>
      </c>
      <c r="C846" s="58" t="s">
        <v>637</v>
      </c>
      <c r="D846" s="97" t="s">
        <v>1176</v>
      </c>
      <c r="E846" s="226" t="s">
        <v>173</v>
      </c>
      <c r="F846" s="259" t="s">
        <v>307</v>
      </c>
      <c r="G846" s="259" t="s">
        <v>381</v>
      </c>
      <c r="H846" s="396">
        <f>H847+H850+H854+H857+H867+H872+H875+H878</f>
        <v>81007.3</v>
      </c>
      <c r="I846" s="396">
        <f t="shared" ref="I846:M846" si="26">I847+I850+I854+I857+I867+I872+I875+I878</f>
        <v>81002</v>
      </c>
      <c r="J846" s="396">
        <f t="shared" si="26"/>
        <v>99512.200000000012</v>
      </c>
      <c r="K846" s="396">
        <f t="shared" si="26"/>
        <v>100842.3</v>
      </c>
      <c r="L846" s="396">
        <f t="shared" si="26"/>
        <v>100858.1</v>
      </c>
      <c r="M846" s="396">
        <f t="shared" si="26"/>
        <v>100859.3</v>
      </c>
      <c r="N846" s="332"/>
      <c r="O846" s="13"/>
      <c r="P846" s="67"/>
      <c r="Q846" s="67"/>
      <c r="R846" s="67"/>
      <c r="S846" s="67"/>
      <c r="T846" s="67"/>
      <c r="U846" s="67"/>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c r="EY846" s="13"/>
      <c r="EZ846" s="13"/>
      <c r="FA846" s="13"/>
      <c r="FB846" s="13"/>
      <c r="FC846" s="13"/>
      <c r="FD846" s="13"/>
      <c r="FE846" s="13"/>
      <c r="FF846" s="13"/>
      <c r="FG846" s="13"/>
      <c r="FH846" s="13"/>
      <c r="FI846" s="13"/>
      <c r="FJ846" s="13"/>
      <c r="FK846" s="13"/>
      <c r="FL846" s="13"/>
      <c r="FM846" s="13"/>
      <c r="FN846" s="13"/>
      <c r="FO846" s="13"/>
      <c r="FP846" s="13"/>
      <c r="FQ846" s="13"/>
      <c r="FR846" s="13"/>
      <c r="FS846" s="13"/>
      <c r="FT846" s="13"/>
      <c r="FU846" s="13"/>
      <c r="FV846" s="13"/>
      <c r="FW846" s="13"/>
      <c r="FX846" s="13"/>
      <c r="FY846" s="13"/>
      <c r="FZ846" s="13"/>
      <c r="GA846" s="13"/>
      <c r="GB846" s="13"/>
      <c r="GC846" s="13"/>
      <c r="GD846" s="13"/>
      <c r="GE846" s="13"/>
      <c r="GF846" s="13"/>
      <c r="GG846" s="13"/>
      <c r="GH846" s="13"/>
      <c r="GI846" s="13"/>
      <c r="GJ846" s="13"/>
      <c r="GK846" s="13"/>
      <c r="GL846" s="13"/>
      <c r="GM846" s="13"/>
      <c r="GN846" s="13"/>
      <c r="GO846" s="13"/>
      <c r="GP846" s="13"/>
      <c r="GQ846" s="13"/>
      <c r="GR846" s="13"/>
      <c r="GS846" s="13"/>
      <c r="GT846" s="13"/>
      <c r="GU846" s="13"/>
      <c r="GV846" s="13"/>
      <c r="GW846" s="13"/>
      <c r="GX846" s="13"/>
      <c r="GY846" s="13"/>
      <c r="GZ846" s="13"/>
      <c r="HA846" s="13"/>
      <c r="HB846" s="13"/>
      <c r="HC846" s="13"/>
      <c r="HD846" s="13"/>
      <c r="HE846" s="13"/>
      <c r="HF846" s="13"/>
      <c r="HG846" s="13"/>
      <c r="HH846" s="13"/>
      <c r="HI846" s="13"/>
      <c r="HJ846" s="13"/>
      <c r="HK846" s="13"/>
      <c r="HL846" s="13"/>
      <c r="HM846" s="13"/>
      <c r="HN846" s="13"/>
      <c r="HO846" s="13"/>
      <c r="HP846" s="13"/>
      <c r="HQ846" s="13"/>
      <c r="HR846" s="13"/>
      <c r="HS846" s="13"/>
    </row>
    <row r="847" spans="1:227" s="14" customFormat="1" ht="60" x14ac:dyDescent="0.25">
      <c r="A847" s="680" t="s">
        <v>638</v>
      </c>
      <c r="B847" s="683" t="s">
        <v>1128</v>
      </c>
      <c r="C847" s="659" t="s">
        <v>640</v>
      </c>
      <c r="D847" s="658" t="s">
        <v>72</v>
      </c>
      <c r="E847" s="261" t="s">
        <v>1665</v>
      </c>
      <c r="F847" s="229" t="s">
        <v>92</v>
      </c>
      <c r="G847" s="514" t="s">
        <v>757</v>
      </c>
      <c r="H847" s="624">
        <v>1822</v>
      </c>
      <c r="I847" s="624">
        <v>1822</v>
      </c>
      <c r="J847" s="624">
        <v>3652.1</v>
      </c>
      <c r="K847" s="624">
        <v>3990.2</v>
      </c>
      <c r="L847" s="624">
        <v>3990.2</v>
      </c>
      <c r="M847" s="624">
        <v>3990.2</v>
      </c>
      <c r="N847" s="619" t="s">
        <v>201</v>
      </c>
      <c r="O847" s="13"/>
      <c r="P847" s="67"/>
      <c r="Q847" s="67"/>
      <c r="R847" s="67"/>
      <c r="S847" s="67"/>
      <c r="T847" s="67"/>
      <c r="U847" s="67"/>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c r="EY847" s="13"/>
      <c r="EZ847" s="13"/>
      <c r="FA847" s="13"/>
      <c r="FB847" s="13"/>
      <c r="FC847" s="13"/>
      <c r="FD847" s="13"/>
      <c r="FE847" s="13"/>
      <c r="FF847" s="13"/>
      <c r="FG847" s="13"/>
      <c r="FH847" s="13"/>
      <c r="FI847" s="13"/>
      <c r="FJ847" s="13"/>
      <c r="FK847" s="13"/>
      <c r="FL847" s="13"/>
      <c r="FM847" s="13"/>
      <c r="FN847" s="13"/>
      <c r="FO847" s="13"/>
      <c r="FP847" s="13"/>
      <c r="FQ847" s="13"/>
      <c r="FR847" s="13"/>
      <c r="FS847" s="13"/>
      <c r="FT847" s="13"/>
      <c r="FU847" s="13"/>
      <c r="FV847" s="13"/>
      <c r="FW847" s="13"/>
      <c r="FX847" s="13"/>
      <c r="FY847" s="13"/>
      <c r="FZ847" s="13"/>
      <c r="GA847" s="13"/>
      <c r="GB847" s="13"/>
      <c r="GC847" s="13"/>
      <c r="GD847" s="13"/>
      <c r="GE847" s="13"/>
      <c r="GF847" s="13"/>
      <c r="GG847" s="13"/>
      <c r="GH847" s="13"/>
      <c r="GI847" s="13"/>
      <c r="GJ847" s="13"/>
      <c r="GK847" s="13"/>
      <c r="GL847" s="13"/>
      <c r="GM847" s="13"/>
      <c r="GN847" s="13"/>
      <c r="GO847" s="13"/>
      <c r="GP847" s="13"/>
      <c r="GQ847" s="13"/>
      <c r="GR847" s="13"/>
      <c r="GS847" s="13"/>
      <c r="GT847" s="13"/>
      <c r="GU847" s="13"/>
      <c r="GV847" s="13"/>
      <c r="GW847" s="13"/>
      <c r="GX847" s="13"/>
      <c r="GY847" s="13"/>
      <c r="GZ847" s="13"/>
      <c r="HA847" s="13"/>
      <c r="HB847" s="13"/>
      <c r="HC847" s="13"/>
      <c r="HD847" s="13"/>
      <c r="HE847" s="13"/>
      <c r="HF847" s="13"/>
      <c r="HG847" s="13"/>
      <c r="HH847" s="13"/>
      <c r="HI847" s="13"/>
      <c r="HJ847" s="13"/>
      <c r="HK847" s="13"/>
      <c r="HL847" s="13"/>
      <c r="HM847" s="13"/>
      <c r="HN847" s="13"/>
      <c r="HO847" s="13"/>
      <c r="HP847" s="13"/>
      <c r="HQ847" s="13"/>
      <c r="HR847" s="13"/>
      <c r="HS847" s="13"/>
    </row>
    <row r="848" spans="1:227" s="14" customFormat="1" ht="51" customHeight="1" x14ac:dyDescent="0.25">
      <c r="A848" s="680"/>
      <c r="B848" s="683"/>
      <c r="C848" s="659"/>
      <c r="D848" s="658"/>
      <c r="E848" s="262" t="s">
        <v>311</v>
      </c>
      <c r="F848" s="229" t="s">
        <v>92</v>
      </c>
      <c r="G848" s="514" t="s">
        <v>595</v>
      </c>
      <c r="H848" s="624"/>
      <c r="I848" s="624"/>
      <c r="J848" s="624"/>
      <c r="K848" s="624"/>
      <c r="L848" s="624"/>
      <c r="M848" s="624"/>
      <c r="N848" s="619"/>
      <c r="O848" s="13"/>
      <c r="P848" s="67"/>
      <c r="Q848" s="67"/>
      <c r="R848" s="67"/>
      <c r="S848" s="67"/>
      <c r="T848" s="67"/>
      <c r="U848" s="67"/>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c r="EY848" s="13"/>
      <c r="EZ848" s="13"/>
      <c r="FA848" s="13"/>
      <c r="FB848" s="13"/>
      <c r="FC848" s="13"/>
      <c r="FD848" s="13"/>
      <c r="FE848" s="13"/>
      <c r="FF848" s="13"/>
      <c r="FG848" s="13"/>
      <c r="FH848" s="13"/>
      <c r="FI848" s="13"/>
      <c r="FJ848" s="13"/>
      <c r="FK848" s="13"/>
      <c r="FL848" s="13"/>
      <c r="FM848" s="13"/>
      <c r="FN848" s="13"/>
      <c r="FO848" s="13"/>
      <c r="FP848" s="13"/>
      <c r="FQ848" s="13"/>
      <c r="FR848" s="13"/>
      <c r="FS848" s="13"/>
      <c r="FT848" s="13"/>
      <c r="FU848" s="13"/>
      <c r="FV848" s="13"/>
      <c r="FW848" s="13"/>
      <c r="FX848" s="13"/>
      <c r="FY848" s="13"/>
      <c r="FZ848" s="13"/>
      <c r="GA848" s="13"/>
      <c r="GB848" s="13"/>
      <c r="GC848" s="13"/>
      <c r="GD848" s="13"/>
      <c r="GE848" s="13"/>
      <c r="GF848" s="13"/>
      <c r="GG848" s="13"/>
      <c r="GH848" s="13"/>
      <c r="GI848" s="13"/>
      <c r="GJ848" s="13"/>
      <c r="GK848" s="13"/>
      <c r="GL848" s="13"/>
      <c r="GM848" s="13"/>
      <c r="GN848" s="13"/>
      <c r="GO848" s="13"/>
      <c r="GP848" s="13"/>
      <c r="GQ848" s="13"/>
      <c r="GR848" s="13"/>
      <c r="GS848" s="13"/>
      <c r="GT848" s="13"/>
      <c r="GU848" s="13"/>
      <c r="GV848" s="13"/>
      <c r="GW848" s="13"/>
      <c r="GX848" s="13"/>
      <c r="GY848" s="13"/>
      <c r="GZ848" s="13"/>
      <c r="HA848" s="13"/>
      <c r="HB848" s="13"/>
      <c r="HC848" s="13"/>
      <c r="HD848" s="13"/>
      <c r="HE848" s="13"/>
      <c r="HF848" s="13"/>
      <c r="HG848" s="13"/>
      <c r="HH848" s="13"/>
      <c r="HI848" s="13"/>
      <c r="HJ848" s="13"/>
      <c r="HK848" s="13"/>
      <c r="HL848" s="13"/>
      <c r="HM848" s="13"/>
      <c r="HN848" s="13"/>
      <c r="HO848" s="13"/>
      <c r="HP848" s="13"/>
      <c r="HQ848" s="13"/>
      <c r="HR848" s="13"/>
      <c r="HS848" s="13"/>
    </row>
    <row r="849" spans="1:227" s="14" customFormat="1" ht="36" customHeight="1" x14ac:dyDescent="0.25">
      <c r="A849" s="680"/>
      <c r="B849" s="683"/>
      <c r="C849" s="659"/>
      <c r="D849" s="658"/>
      <c r="E849" s="263" t="s">
        <v>536</v>
      </c>
      <c r="F849" s="264" t="s">
        <v>92</v>
      </c>
      <c r="G849" s="515" t="s">
        <v>531</v>
      </c>
      <c r="H849" s="624"/>
      <c r="I849" s="624"/>
      <c r="J849" s="624"/>
      <c r="K849" s="624"/>
      <c r="L849" s="624"/>
      <c r="M849" s="624"/>
      <c r="N849" s="619"/>
      <c r="O849" s="13"/>
      <c r="P849" s="67"/>
      <c r="Q849" s="67"/>
      <c r="R849" s="67"/>
      <c r="S849" s="67"/>
      <c r="T849" s="67"/>
      <c r="U849" s="67"/>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c r="EY849" s="13"/>
      <c r="EZ849" s="13"/>
      <c r="FA849" s="13"/>
      <c r="FB849" s="13"/>
      <c r="FC849" s="13"/>
      <c r="FD849" s="13"/>
      <c r="FE849" s="13"/>
      <c r="FF849" s="13"/>
      <c r="FG849" s="13"/>
      <c r="FH849" s="13"/>
      <c r="FI849" s="13"/>
      <c r="FJ849" s="13"/>
      <c r="FK849" s="13"/>
      <c r="FL849" s="13"/>
      <c r="FM849" s="13"/>
      <c r="FN849" s="13"/>
      <c r="FO849" s="13"/>
      <c r="FP849" s="13"/>
      <c r="FQ849" s="13"/>
      <c r="FR849" s="13"/>
      <c r="FS849" s="13"/>
      <c r="FT849" s="13"/>
      <c r="FU849" s="13"/>
      <c r="FV849" s="13"/>
      <c r="FW849" s="13"/>
      <c r="FX849" s="13"/>
      <c r="FY849" s="13"/>
      <c r="FZ849" s="13"/>
      <c r="GA849" s="13"/>
      <c r="GB849" s="13"/>
      <c r="GC849" s="13"/>
      <c r="GD849" s="13"/>
      <c r="GE849" s="13"/>
      <c r="GF849" s="13"/>
      <c r="GG849" s="13"/>
      <c r="GH849" s="13"/>
      <c r="GI849" s="13"/>
      <c r="GJ849" s="13"/>
      <c r="GK849" s="13"/>
      <c r="GL849" s="13"/>
      <c r="GM849" s="13"/>
      <c r="GN849" s="13"/>
      <c r="GO849" s="13"/>
      <c r="GP849" s="13"/>
      <c r="GQ849" s="13"/>
      <c r="GR849" s="13"/>
      <c r="GS849" s="13"/>
      <c r="GT849" s="13"/>
      <c r="GU849" s="13"/>
      <c r="GV849" s="13"/>
      <c r="GW849" s="13"/>
      <c r="GX849" s="13"/>
      <c r="GY849" s="13"/>
      <c r="GZ849" s="13"/>
      <c r="HA849" s="13"/>
      <c r="HB849" s="13"/>
      <c r="HC849" s="13"/>
      <c r="HD849" s="13"/>
      <c r="HE849" s="13"/>
      <c r="HF849" s="13"/>
      <c r="HG849" s="13"/>
      <c r="HH849" s="13"/>
      <c r="HI849" s="13"/>
      <c r="HJ849" s="13"/>
      <c r="HK849" s="13"/>
      <c r="HL849" s="13"/>
      <c r="HM849" s="13"/>
      <c r="HN849" s="13"/>
      <c r="HO849" s="13"/>
      <c r="HP849" s="13"/>
      <c r="HQ849" s="13"/>
      <c r="HR849" s="13"/>
      <c r="HS849" s="13"/>
    </row>
    <row r="850" spans="1:227" s="14" customFormat="1" ht="45" x14ac:dyDescent="0.25">
      <c r="A850" s="680" t="s">
        <v>641</v>
      </c>
      <c r="B850" s="683" t="s">
        <v>1129</v>
      </c>
      <c r="C850" s="659" t="s">
        <v>639</v>
      </c>
      <c r="D850" s="634" t="s">
        <v>83</v>
      </c>
      <c r="E850" s="230" t="s">
        <v>97</v>
      </c>
      <c r="F850" s="231" t="s">
        <v>92</v>
      </c>
      <c r="G850" s="516" t="s">
        <v>389</v>
      </c>
      <c r="H850" s="624">
        <v>1701.8</v>
      </c>
      <c r="I850" s="624">
        <v>1701.8</v>
      </c>
      <c r="J850" s="624">
        <v>2398.3000000000002</v>
      </c>
      <c r="K850" s="624">
        <v>2397.8000000000002</v>
      </c>
      <c r="L850" s="624">
        <v>2413.6</v>
      </c>
      <c r="M850" s="624">
        <v>2414.8000000000002</v>
      </c>
      <c r="N850" s="646" t="s">
        <v>212</v>
      </c>
      <c r="O850" s="13"/>
      <c r="P850" s="67"/>
      <c r="Q850" s="67"/>
      <c r="R850" s="67"/>
      <c r="S850" s="67"/>
      <c r="T850" s="67"/>
      <c r="U850" s="67"/>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c r="EY850" s="13"/>
      <c r="EZ850" s="13"/>
      <c r="FA850" s="13"/>
      <c r="FB850" s="13"/>
      <c r="FC850" s="13"/>
      <c r="FD850" s="13"/>
      <c r="FE850" s="13"/>
      <c r="FF850" s="13"/>
      <c r="FG850" s="13"/>
      <c r="FH850" s="13"/>
      <c r="FI850" s="13"/>
      <c r="FJ850" s="13"/>
      <c r="FK850" s="13"/>
      <c r="FL850" s="13"/>
      <c r="FM850" s="13"/>
      <c r="FN850" s="13"/>
      <c r="FO850" s="13"/>
      <c r="FP850" s="13"/>
      <c r="FQ850" s="13"/>
      <c r="FR850" s="13"/>
      <c r="FS850" s="13"/>
      <c r="FT850" s="13"/>
      <c r="FU850" s="13"/>
      <c r="FV850" s="13"/>
      <c r="FW850" s="13"/>
      <c r="FX850" s="13"/>
      <c r="FY850" s="13"/>
      <c r="FZ850" s="13"/>
      <c r="GA850" s="13"/>
      <c r="GB850" s="13"/>
      <c r="GC850" s="13"/>
      <c r="GD850" s="13"/>
      <c r="GE850" s="13"/>
      <c r="GF850" s="13"/>
      <c r="GG850" s="13"/>
      <c r="GH850" s="13"/>
      <c r="GI850" s="13"/>
      <c r="GJ850" s="13"/>
      <c r="GK850" s="13"/>
      <c r="GL850" s="13"/>
      <c r="GM850" s="13"/>
      <c r="GN850" s="13"/>
      <c r="GO850" s="13"/>
      <c r="GP850" s="13"/>
      <c r="GQ850" s="13"/>
      <c r="GR850" s="13"/>
      <c r="GS850" s="13"/>
      <c r="GT850" s="13"/>
      <c r="GU850" s="13"/>
      <c r="GV850" s="13"/>
      <c r="GW850" s="13"/>
      <c r="GX850" s="13"/>
      <c r="GY850" s="13"/>
      <c r="GZ850" s="13"/>
      <c r="HA850" s="13"/>
      <c r="HB850" s="13"/>
      <c r="HC850" s="13"/>
      <c r="HD850" s="13"/>
      <c r="HE850" s="13"/>
      <c r="HF850" s="13"/>
      <c r="HG850" s="13"/>
      <c r="HH850" s="13"/>
      <c r="HI850" s="13"/>
      <c r="HJ850" s="13"/>
      <c r="HK850" s="13"/>
      <c r="HL850" s="13"/>
      <c r="HM850" s="13"/>
      <c r="HN850" s="13"/>
      <c r="HO850" s="13"/>
      <c r="HP850" s="13"/>
      <c r="HQ850" s="13"/>
      <c r="HR850" s="13"/>
      <c r="HS850" s="13"/>
    </row>
    <row r="851" spans="1:227" s="14" customFormat="1" ht="60" x14ac:dyDescent="0.25">
      <c r="A851" s="680"/>
      <c r="B851" s="683"/>
      <c r="C851" s="659"/>
      <c r="D851" s="661"/>
      <c r="E851" s="230" t="s">
        <v>205</v>
      </c>
      <c r="F851" s="248" t="s">
        <v>92</v>
      </c>
      <c r="G851" s="517" t="s">
        <v>423</v>
      </c>
      <c r="H851" s="624"/>
      <c r="I851" s="624"/>
      <c r="J851" s="624"/>
      <c r="K851" s="624"/>
      <c r="L851" s="624"/>
      <c r="M851" s="624"/>
      <c r="N851" s="646"/>
      <c r="O851" s="13"/>
      <c r="P851" s="67"/>
      <c r="Q851" s="67"/>
      <c r="R851" s="67"/>
      <c r="S851" s="67"/>
      <c r="T851" s="67"/>
      <c r="U851" s="67"/>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c r="EY851" s="13"/>
      <c r="EZ851" s="13"/>
      <c r="FA851" s="13"/>
      <c r="FB851" s="13"/>
      <c r="FC851" s="13"/>
      <c r="FD851" s="13"/>
      <c r="FE851" s="13"/>
      <c r="FF851" s="13"/>
      <c r="FG851" s="13"/>
      <c r="FH851" s="13"/>
      <c r="FI851" s="13"/>
      <c r="FJ851" s="13"/>
      <c r="FK851" s="13"/>
      <c r="FL851" s="13"/>
      <c r="FM851" s="13"/>
      <c r="FN851" s="13"/>
      <c r="FO851" s="13"/>
      <c r="FP851" s="13"/>
      <c r="FQ851" s="13"/>
      <c r="FR851" s="13"/>
      <c r="FS851" s="13"/>
      <c r="FT851" s="13"/>
      <c r="FU851" s="13"/>
      <c r="FV851" s="13"/>
      <c r="FW851" s="13"/>
      <c r="FX851" s="13"/>
      <c r="FY851" s="13"/>
      <c r="FZ851" s="13"/>
      <c r="GA851" s="13"/>
      <c r="GB851" s="13"/>
      <c r="GC851" s="13"/>
      <c r="GD851" s="13"/>
      <c r="GE851" s="13"/>
      <c r="GF851" s="13"/>
      <c r="GG851" s="13"/>
      <c r="GH851" s="13"/>
      <c r="GI851" s="13"/>
      <c r="GJ851" s="13"/>
      <c r="GK851" s="13"/>
      <c r="GL851" s="13"/>
      <c r="GM851" s="13"/>
      <c r="GN851" s="13"/>
      <c r="GO851" s="13"/>
      <c r="GP851" s="13"/>
      <c r="GQ851" s="13"/>
      <c r="GR851" s="13"/>
      <c r="GS851" s="13"/>
      <c r="GT851" s="13"/>
      <c r="GU851" s="13"/>
      <c r="GV851" s="13"/>
      <c r="GW851" s="13"/>
      <c r="GX851" s="13"/>
      <c r="GY851" s="13"/>
      <c r="GZ851" s="13"/>
      <c r="HA851" s="13"/>
      <c r="HB851" s="13"/>
      <c r="HC851" s="13"/>
      <c r="HD851" s="13"/>
      <c r="HE851" s="13"/>
      <c r="HF851" s="13"/>
      <c r="HG851" s="13"/>
      <c r="HH851" s="13"/>
      <c r="HI851" s="13"/>
      <c r="HJ851" s="13"/>
      <c r="HK851" s="13"/>
      <c r="HL851" s="13"/>
      <c r="HM851" s="13"/>
      <c r="HN851" s="13"/>
      <c r="HO851" s="13"/>
      <c r="HP851" s="13"/>
      <c r="HQ851" s="13"/>
      <c r="HR851" s="13"/>
      <c r="HS851" s="13"/>
    </row>
    <row r="852" spans="1:227" s="14" customFormat="1" ht="60" x14ac:dyDescent="0.25">
      <c r="A852" s="680"/>
      <c r="B852" s="683"/>
      <c r="C852" s="659"/>
      <c r="D852" s="661"/>
      <c r="E852" s="227" t="s">
        <v>931</v>
      </c>
      <c r="F852" s="248" t="s">
        <v>92</v>
      </c>
      <c r="G852" s="518" t="s">
        <v>1038</v>
      </c>
      <c r="H852" s="624"/>
      <c r="I852" s="624"/>
      <c r="J852" s="624"/>
      <c r="K852" s="624"/>
      <c r="L852" s="624"/>
      <c r="M852" s="624"/>
      <c r="N852" s="646"/>
      <c r="O852" s="13"/>
      <c r="P852" s="67"/>
      <c r="Q852" s="67"/>
      <c r="R852" s="67"/>
      <c r="S852" s="67"/>
      <c r="T852" s="67"/>
      <c r="U852" s="67"/>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c r="EY852" s="13"/>
      <c r="EZ852" s="13"/>
      <c r="FA852" s="13"/>
      <c r="FB852" s="13"/>
      <c r="FC852" s="13"/>
      <c r="FD852" s="13"/>
      <c r="FE852" s="13"/>
      <c r="FF852" s="13"/>
      <c r="FG852" s="13"/>
      <c r="FH852" s="13"/>
      <c r="FI852" s="13"/>
      <c r="FJ852" s="13"/>
      <c r="FK852" s="13"/>
      <c r="FL852" s="13"/>
      <c r="FM852" s="13"/>
      <c r="FN852" s="13"/>
      <c r="FO852" s="13"/>
      <c r="FP852" s="13"/>
      <c r="FQ852" s="13"/>
      <c r="FR852" s="13"/>
      <c r="FS852" s="13"/>
      <c r="FT852" s="13"/>
      <c r="FU852" s="13"/>
      <c r="FV852" s="13"/>
      <c r="FW852" s="13"/>
      <c r="FX852" s="13"/>
      <c r="FY852" s="13"/>
      <c r="FZ852" s="13"/>
      <c r="GA852" s="13"/>
      <c r="GB852" s="13"/>
      <c r="GC852" s="13"/>
      <c r="GD852" s="13"/>
      <c r="GE852" s="13"/>
      <c r="GF852" s="13"/>
      <c r="GG852" s="13"/>
      <c r="GH852" s="13"/>
      <c r="GI852" s="13"/>
      <c r="GJ852" s="13"/>
      <c r="GK852" s="13"/>
      <c r="GL852" s="13"/>
      <c r="GM852" s="13"/>
      <c r="GN852" s="13"/>
      <c r="GO852" s="13"/>
      <c r="GP852" s="13"/>
      <c r="GQ852" s="13"/>
      <c r="GR852" s="13"/>
      <c r="GS852" s="13"/>
      <c r="GT852" s="13"/>
      <c r="GU852" s="13"/>
      <c r="GV852" s="13"/>
      <c r="GW852" s="13"/>
      <c r="GX852" s="13"/>
      <c r="GY852" s="13"/>
      <c r="GZ852" s="13"/>
      <c r="HA852" s="13"/>
      <c r="HB852" s="13"/>
      <c r="HC852" s="13"/>
      <c r="HD852" s="13"/>
      <c r="HE852" s="13"/>
      <c r="HF852" s="13"/>
      <c r="HG852" s="13"/>
      <c r="HH852" s="13"/>
      <c r="HI852" s="13"/>
      <c r="HJ852" s="13"/>
      <c r="HK852" s="13"/>
      <c r="HL852" s="13"/>
      <c r="HM852" s="13"/>
      <c r="HN852" s="13"/>
      <c r="HO852" s="13"/>
      <c r="HP852" s="13"/>
      <c r="HQ852" s="13"/>
      <c r="HR852" s="13"/>
      <c r="HS852" s="13"/>
    </row>
    <row r="853" spans="1:227" s="14" customFormat="1" ht="45" x14ac:dyDescent="0.25">
      <c r="A853" s="680"/>
      <c r="B853" s="683"/>
      <c r="C853" s="659"/>
      <c r="D853" s="662"/>
      <c r="E853" s="230" t="s">
        <v>312</v>
      </c>
      <c r="F853" s="248" t="s">
        <v>92</v>
      </c>
      <c r="G853" s="517" t="s">
        <v>424</v>
      </c>
      <c r="H853" s="624"/>
      <c r="I853" s="624"/>
      <c r="J853" s="624"/>
      <c r="K853" s="624"/>
      <c r="L853" s="624"/>
      <c r="M853" s="624"/>
      <c r="N853" s="646"/>
      <c r="O853" s="13"/>
      <c r="P853" s="67"/>
      <c r="Q853" s="67"/>
      <c r="R853" s="67"/>
      <c r="S853" s="67"/>
      <c r="T853" s="67"/>
      <c r="U853" s="67"/>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c r="EY853" s="13"/>
      <c r="EZ853" s="13"/>
      <c r="FA853" s="13"/>
      <c r="FB853" s="13"/>
      <c r="FC853" s="13"/>
      <c r="FD853" s="13"/>
      <c r="FE853" s="13"/>
      <c r="FF853" s="13"/>
      <c r="FG853" s="13"/>
      <c r="FH853" s="13"/>
      <c r="FI853" s="13"/>
      <c r="FJ853" s="13"/>
      <c r="FK853" s="13"/>
      <c r="FL853" s="13"/>
      <c r="FM853" s="13"/>
      <c r="FN853" s="13"/>
      <c r="FO853" s="13"/>
      <c r="FP853" s="13"/>
      <c r="FQ853" s="13"/>
      <c r="FR853" s="13"/>
      <c r="FS853" s="13"/>
      <c r="FT853" s="13"/>
      <c r="FU853" s="13"/>
      <c r="FV853" s="13"/>
      <c r="FW853" s="13"/>
      <c r="FX853" s="13"/>
      <c r="FY853" s="13"/>
      <c r="FZ853" s="13"/>
      <c r="GA853" s="13"/>
      <c r="GB853" s="13"/>
      <c r="GC853" s="13"/>
      <c r="GD853" s="13"/>
      <c r="GE853" s="13"/>
      <c r="GF853" s="13"/>
      <c r="GG853" s="13"/>
      <c r="GH853" s="13"/>
      <c r="GI853" s="13"/>
      <c r="GJ853" s="13"/>
      <c r="GK853" s="13"/>
      <c r="GL853" s="13"/>
      <c r="GM853" s="13"/>
      <c r="GN853" s="13"/>
      <c r="GO853" s="13"/>
      <c r="GP853" s="13"/>
      <c r="GQ853" s="13"/>
      <c r="GR853" s="13"/>
      <c r="GS853" s="13"/>
      <c r="GT853" s="13"/>
      <c r="GU853" s="13"/>
      <c r="GV853" s="13"/>
      <c r="GW853" s="13"/>
      <c r="GX853" s="13"/>
      <c r="GY853" s="13"/>
      <c r="GZ853" s="13"/>
      <c r="HA853" s="13"/>
      <c r="HB853" s="13"/>
      <c r="HC853" s="13"/>
      <c r="HD853" s="13"/>
      <c r="HE853" s="13"/>
      <c r="HF853" s="13"/>
      <c r="HG853" s="13"/>
      <c r="HH853" s="13"/>
      <c r="HI853" s="13"/>
      <c r="HJ853" s="13"/>
      <c r="HK853" s="13"/>
      <c r="HL853" s="13"/>
      <c r="HM853" s="13"/>
      <c r="HN853" s="13"/>
      <c r="HO853" s="13"/>
      <c r="HP853" s="13"/>
      <c r="HQ853" s="13"/>
      <c r="HR853" s="13"/>
      <c r="HS853" s="13"/>
    </row>
    <row r="854" spans="1:227" s="14" customFormat="1" ht="45.75" customHeight="1" x14ac:dyDescent="0.25">
      <c r="A854" s="680" t="s">
        <v>642</v>
      </c>
      <c r="B854" s="773" t="s">
        <v>294</v>
      </c>
      <c r="C854" s="659" t="s">
        <v>649</v>
      </c>
      <c r="D854" s="634" t="s">
        <v>79</v>
      </c>
      <c r="E854" s="230" t="s">
        <v>105</v>
      </c>
      <c r="F854" s="248" t="s">
        <v>92</v>
      </c>
      <c r="G854" s="519" t="s">
        <v>537</v>
      </c>
      <c r="H854" s="624">
        <v>1970</v>
      </c>
      <c r="I854" s="624">
        <v>1970</v>
      </c>
      <c r="J854" s="624">
        <v>5182.2</v>
      </c>
      <c r="K854" s="624">
        <v>5182.1000000000004</v>
      </c>
      <c r="L854" s="624">
        <v>5182.1000000000004</v>
      </c>
      <c r="M854" s="624">
        <v>5182.1000000000004</v>
      </c>
      <c r="N854" s="619" t="s">
        <v>544</v>
      </c>
      <c r="O854" s="13"/>
      <c r="P854" s="67"/>
      <c r="Q854" s="67"/>
      <c r="R854" s="67"/>
      <c r="S854" s="67"/>
      <c r="T854" s="67"/>
      <c r="U854" s="67"/>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c r="EY854" s="13"/>
      <c r="EZ854" s="13"/>
      <c r="FA854" s="13"/>
      <c r="FB854" s="13"/>
      <c r="FC854" s="13"/>
      <c r="FD854" s="13"/>
      <c r="FE854" s="13"/>
      <c r="FF854" s="13"/>
      <c r="FG854" s="13"/>
      <c r="FH854" s="13"/>
      <c r="FI854" s="13"/>
      <c r="FJ854" s="13"/>
      <c r="FK854" s="13"/>
      <c r="FL854" s="13"/>
      <c r="FM854" s="13"/>
      <c r="FN854" s="13"/>
      <c r="FO854" s="13"/>
      <c r="FP854" s="13"/>
      <c r="FQ854" s="13"/>
      <c r="FR854" s="13"/>
      <c r="FS854" s="13"/>
      <c r="FT854" s="13"/>
      <c r="FU854" s="13"/>
      <c r="FV854" s="13"/>
      <c r="FW854" s="13"/>
      <c r="FX854" s="13"/>
      <c r="FY854" s="13"/>
      <c r="FZ854" s="13"/>
      <c r="GA854" s="13"/>
      <c r="GB854" s="13"/>
      <c r="GC854" s="13"/>
      <c r="GD854" s="13"/>
      <c r="GE854" s="13"/>
      <c r="GF854" s="13"/>
      <c r="GG854" s="13"/>
      <c r="GH854" s="13"/>
      <c r="GI854" s="13"/>
      <c r="GJ854" s="13"/>
      <c r="GK854" s="13"/>
      <c r="GL854" s="13"/>
      <c r="GM854" s="13"/>
      <c r="GN854" s="13"/>
      <c r="GO854" s="13"/>
      <c r="GP854" s="13"/>
      <c r="GQ854" s="13"/>
      <c r="GR854" s="13"/>
      <c r="GS854" s="13"/>
      <c r="GT854" s="13"/>
      <c r="GU854" s="13"/>
      <c r="GV854" s="13"/>
      <c r="GW854" s="13"/>
      <c r="GX854" s="13"/>
      <c r="GY854" s="13"/>
      <c r="GZ854" s="13"/>
      <c r="HA854" s="13"/>
      <c r="HB854" s="13"/>
      <c r="HC854" s="13"/>
      <c r="HD854" s="13"/>
      <c r="HE854" s="13"/>
      <c r="HF854" s="13"/>
      <c r="HG854" s="13"/>
      <c r="HH854" s="13"/>
      <c r="HI854" s="13"/>
      <c r="HJ854" s="13"/>
      <c r="HK854" s="13"/>
      <c r="HL854" s="13"/>
      <c r="HM854" s="13"/>
      <c r="HN854" s="13"/>
      <c r="HO854" s="13"/>
      <c r="HP854" s="13"/>
      <c r="HQ854" s="13"/>
      <c r="HR854" s="13"/>
      <c r="HS854" s="13"/>
    </row>
    <row r="855" spans="1:227" s="14" customFormat="1" ht="54.6" customHeight="1" x14ac:dyDescent="0.25">
      <c r="A855" s="680"/>
      <c r="B855" s="773"/>
      <c r="C855" s="659"/>
      <c r="D855" s="661"/>
      <c r="E855" s="230" t="s">
        <v>106</v>
      </c>
      <c r="F855" s="248" t="s">
        <v>92</v>
      </c>
      <c r="G855" s="514" t="s">
        <v>383</v>
      </c>
      <c r="H855" s="624"/>
      <c r="I855" s="624"/>
      <c r="J855" s="624"/>
      <c r="K855" s="624"/>
      <c r="L855" s="624"/>
      <c r="M855" s="624"/>
      <c r="N855" s="619"/>
      <c r="O855" s="13"/>
      <c r="P855" s="67"/>
      <c r="Q855" s="67"/>
      <c r="R855" s="67"/>
      <c r="S855" s="67"/>
      <c r="T855" s="67"/>
      <c r="U855" s="67"/>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c r="EY855" s="13"/>
      <c r="EZ855" s="13"/>
      <c r="FA855" s="13"/>
      <c r="FB855" s="13"/>
      <c r="FC855" s="13"/>
      <c r="FD855" s="13"/>
      <c r="FE855" s="13"/>
      <c r="FF855" s="13"/>
      <c r="FG855" s="13"/>
      <c r="FH855" s="13"/>
      <c r="FI855" s="13"/>
      <c r="FJ855" s="13"/>
      <c r="FK855" s="13"/>
      <c r="FL855" s="13"/>
      <c r="FM855" s="13"/>
      <c r="FN855" s="13"/>
      <c r="FO855" s="13"/>
      <c r="FP855" s="13"/>
      <c r="FQ855" s="13"/>
      <c r="FR855" s="13"/>
      <c r="FS855" s="13"/>
      <c r="FT855" s="13"/>
      <c r="FU855" s="13"/>
      <c r="FV855" s="13"/>
      <c r="FW855" s="13"/>
      <c r="FX855" s="13"/>
      <c r="FY855" s="13"/>
      <c r="FZ855" s="13"/>
      <c r="GA855" s="13"/>
      <c r="GB855" s="13"/>
      <c r="GC855" s="13"/>
      <c r="GD855" s="13"/>
      <c r="GE855" s="13"/>
      <c r="GF855" s="13"/>
      <c r="GG855" s="13"/>
      <c r="GH855" s="13"/>
      <c r="GI855" s="13"/>
      <c r="GJ855" s="13"/>
      <c r="GK855" s="13"/>
      <c r="GL855" s="13"/>
      <c r="GM855" s="13"/>
      <c r="GN855" s="13"/>
      <c r="GO855" s="13"/>
      <c r="GP855" s="13"/>
      <c r="GQ855" s="13"/>
      <c r="GR855" s="13"/>
      <c r="GS855" s="13"/>
      <c r="GT855" s="13"/>
      <c r="GU855" s="13"/>
      <c r="GV855" s="13"/>
      <c r="GW855" s="13"/>
      <c r="GX855" s="13"/>
      <c r="GY855" s="13"/>
      <c r="GZ855" s="13"/>
      <c r="HA855" s="13"/>
      <c r="HB855" s="13"/>
      <c r="HC855" s="13"/>
      <c r="HD855" s="13"/>
      <c r="HE855" s="13"/>
      <c r="HF855" s="13"/>
      <c r="HG855" s="13"/>
      <c r="HH855" s="13"/>
      <c r="HI855" s="13"/>
      <c r="HJ855" s="13"/>
      <c r="HK855" s="13"/>
      <c r="HL855" s="13"/>
      <c r="HM855" s="13"/>
      <c r="HN855" s="13"/>
      <c r="HO855" s="13"/>
      <c r="HP855" s="13"/>
      <c r="HQ855" s="13"/>
      <c r="HR855" s="13"/>
      <c r="HS855" s="13"/>
    </row>
    <row r="856" spans="1:227" s="14" customFormat="1" ht="79.5" customHeight="1" x14ac:dyDescent="0.25">
      <c r="A856" s="680"/>
      <c r="B856" s="773"/>
      <c r="C856" s="659"/>
      <c r="D856" s="661"/>
      <c r="E856" s="112" t="s">
        <v>539</v>
      </c>
      <c r="F856" s="248" t="s">
        <v>92</v>
      </c>
      <c r="G856" s="519" t="s">
        <v>540</v>
      </c>
      <c r="H856" s="624"/>
      <c r="I856" s="624"/>
      <c r="J856" s="624"/>
      <c r="K856" s="624"/>
      <c r="L856" s="624"/>
      <c r="M856" s="624"/>
      <c r="N856" s="619"/>
      <c r="O856" s="13"/>
      <c r="P856" s="67"/>
      <c r="Q856" s="67"/>
      <c r="R856" s="67"/>
      <c r="S856" s="67"/>
      <c r="T856" s="67"/>
      <c r="U856" s="67"/>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c r="EY856" s="13"/>
      <c r="EZ856" s="13"/>
      <c r="FA856" s="13"/>
      <c r="FB856" s="13"/>
      <c r="FC856" s="13"/>
      <c r="FD856" s="13"/>
      <c r="FE856" s="13"/>
      <c r="FF856" s="13"/>
      <c r="FG856" s="13"/>
      <c r="FH856" s="13"/>
      <c r="FI856" s="13"/>
      <c r="FJ856" s="13"/>
      <c r="FK856" s="13"/>
      <c r="FL856" s="13"/>
      <c r="FM856" s="13"/>
      <c r="FN856" s="13"/>
      <c r="FO856" s="13"/>
      <c r="FP856" s="13"/>
      <c r="FQ856" s="13"/>
      <c r="FR856" s="13"/>
      <c r="FS856" s="13"/>
      <c r="FT856" s="13"/>
      <c r="FU856" s="13"/>
      <c r="FV856" s="13"/>
      <c r="FW856" s="13"/>
      <c r="FX856" s="13"/>
      <c r="FY856" s="13"/>
      <c r="FZ856" s="13"/>
      <c r="GA856" s="13"/>
      <c r="GB856" s="13"/>
      <c r="GC856" s="13"/>
      <c r="GD856" s="13"/>
      <c r="GE856" s="13"/>
      <c r="GF856" s="13"/>
      <c r="GG856" s="13"/>
      <c r="GH856" s="13"/>
      <c r="GI856" s="13"/>
      <c r="GJ856" s="13"/>
      <c r="GK856" s="13"/>
      <c r="GL856" s="13"/>
      <c r="GM856" s="13"/>
      <c r="GN856" s="13"/>
      <c r="GO856" s="13"/>
      <c r="GP856" s="13"/>
      <c r="GQ856" s="13"/>
      <c r="GR856" s="13"/>
      <c r="GS856" s="13"/>
      <c r="GT856" s="13"/>
      <c r="GU856" s="13"/>
      <c r="GV856" s="13"/>
      <c r="GW856" s="13"/>
      <c r="GX856" s="13"/>
      <c r="GY856" s="13"/>
      <c r="GZ856" s="13"/>
      <c r="HA856" s="13"/>
      <c r="HB856" s="13"/>
      <c r="HC856" s="13"/>
      <c r="HD856" s="13"/>
      <c r="HE856" s="13"/>
      <c r="HF856" s="13"/>
      <c r="HG856" s="13"/>
      <c r="HH856" s="13"/>
      <c r="HI856" s="13"/>
      <c r="HJ856" s="13"/>
      <c r="HK856" s="13"/>
      <c r="HL856" s="13"/>
      <c r="HM856" s="13"/>
      <c r="HN856" s="13"/>
      <c r="HO856" s="13"/>
      <c r="HP856" s="13"/>
      <c r="HQ856" s="13"/>
      <c r="HR856" s="13"/>
      <c r="HS856" s="13"/>
    </row>
    <row r="857" spans="1:227" s="14" customFormat="1" ht="30" x14ac:dyDescent="0.25">
      <c r="A857" s="680" t="s">
        <v>823</v>
      </c>
      <c r="B857" s="773" t="s">
        <v>295</v>
      </c>
      <c r="C857" s="659" t="s">
        <v>651</v>
      </c>
      <c r="D857" s="634" t="s">
        <v>1175</v>
      </c>
      <c r="E857" s="232" t="s">
        <v>173</v>
      </c>
      <c r="F857" s="267" t="s">
        <v>307</v>
      </c>
      <c r="G857" s="267" t="s">
        <v>381</v>
      </c>
      <c r="H857" s="654">
        <f>H859+H862</f>
        <v>10723.300000000001</v>
      </c>
      <c r="I857" s="654">
        <f t="shared" ref="I857:M857" si="27">I859+I862</f>
        <v>10719</v>
      </c>
      <c r="J857" s="654">
        <f t="shared" si="27"/>
        <v>12556</v>
      </c>
      <c r="K857" s="654">
        <f t="shared" si="27"/>
        <v>12556</v>
      </c>
      <c r="L857" s="654">
        <f t="shared" si="27"/>
        <v>12556</v>
      </c>
      <c r="M857" s="654">
        <f t="shared" si="27"/>
        <v>12556</v>
      </c>
      <c r="N857" s="645"/>
      <c r="O857" s="13"/>
      <c r="P857" s="67"/>
      <c r="Q857" s="67"/>
      <c r="R857" s="67"/>
      <c r="S857" s="67"/>
      <c r="T857" s="67"/>
      <c r="U857" s="67"/>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c r="EY857" s="13"/>
      <c r="EZ857" s="13"/>
      <c r="FA857" s="13"/>
      <c r="FB857" s="13"/>
      <c r="FC857" s="13"/>
      <c r="FD857" s="13"/>
      <c r="FE857" s="13"/>
      <c r="FF857" s="13"/>
      <c r="FG857" s="13"/>
      <c r="FH857" s="13"/>
      <c r="FI857" s="13"/>
      <c r="FJ857" s="13"/>
      <c r="FK857" s="13"/>
      <c r="FL857" s="13"/>
      <c r="FM857" s="13"/>
      <c r="FN857" s="13"/>
      <c r="FO857" s="13"/>
      <c r="FP857" s="13"/>
      <c r="FQ857" s="13"/>
      <c r="FR857" s="13"/>
      <c r="FS857" s="13"/>
      <c r="FT857" s="13"/>
      <c r="FU857" s="13"/>
      <c r="FV857" s="13"/>
      <c r="FW857" s="13"/>
      <c r="FX857" s="13"/>
      <c r="FY857" s="13"/>
      <c r="FZ857" s="13"/>
      <c r="GA857" s="13"/>
      <c r="GB857" s="13"/>
      <c r="GC857" s="13"/>
      <c r="GD857" s="13"/>
      <c r="GE857" s="13"/>
      <c r="GF857" s="13"/>
      <c r="GG857" s="13"/>
      <c r="GH857" s="13"/>
      <c r="GI857" s="13"/>
      <c r="GJ857" s="13"/>
      <c r="GK857" s="13"/>
      <c r="GL857" s="13"/>
      <c r="GM857" s="13"/>
      <c r="GN857" s="13"/>
      <c r="GO857" s="13"/>
      <c r="GP857" s="13"/>
      <c r="GQ857" s="13"/>
      <c r="GR857" s="13"/>
      <c r="GS857" s="13"/>
      <c r="GT857" s="13"/>
      <c r="GU857" s="13"/>
      <c r="GV857" s="13"/>
      <c r="GW857" s="13"/>
      <c r="GX857" s="13"/>
      <c r="GY857" s="13"/>
      <c r="GZ857" s="13"/>
      <c r="HA857" s="13"/>
      <c r="HB857" s="13"/>
      <c r="HC857" s="13"/>
      <c r="HD857" s="13"/>
      <c r="HE857" s="13"/>
      <c r="HF857" s="13"/>
      <c r="HG857" s="13"/>
      <c r="HH857" s="13"/>
      <c r="HI857" s="13"/>
      <c r="HJ857" s="13"/>
      <c r="HK857" s="13"/>
      <c r="HL857" s="13"/>
      <c r="HM857" s="13"/>
      <c r="HN857" s="13"/>
      <c r="HO857" s="13"/>
      <c r="HP857" s="13"/>
      <c r="HQ857" s="13"/>
      <c r="HR857" s="13"/>
      <c r="HS857" s="13"/>
    </row>
    <row r="858" spans="1:227" s="14" customFormat="1" ht="25.5" customHeight="1" x14ac:dyDescent="0.25">
      <c r="A858" s="680"/>
      <c r="B858" s="773"/>
      <c r="C858" s="659"/>
      <c r="D858" s="662"/>
      <c r="E858" s="268" t="s">
        <v>91</v>
      </c>
      <c r="F858" s="248"/>
      <c r="G858" s="248"/>
      <c r="H858" s="654"/>
      <c r="I858" s="654"/>
      <c r="J858" s="654"/>
      <c r="K858" s="654"/>
      <c r="L858" s="654"/>
      <c r="M858" s="654"/>
      <c r="N858" s="645"/>
      <c r="O858" s="13"/>
      <c r="P858" s="67"/>
      <c r="Q858" s="67"/>
      <c r="R858" s="67"/>
      <c r="S858" s="67"/>
      <c r="T858" s="67"/>
      <c r="U858" s="67"/>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c r="EY858" s="13"/>
      <c r="EZ858" s="13"/>
      <c r="FA858" s="13"/>
      <c r="FB858" s="13"/>
      <c r="FC858" s="13"/>
      <c r="FD858" s="13"/>
      <c r="FE858" s="13"/>
      <c r="FF858" s="13"/>
      <c r="FG858" s="13"/>
      <c r="FH858" s="13"/>
      <c r="FI858" s="13"/>
      <c r="FJ858" s="13"/>
      <c r="FK858" s="13"/>
      <c r="FL858" s="13"/>
      <c r="FM858" s="13"/>
      <c r="FN858" s="13"/>
      <c r="FO858" s="13"/>
      <c r="FP858" s="13"/>
      <c r="FQ858" s="13"/>
      <c r="FR858" s="13"/>
      <c r="FS858" s="13"/>
      <c r="FT858" s="13"/>
      <c r="FU858" s="13"/>
      <c r="FV858" s="13"/>
      <c r="FW858" s="13"/>
      <c r="FX858" s="13"/>
      <c r="FY858" s="13"/>
      <c r="FZ858" s="13"/>
      <c r="GA858" s="13"/>
      <c r="GB858" s="13"/>
      <c r="GC858" s="13"/>
      <c r="GD858" s="13"/>
      <c r="GE858" s="13"/>
      <c r="GF858" s="13"/>
      <c r="GG858" s="13"/>
      <c r="GH858" s="13"/>
      <c r="GI858" s="13"/>
      <c r="GJ858" s="13"/>
      <c r="GK858" s="13"/>
      <c r="GL858" s="13"/>
      <c r="GM858" s="13"/>
      <c r="GN858" s="13"/>
      <c r="GO858" s="13"/>
      <c r="GP858" s="13"/>
      <c r="GQ858" s="13"/>
      <c r="GR858" s="13"/>
      <c r="GS858" s="13"/>
      <c r="GT858" s="13"/>
      <c r="GU858" s="13"/>
      <c r="GV858" s="13"/>
      <c r="GW858" s="13"/>
      <c r="GX858" s="13"/>
      <c r="GY858" s="13"/>
      <c r="GZ858" s="13"/>
      <c r="HA858" s="13"/>
      <c r="HB858" s="13"/>
      <c r="HC858" s="13"/>
      <c r="HD858" s="13"/>
      <c r="HE858" s="13"/>
      <c r="HF858" s="13"/>
      <c r="HG858" s="13"/>
      <c r="HH858" s="13"/>
      <c r="HI858" s="13"/>
      <c r="HJ858" s="13"/>
      <c r="HK858" s="13"/>
      <c r="HL858" s="13"/>
      <c r="HM858" s="13"/>
      <c r="HN858" s="13"/>
      <c r="HO858" s="13"/>
      <c r="HP858" s="13"/>
      <c r="HQ858" s="13"/>
      <c r="HR858" s="13"/>
      <c r="HS858" s="13"/>
    </row>
    <row r="859" spans="1:227" s="14" customFormat="1" ht="90" x14ac:dyDescent="0.25">
      <c r="A859" s="680"/>
      <c r="B859" s="723"/>
      <c r="C859" s="659" t="s">
        <v>652</v>
      </c>
      <c r="D859" s="660" t="s">
        <v>87</v>
      </c>
      <c r="E859" s="269" t="s">
        <v>368</v>
      </c>
      <c r="F859" s="224" t="s">
        <v>92</v>
      </c>
      <c r="G859" s="270" t="s">
        <v>406</v>
      </c>
      <c r="H859" s="624">
        <v>10324.1</v>
      </c>
      <c r="I859" s="624">
        <v>10319.799999999999</v>
      </c>
      <c r="J859" s="624">
        <v>12404</v>
      </c>
      <c r="K859" s="624">
        <v>12382.5</v>
      </c>
      <c r="L859" s="624">
        <v>12382.5</v>
      </c>
      <c r="M859" s="624">
        <v>12382.5</v>
      </c>
      <c r="N859" s="619" t="s">
        <v>328</v>
      </c>
      <c r="O859" s="13"/>
      <c r="P859" s="67"/>
      <c r="Q859" s="67"/>
      <c r="R859" s="67"/>
      <c r="S859" s="67"/>
      <c r="T859" s="67"/>
      <c r="U859" s="67"/>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c r="EY859" s="13"/>
      <c r="EZ859" s="13"/>
      <c r="FA859" s="13"/>
      <c r="FB859" s="13"/>
      <c r="FC859" s="13"/>
      <c r="FD859" s="13"/>
      <c r="FE859" s="13"/>
      <c r="FF859" s="13"/>
      <c r="FG859" s="13"/>
      <c r="FH859" s="13"/>
      <c r="FI859" s="13"/>
      <c r="FJ859" s="13"/>
      <c r="FK859" s="13"/>
      <c r="FL859" s="13"/>
      <c r="FM859" s="13"/>
      <c r="FN859" s="13"/>
      <c r="FO859" s="13"/>
      <c r="FP859" s="13"/>
      <c r="FQ859" s="13"/>
      <c r="FR859" s="13"/>
      <c r="FS859" s="13"/>
      <c r="FT859" s="13"/>
      <c r="FU859" s="13"/>
      <c r="FV859" s="13"/>
      <c r="FW859" s="13"/>
      <c r="FX859" s="13"/>
      <c r="FY859" s="13"/>
      <c r="FZ859" s="13"/>
      <c r="GA859" s="13"/>
      <c r="GB859" s="13"/>
      <c r="GC859" s="13"/>
      <c r="GD859" s="13"/>
      <c r="GE859" s="13"/>
      <c r="GF859" s="13"/>
      <c r="GG859" s="13"/>
      <c r="GH859" s="13"/>
      <c r="GI859" s="13"/>
      <c r="GJ859" s="13"/>
      <c r="GK859" s="13"/>
      <c r="GL859" s="13"/>
      <c r="GM859" s="13"/>
      <c r="GN859" s="13"/>
      <c r="GO859" s="13"/>
      <c r="GP859" s="13"/>
      <c r="GQ859" s="13"/>
      <c r="GR859" s="13"/>
      <c r="GS859" s="13"/>
      <c r="GT859" s="13"/>
      <c r="GU859" s="13"/>
      <c r="GV859" s="13"/>
      <c r="GW859" s="13"/>
      <c r="GX859" s="13"/>
      <c r="GY859" s="13"/>
      <c r="GZ859" s="13"/>
      <c r="HA859" s="13"/>
      <c r="HB859" s="13"/>
      <c r="HC859" s="13"/>
      <c r="HD859" s="13"/>
      <c r="HE859" s="13"/>
      <c r="HF859" s="13"/>
      <c r="HG859" s="13"/>
      <c r="HH859" s="13"/>
      <c r="HI859" s="13"/>
      <c r="HJ859" s="13"/>
      <c r="HK859" s="13"/>
      <c r="HL859" s="13"/>
      <c r="HM859" s="13"/>
      <c r="HN859" s="13"/>
      <c r="HO859" s="13"/>
      <c r="HP859" s="13"/>
      <c r="HQ859" s="13"/>
      <c r="HR859" s="13"/>
      <c r="HS859" s="13"/>
    </row>
    <row r="860" spans="1:227" s="14" customFormat="1" ht="45" x14ac:dyDescent="0.25">
      <c r="A860" s="680"/>
      <c r="B860" s="723"/>
      <c r="C860" s="659"/>
      <c r="D860" s="660"/>
      <c r="E860" s="269" t="s">
        <v>758</v>
      </c>
      <c r="F860" s="224" t="s">
        <v>92</v>
      </c>
      <c r="G860" s="270" t="s">
        <v>759</v>
      </c>
      <c r="H860" s="624"/>
      <c r="I860" s="624"/>
      <c r="J860" s="624"/>
      <c r="K860" s="624"/>
      <c r="L860" s="624"/>
      <c r="M860" s="624"/>
      <c r="N860" s="619"/>
      <c r="O860" s="13"/>
      <c r="P860" s="67"/>
      <c r="Q860" s="67"/>
      <c r="R860" s="67"/>
      <c r="S860" s="67"/>
      <c r="T860" s="67"/>
      <c r="U860" s="67"/>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c r="EY860" s="13"/>
      <c r="EZ860" s="13"/>
      <c r="FA860" s="13"/>
      <c r="FB860" s="13"/>
      <c r="FC860" s="13"/>
      <c r="FD860" s="13"/>
      <c r="FE860" s="13"/>
      <c r="FF860" s="13"/>
      <c r="FG860" s="13"/>
      <c r="FH860" s="13"/>
      <c r="FI860" s="13"/>
      <c r="FJ860" s="13"/>
      <c r="FK860" s="13"/>
      <c r="FL860" s="13"/>
      <c r="FM860" s="13"/>
      <c r="FN860" s="13"/>
      <c r="FO860" s="13"/>
      <c r="FP860" s="13"/>
      <c r="FQ860" s="13"/>
      <c r="FR860" s="13"/>
      <c r="FS860" s="13"/>
      <c r="FT860" s="13"/>
      <c r="FU860" s="13"/>
      <c r="FV860" s="13"/>
      <c r="FW860" s="13"/>
      <c r="FX860" s="13"/>
      <c r="FY860" s="13"/>
      <c r="FZ860" s="13"/>
      <c r="GA860" s="13"/>
      <c r="GB860" s="13"/>
      <c r="GC860" s="13"/>
      <c r="GD860" s="13"/>
      <c r="GE860" s="13"/>
      <c r="GF860" s="13"/>
      <c r="GG860" s="13"/>
      <c r="GH860" s="13"/>
      <c r="GI860" s="13"/>
      <c r="GJ860" s="13"/>
      <c r="GK860" s="13"/>
      <c r="GL860" s="13"/>
      <c r="GM860" s="13"/>
      <c r="GN860" s="13"/>
      <c r="GO860" s="13"/>
      <c r="GP860" s="13"/>
      <c r="GQ860" s="13"/>
      <c r="GR860" s="13"/>
      <c r="GS860" s="13"/>
      <c r="GT860" s="13"/>
      <c r="GU860" s="13"/>
      <c r="GV860" s="13"/>
      <c r="GW860" s="13"/>
      <c r="GX860" s="13"/>
      <c r="GY860" s="13"/>
      <c r="GZ860" s="13"/>
      <c r="HA860" s="13"/>
      <c r="HB860" s="13"/>
      <c r="HC860" s="13"/>
      <c r="HD860" s="13"/>
      <c r="HE860" s="13"/>
      <c r="HF860" s="13"/>
      <c r="HG860" s="13"/>
      <c r="HH860" s="13"/>
      <c r="HI860" s="13"/>
      <c r="HJ860" s="13"/>
      <c r="HK860" s="13"/>
      <c r="HL860" s="13"/>
      <c r="HM860" s="13"/>
      <c r="HN860" s="13"/>
      <c r="HO860" s="13"/>
      <c r="HP860" s="13"/>
      <c r="HQ860" s="13"/>
      <c r="HR860" s="13"/>
      <c r="HS860" s="13"/>
    </row>
    <row r="861" spans="1:227" s="14" customFormat="1" ht="120" x14ac:dyDescent="0.25">
      <c r="A861" s="680"/>
      <c r="B861" s="723"/>
      <c r="C861" s="659"/>
      <c r="D861" s="660"/>
      <c r="E861" s="269" t="s">
        <v>447</v>
      </c>
      <c r="F861" s="224" t="s">
        <v>92</v>
      </c>
      <c r="G861" s="270" t="s">
        <v>607</v>
      </c>
      <c r="H861" s="624"/>
      <c r="I861" s="624"/>
      <c r="J861" s="624"/>
      <c r="K861" s="624"/>
      <c r="L861" s="624"/>
      <c r="M861" s="624"/>
      <c r="N861" s="619"/>
      <c r="O861" s="13"/>
      <c r="P861" s="67"/>
      <c r="Q861" s="67"/>
      <c r="R861" s="67"/>
      <c r="S861" s="67"/>
      <c r="T861" s="67"/>
      <c r="U861" s="67"/>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c r="EY861" s="13"/>
      <c r="EZ861" s="13"/>
      <c r="FA861" s="13"/>
      <c r="FB861" s="13"/>
      <c r="FC861" s="13"/>
      <c r="FD861" s="13"/>
      <c r="FE861" s="13"/>
      <c r="FF861" s="13"/>
      <c r="FG861" s="13"/>
      <c r="FH861" s="13"/>
      <c r="FI861" s="13"/>
      <c r="FJ861" s="13"/>
      <c r="FK861" s="13"/>
      <c r="FL861" s="13"/>
      <c r="FM861" s="13"/>
      <c r="FN861" s="13"/>
      <c r="FO861" s="13"/>
      <c r="FP861" s="13"/>
      <c r="FQ861" s="13"/>
      <c r="FR861" s="13"/>
      <c r="FS861" s="13"/>
      <c r="FT861" s="13"/>
      <c r="FU861" s="13"/>
      <c r="FV861" s="13"/>
      <c r="FW861" s="13"/>
      <c r="FX861" s="13"/>
      <c r="FY861" s="13"/>
      <c r="FZ861" s="13"/>
      <c r="GA861" s="13"/>
      <c r="GB861" s="13"/>
      <c r="GC861" s="13"/>
      <c r="GD861" s="13"/>
      <c r="GE861" s="13"/>
      <c r="GF861" s="13"/>
      <c r="GG861" s="13"/>
      <c r="GH861" s="13"/>
      <c r="GI861" s="13"/>
      <c r="GJ861" s="13"/>
      <c r="GK861" s="13"/>
      <c r="GL861" s="13"/>
      <c r="GM861" s="13"/>
      <c r="GN861" s="13"/>
      <c r="GO861" s="13"/>
      <c r="GP861" s="13"/>
      <c r="GQ861" s="13"/>
      <c r="GR861" s="13"/>
      <c r="GS861" s="13"/>
      <c r="GT861" s="13"/>
      <c r="GU861" s="13"/>
      <c r="GV861" s="13"/>
      <c r="GW861" s="13"/>
      <c r="GX861" s="13"/>
      <c r="GY861" s="13"/>
      <c r="GZ861" s="13"/>
      <c r="HA861" s="13"/>
      <c r="HB861" s="13"/>
      <c r="HC861" s="13"/>
      <c r="HD861" s="13"/>
      <c r="HE861" s="13"/>
      <c r="HF861" s="13"/>
      <c r="HG861" s="13"/>
      <c r="HH861" s="13"/>
      <c r="HI861" s="13"/>
      <c r="HJ861" s="13"/>
      <c r="HK861" s="13"/>
      <c r="HL861" s="13"/>
      <c r="HM861" s="13"/>
      <c r="HN861" s="13"/>
      <c r="HO861" s="13"/>
      <c r="HP861" s="13"/>
      <c r="HQ861" s="13"/>
      <c r="HR861" s="13"/>
      <c r="HS861" s="13"/>
    </row>
    <row r="862" spans="1:227" s="14" customFormat="1" ht="90" x14ac:dyDescent="0.25">
      <c r="A862" s="680"/>
      <c r="B862" s="723"/>
      <c r="C862" s="659" t="s">
        <v>653</v>
      </c>
      <c r="D862" s="634" t="s">
        <v>39</v>
      </c>
      <c r="E862" s="269" t="s">
        <v>368</v>
      </c>
      <c r="F862" s="224" t="s">
        <v>92</v>
      </c>
      <c r="G862" s="270" t="s">
        <v>406</v>
      </c>
      <c r="H862" s="624">
        <v>399.2</v>
      </c>
      <c r="I862" s="624">
        <v>399.2</v>
      </c>
      <c r="J862" s="624">
        <v>152</v>
      </c>
      <c r="K862" s="624">
        <v>173.5</v>
      </c>
      <c r="L862" s="624">
        <v>173.5</v>
      </c>
      <c r="M862" s="624">
        <v>173.5</v>
      </c>
      <c r="N862" s="619" t="s">
        <v>820</v>
      </c>
      <c r="O862" s="13"/>
      <c r="P862" s="67"/>
      <c r="Q862" s="67"/>
      <c r="R862" s="67"/>
      <c r="S862" s="67"/>
      <c r="T862" s="67"/>
      <c r="U862" s="67"/>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c r="EY862" s="13"/>
      <c r="EZ862" s="13"/>
      <c r="FA862" s="13"/>
      <c r="FB862" s="13"/>
      <c r="FC862" s="13"/>
      <c r="FD862" s="13"/>
      <c r="FE862" s="13"/>
      <c r="FF862" s="13"/>
      <c r="FG862" s="13"/>
      <c r="FH862" s="13"/>
      <c r="FI862" s="13"/>
      <c r="FJ862" s="13"/>
      <c r="FK862" s="13"/>
      <c r="FL862" s="13"/>
      <c r="FM862" s="13"/>
      <c r="FN862" s="13"/>
      <c r="FO862" s="13"/>
      <c r="FP862" s="13"/>
      <c r="FQ862" s="13"/>
      <c r="FR862" s="13"/>
      <c r="FS862" s="13"/>
      <c r="FT862" s="13"/>
      <c r="FU862" s="13"/>
      <c r="FV862" s="13"/>
      <c r="FW862" s="13"/>
      <c r="FX862" s="13"/>
      <c r="FY862" s="13"/>
      <c r="FZ862" s="13"/>
      <c r="GA862" s="13"/>
      <c r="GB862" s="13"/>
      <c r="GC862" s="13"/>
      <c r="GD862" s="13"/>
      <c r="GE862" s="13"/>
      <c r="GF862" s="13"/>
      <c r="GG862" s="13"/>
      <c r="GH862" s="13"/>
      <c r="GI862" s="13"/>
      <c r="GJ862" s="13"/>
      <c r="GK862" s="13"/>
      <c r="GL862" s="13"/>
      <c r="GM862" s="13"/>
      <c r="GN862" s="13"/>
      <c r="GO862" s="13"/>
      <c r="GP862" s="13"/>
      <c r="GQ862" s="13"/>
      <c r="GR862" s="13"/>
      <c r="GS862" s="13"/>
      <c r="GT862" s="13"/>
      <c r="GU862" s="13"/>
      <c r="GV862" s="13"/>
      <c r="GW862" s="13"/>
      <c r="GX862" s="13"/>
      <c r="GY862" s="13"/>
      <c r="GZ862" s="13"/>
      <c r="HA862" s="13"/>
      <c r="HB862" s="13"/>
      <c r="HC862" s="13"/>
      <c r="HD862" s="13"/>
      <c r="HE862" s="13"/>
      <c r="HF862" s="13"/>
      <c r="HG862" s="13"/>
      <c r="HH862" s="13"/>
      <c r="HI862" s="13"/>
      <c r="HJ862" s="13"/>
      <c r="HK862" s="13"/>
      <c r="HL862" s="13"/>
      <c r="HM862" s="13"/>
      <c r="HN862" s="13"/>
      <c r="HO862" s="13"/>
      <c r="HP862" s="13"/>
      <c r="HQ862" s="13"/>
      <c r="HR862" s="13"/>
      <c r="HS862" s="13"/>
    </row>
    <row r="863" spans="1:227" s="14" customFormat="1" ht="60" x14ac:dyDescent="0.25">
      <c r="A863" s="680"/>
      <c r="B863" s="723"/>
      <c r="C863" s="659"/>
      <c r="D863" s="661"/>
      <c r="E863" s="242" t="s">
        <v>1344</v>
      </c>
      <c r="F863" s="415" t="s">
        <v>92</v>
      </c>
      <c r="G863" s="241" t="s">
        <v>1319</v>
      </c>
      <c r="H863" s="624"/>
      <c r="I863" s="624"/>
      <c r="J863" s="624"/>
      <c r="K863" s="624"/>
      <c r="L863" s="624"/>
      <c r="M863" s="624"/>
      <c r="N863" s="619"/>
      <c r="O863" s="13"/>
      <c r="P863" s="67"/>
      <c r="Q863" s="67"/>
      <c r="R863" s="67"/>
      <c r="S863" s="67"/>
      <c r="T863" s="67"/>
      <c r="U863" s="67"/>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c r="EY863" s="13"/>
      <c r="EZ863" s="13"/>
      <c r="FA863" s="13"/>
      <c r="FB863" s="13"/>
      <c r="FC863" s="13"/>
      <c r="FD863" s="13"/>
      <c r="FE863" s="13"/>
      <c r="FF863" s="13"/>
      <c r="FG863" s="13"/>
      <c r="FH863" s="13"/>
      <c r="FI863" s="13"/>
      <c r="FJ863" s="13"/>
      <c r="FK863" s="13"/>
      <c r="FL863" s="13"/>
      <c r="FM863" s="13"/>
      <c r="FN863" s="13"/>
      <c r="FO863" s="13"/>
      <c r="FP863" s="13"/>
      <c r="FQ863" s="13"/>
      <c r="FR863" s="13"/>
      <c r="FS863" s="13"/>
      <c r="FT863" s="13"/>
      <c r="FU863" s="13"/>
      <c r="FV863" s="13"/>
      <c r="FW863" s="13"/>
      <c r="FX863" s="13"/>
      <c r="FY863" s="13"/>
      <c r="FZ863" s="13"/>
      <c r="GA863" s="13"/>
      <c r="GB863" s="13"/>
      <c r="GC863" s="13"/>
      <c r="GD863" s="13"/>
      <c r="GE863" s="13"/>
      <c r="GF863" s="13"/>
      <c r="GG863" s="13"/>
      <c r="GH863" s="13"/>
      <c r="GI863" s="13"/>
      <c r="GJ863" s="13"/>
      <c r="GK863" s="13"/>
      <c r="GL863" s="13"/>
      <c r="GM863" s="13"/>
      <c r="GN863" s="13"/>
      <c r="GO863" s="13"/>
      <c r="GP863" s="13"/>
      <c r="GQ863" s="13"/>
      <c r="GR863" s="13"/>
      <c r="GS863" s="13"/>
      <c r="GT863" s="13"/>
      <c r="GU863" s="13"/>
      <c r="GV863" s="13"/>
      <c r="GW863" s="13"/>
      <c r="GX863" s="13"/>
      <c r="GY863" s="13"/>
      <c r="GZ863" s="13"/>
      <c r="HA863" s="13"/>
      <c r="HB863" s="13"/>
      <c r="HC863" s="13"/>
      <c r="HD863" s="13"/>
      <c r="HE863" s="13"/>
      <c r="HF863" s="13"/>
      <c r="HG863" s="13"/>
      <c r="HH863" s="13"/>
      <c r="HI863" s="13"/>
      <c r="HJ863" s="13"/>
      <c r="HK863" s="13"/>
      <c r="HL863" s="13"/>
      <c r="HM863" s="13"/>
      <c r="HN863" s="13"/>
      <c r="HO863" s="13"/>
      <c r="HP863" s="13"/>
      <c r="HQ863" s="13"/>
      <c r="HR863" s="13"/>
      <c r="HS863" s="13"/>
    </row>
    <row r="864" spans="1:227" s="14" customFormat="1" ht="60" x14ac:dyDescent="0.25">
      <c r="A864" s="680"/>
      <c r="B864" s="723"/>
      <c r="C864" s="659"/>
      <c r="D864" s="661"/>
      <c r="E864" s="269" t="s">
        <v>929</v>
      </c>
      <c r="F864" s="224" t="s">
        <v>92</v>
      </c>
      <c r="G864" s="270" t="s">
        <v>930</v>
      </c>
      <c r="H864" s="624"/>
      <c r="I864" s="624"/>
      <c r="J864" s="624"/>
      <c r="K864" s="624"/>
      <c r="L864" s="624"/>
      <c r="M864" s="624"/>
      <c r="N864" s="619"/>
      <c r="O864" s="13"/>
      <c r="P864" s="67"/>
      <c r="Q864" s="67"/>
      <c r="R864" s="67"/>
      <c r="S864" s="67"/>
      <c r="T864" s="67"/>
      <c r="U864" s="67"/>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c r="EY864" s="13"/>
      <c r="EZ864" s="13"/>
      <c r="FA864" s="13"/>
      <c r="FB864" s="13"/>
      <c r="FC864" s="13"/>
      <c r="FD864" s="13"/>
      <c r="FE864" s="13"/>
      <c r="FF864" s="13"/>
      <c r="FG864" s="13"/>
      <c r="FH864" s="13"/>
      <c r="FI864" s="13"/>
      <c r="FJ864" s="13"/>
      <c r="FK864" s="13"/>
      <c r="FL864" s="13"/>
      <c r="FM864" s="13"/>
      <c r="FN864" s="13"/>
      <c r="FO864" s="13"/>
      <c r="FP864" s="13"/>
      <c r="FQ864" s="13"/>
      <c r="FR864" s="13"/>
      <c r="FS864" s="13"/>
      <c r="FT864" s="13"/>
      <c r="FU864" s="13"/>
      <c r="FV864" s="13"/>
      <c r="FW864" s="13"/>
      <c r="FX864" s="13"/>
      <c r="FY864" s="13"/>
      <c r="FZ864" s="13"/>
      <c r="GA864" s="13"/>
      <c r="GB864" s="13"/>
      <c r="GC864" s="13"/>
      <c r="GD864" s="13"/>
      <c r="GE864" s="13"/>
      <c r="GF864" s="13"/>
      <c r="GG864" s="13"/>
      <c r="GH864" s="13"/>
      <c r="GI864" s="13"/>
      <c r="GJ864" s="13"/>
      <c r="GK864" s="13"/>
      <c r="GL864" s="13"/>
      <c r="GM864" s="13"/>
      <c r="GN864" s="13"/>
      <c r="GO864" s="13"/>
      <c r="GP864" s="13"/>
      <c r="GQ864" s="13"/>
      <c r="GR864" s="13"/>
      <c r="GS864" s="13"/>
      <c r="GT864" s="13"/>
      <c r="GU864" s="13"/>
      <c r="GV864" s="13"/>
      <c r="GW864" s="13"/>
      <c r="GX864" s="13"/>
      <c r="GY864" s="13"/>
      <c r="GZ864" s="13"/>
      <c r="HA864" s="13"/>
      <c r="HB864" s="13"/>
      <c r="HC864" s="13"/>
      <c r="HD864" s="13"/>
      <c r="HE864" s="13"/>
      <c r="HF864" s="13"/>
      <c r="HG864" s="13"/>
      <c r="HH864" s="13"/>
      <c r="HI864" s="13"/>
      <c r="HJ864" s="13"/>
      <c r="HK864" s="13"/>
      <c r="HL864" s="13"/>
      <c r="HM864" s="13"/>
      <c r="HN864" s="13"/>
      <c r="HO864" s="13"/>
      <c r="HP864" s="13"/>
      <c r="HQ864" s="13"/>
      <c r="HR864" s="13"/>
      <c r="HS864" s="13"/>
    </row>
    <row r="865" spans="1:227" s="14" customFormat="1" ht="77.25" customHeight="1" x14ac:dyDescent="0.25">
      <c r="A865" s="680"/>
      <c r="B865" s="723"/>
      <c r="C865" s="659"/>
      <c r="D865" s="661"/>
      <c r="E865" s="227" t="s">
        <v>1666</v>
      </c>
      <c r="F865" s="87" t="s">
        <v>92</v>
      </c>
      <c r="G865" s="228" t="s">
        <v>930</v>
      </c>
      <c r="H865" s="624"/>
      <c r="I865" s="624"/>
      <c r="J865" s="624"/>
      <c r="K865" s="624"/>
      <c r="L865" s="624"/>
      <c r="M865" s="624"/>
      <c r="N865" s="619"/>
      <c r="O865" s="13"/>
      <c r="P865" s="67"/>
      <c r="Q865" s="67"/>
      <c r="R865" s="67"/>
      <c r="S865" s="67"/>
      <c r="T865" s="67"/>
      <c r="U865" s="67"/>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c r="EY865" s="13"/>
      <c r="EZ865" s="13"/>
      <c r="FA865" s="13"/>
      <c r="FB865" s="13"/>
      <c r="FC865" s="13"/>
      <c r="FD865" s="13"/>
      <c r="FE865" s="13"/>
      <c r="FF865" s="13"/>
      <c r="FG865" s="13"/>
      <c r="FH865" s="13"/>
      <c r="FI865" s="13"/>
      <c r="FJ865" s="13"/>
      <c r="FK865" s="13"/>
      <c r="FL865" s="13"/>
      <c r="FM865" s="13"/>
      <c r="FN865" s="13"/>
      <c r="FO865" s="13"/>
      <c r="FP865" s="13"/>
      <c r="FQ865" s="13"/>
      <c r="FR865" s="13"/>
      <c r="FS865" s="13"/>
      <c r="FT865" s="13"/>
      <c r="FU865" s="13"/>
      <c r="FV865" s="13"/>
      <c r="FW865" s="13"/>
      <c r="FX865" s="13"/>
      <c r="FY865" s="13"/>
      <c r="FZ865" s="13"/>
      <c r="GA865" s="13"/>
      <c r="GB865" s="13"/>
      <c r="GC865" s="13"/>
      <c r="GD865" s="13"/>
      <c r="GE865" s="13"/>
      <c r="GF865" s="13"/>
      <c r="GG865" s="13"/>
      <c r="GH865" s="13"/>
      <c r="GI865" s="13"/>
      <c r="GJ865" s="13"/>
      <c r="GK865" s="13"/>
      <c r="GL865" s="13"/>
      <c r="GM865" s="13"/>
      <c r="GN865" s="13"/>
      <c r="GO865" s="13"/>
      <c r="GP865" s="13"/>
      <c r="GQ865" s="13"/>
      <c r="GR865" s="13"/>
      <c r="GS865" s="13"/>
      <c r="GT865" s="13"/>
      <c r="GU865" s="13"/>
      <c r="GV865" s="13"/>
      <c r="GW865" s="13"/>
      <c r="GX865" s="13"/>
      <c r="GY865" s="13"/>
      <c r="GZ865" s="13"/>
      <c r="HA865" s="13"/>
      <c r="HB865" s="13"/>
      <c r="HC865" s="13"/>
      <c r="HD865" s="13"/>
      <c r="HE865" s="13"/>
      <c r="HF865" s="13"/>
      <c r="HG865" s="13"/>
      <c r="HH865" s="13"/>
      <c r="HI865" s="13"/>
      <c r="HJ865" s="13"/>
      <c r="HK865" s="13"/>
      <c r="HL865" s="13"/>
      <c r="HM865" s="13"/>
      <c r="HN865" s="13"/>
      <c r="HO865" s="13"/>
      <c r="HP865" s="13"/>
      <c r="HQ865" s="13"/>
      <c r="HR865" s="13"/>
      <c r="HS865" s="13"/>
    </row>
    <row r="866" spans="1:227" s="14" customFormat="1" ht="75" x14ac:dyDescent="0.25">
      <c r="A866" s="680"/>
      <c r="B866" s="723"/>
      <c r="C866" s="659"/>
      <c r="D866" s="662"/>
      <c r="E866" s="269" t="s">
        <v>1650</v>
      </c>
      <c r="F866" s="224" t="s">
        <v>92</v>
      </c>
      <c r="G866" s="270" t="s">
        <v>1281</v>
      </c>
      <c r="H866" s="624"/>
      <c r="I866" s="624"/>
      <c r="J866" s="624"/>
      <c r="K866" s="624"/>
      <c r="L866" s="624"/>
      <c r="M866" s="624"/>
      <c r="N866" s="619"/>
      <c r="O866" s="13"/>
      <c r="P866" s="67"/>
      <c r="Q866" s="67"/>
      <c r="R866" s="67"/>
      <c r="S866" s="67"/>
      <c r="T866" s="67"/>
      <c r="U866" s="67"/>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c r="EY866" s="13"/>
      <c r="EZ866" s="13"/>
      <c r="FA866" s="13"/>
      <c r="FB866" s="13"/>
      <c r="FC866" s="13"/>
      <c r="FD866" s="13"/>
      <c r="FE866" s="13"/>
      <c r="FF866" s="13"/>
      <c r="FG866" s="13"/>
      <c r="FH866" s="13"/>
      <c r="FI866" s="13"/>
      <c r="FJ866" s="13"/>
      <c r="FK866" s="13"/>
      <c r="FL866" s="13"/>
      <c r="FM866" s="13"/>
      <c r="FN866" s="13"/>
      <c r="FO866" s="13"/>
      <c r="FP866" s="13"/>
      <c r="FQ866" s="13"/>
      <c r="FR866" s="13"/>
      <c r="FS866" s="13"/>
      <c r="FT866" s="13"/>
      <c r="FU866" s="13"/>
      <c r="FV866" s="13"/>
      <c r="FW866" s="13"/>
      <c r="FX866" s="13"/>
      <c r="FY866" s="13"/>
      <c r="FZ866" s="13"/>
      <c r="GA866" s="13"/>
      <c r="GB866" s="13"/>
      <c r="GC866" s="13"/>
      <c r="GD866" s="13"/>
      <c r="GE866" s="13"/>
      <c r="GF866" s="13"/>
      <c r="GG866" s="13"/>
      <c r="GH866" s="13"/>
      <c r="GI866" s="13"/>
      <c r="GJ866" s="13"/>
      <c r="GK866" s="13"/>
      <c r="GL866" s="13"/>
      <c r="GM866" s="13"/>
      <c r="GN866" s="13"/>
      <c r="GO866" s="13"/>
      <c r="GP866" s="13"/>
      <c r="GQ866" s="13"/>
      <c r="GR866" s="13"/>
      <c r="GS866" s="13"/>
      <c r="GT866" s="13"/>
      <c r="GU866" s="13"/>
      <c r="GV866" s="13"/>
      <c r="GW866" s="13"/>
      <c r="GX866" s="13"/>
      <c r="GY866" s="13"/>
      <c r="GZ866" s="13"/>
      <c r="HA866" s="13"/>
      <c r="HB866" s="13"/>
      <c r="HC866" s="13"/>
      <c r="HD866" s="13"/>
      <c r="HE866" s="13"/>
      <c r="HF866" s="13"/>
      <c r="HG866" s="13"/>
      <c r="HH866" s="13"/>
      <c r="HI866" s="13"/>
      <c r="HJ866" s="13"/>
      <c r="HK866" s="13"/>
      <c r="HL866" s="13"/>
      <c r="HM866" s="13"/>
      <c r="HN866" s="13"/>
      <c r="HO866" s="13"/>
      <c r="HP866" s="13"/>
      <c r="HQ866" s="13"/>
      <c r="HR866" s="13"/>
      <c r="HS866" s="13"/>
    </row>
    <row r="867" spans="1:227" s="14" customFormat="1" ht="66" customHeight="1" x14ac:dyDescent="0.25">
      <c r="A867" s="673" t="s">
        <v>650</v>
      </c>
      <c r="B867" s="676" t="s">
        <v>897</v>
      </c>
      <c r="C867" s="647" t="s">
        <v>824</v>
      </c>
      <c r="D867" s="634" t="s">
        <v>118</v>
      </c>
      <c r="E867" s="269" t="s">
        <v>1133</v>
      </c>
      <c r="F867" s="280" t="s">
        <v>92</v>
      </c>
      <c r="G867" s="142" t="s">
        <v>1659</v>
      </c>
      <c r="H867" s="624">
        <v>1249.0999999999999</v>
      </c>
      <c r="I867" s="624">
        <v>1248.0999999999999</v>
      </c>
      <c r="J867" s="624">
        <v>1251</v>
      </c>
      <c r="K867" s="624">
        <v>2205.8000000000002</v>
      </c>
      <c r="L867" s="624">
        <v>2205.8000000000002</v>
      </c>
      <c r="M867" s="624">
        <v>2205.8000000000002</v>
      </c>
      <c r="N867" s="646" t="s">
        <v>904</v>
      </c>
      <c r="O867" s="13"/>
      <c r="P867" s="67"/>
      <c r="Q867" s="67"/>
      <c r="R867" s="67"/>
      <c r="S867" s="67"/>
      <c r="T867" s="67"/>
      <c r="U867" s="67"/>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c r="EY867" s="13"/>
      <c r="EZ867" s="13"/>
      <c r="FA867" s="13"/>
      <c r="FB867" s="13"/>
      <c r="FC867" s="13"/>
      <c r="FD867" s="13"/>
      <c r="FE867" s="13"/>
      <c r="FF867" s="13"/>
      <c r="FG867" s="13"/>
      <c r="FH867" s="13"/>
      <c r="FI867" s="13"/>
      <c r="FJ867" s="13"/>
      <c r="FK867" s="13"/>
      <c r="FL867" s="13"/>
      <c r="FM867" s="13"/>
      <c r="FN867" s="13"/>
      <c r="FO867" s="13"/>
      <c r="FP867" s="13"/>
      <c r="FQ867" s="13"/>
      <c r="FR867" s="13"/>
      <c r="FS867" s="13"/>
      <c r="FT867" s="13"/>
      <c r="FU867" s="13"/>
      <c r="FV867" s="13"/>
      <c r="FW867" s="13"/>
      <c r="FX867" s="13"/>
      <c r="FY867" s="13"/>
      <c r="FZ867" s="13"/>
      <c r="GA867" s="13"/>
      <c r="GB867" s="13"/>
      <c r="GC867" s="13"/>
      <c r="GD867" s="13"/>
      <c r="GE867" s="13"/>
      <c r="GF867" s="13"/>
      <c r="GG867" s="13"/>
      <c r="GH867" s="13"/>
      <c r="GI867" s="13"/>
      <c r="GJ867" s="13"/>
      <c r="GK867" s="13"/>
      <c r="GL867" s="13"/>
      <c r="GM867" s="13"/>
      <c r="GN867" s="13"/>
      <c r="GO867" s="13"/>
      <c r="GP867" s="13"/>
      <c r="GQ867" s="13"/>
      <c r="GR867" s="13"/>
      <c r="GS867" s="13"/>
      <c r="GT867" s="13"/>
      <c r="GU867" s="13"/>
      <c r="GV867" s="13"/>
      <c r="GW867" s="13"/>
      <c r="GX867" s="13"/>
      <c r="GY867" s="13"/>
      <c r="GZ867" s="13"/>
      <c r="HA867" s="13"/>
      <c r="HB867" s="13"/>
      <c r="HC867" s="13"/>
      <c r="HD867" s="13"/>
      <c r="HE867" s="13"/>
      <c r="HF867" s="13"/>
      <c r="HG867" s="13"/>
      <c r="HH867" s="13"/>
      <c r="HI867" s="13"/>
      <c r="HJ867" s="13"/>
      <c r="HK867" s="13"/>
      <c r="HL867" s="13"/>
      <c r="HM867" s="13"/>
      <c r="HN867" s="13"/>
      <c r="HO867" s="13"/>
      <c r="HP867" s="13"/>
      <c r="HQ867" s="13"/>
      <c r="HR867" s="13"/>
      <c r="HS867" s="13"/>
    </row>
    <row r="868" spans="1:227" s="14" customFormat="1" ht="111" customHeight="1" x14ac:dyDescent="0.25">
      <c r="A868" s="674"/>
      <c r="B868" s="677"/>
      <c r="C868" s="648"/>
      <c r="D868" s="661"/>
      <c r="E868" s="269" t="s">
        <v>1134</v>
      </c>
      <c r="F868" s="280" t="s">
        <v>696</v>
      </c>
      <c r="G868" s="142" t="s">
        <v>1780</v>
      </c>
      <c r="H868" s="624"/>
      <c r="I868" s="624"/>
      <c r="J868" s="624"/>
      <c r="K868" s="624"/>
      <c r="L868" s="624"/>
      <c r="M868" s="624"/>
      <c r="N868" s="646"/>
      <c r="O868" s="13"/>
      <c r="P868" s="67"/>
      <c r="Q868" s="67"/>
      <c r="R868" s="67"/>
      <c r="S868" s="67"/>
      <c r="T868" s="67"/>
      <c r="U868" s="67"/>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c r="EY868" s="13"/>
      <c r="EZ868" s="13"/>
      <c r="FA868" s="13"/>
      <c r="FB868" s="13"/>
      <c r="FC868" s="13"/>
      <c r="FD868" s="13"/>
      <c r="FE868" s="13"/>
      <c r="FF868" s="13"/>
      <c r="FG868" s="13"/>
      <c r="FH868" s="13"/>
      <c r="FI868" s="13"/>
      <c r="FJ868" s="13"/>
      <c r="FK868" s="13"/>
      <c r="FL868" s="13"/>
      <c r="FM868" s="13"/>
      <c r="FN868" s="13"/>
      <c r="FO868" s="13"/>
      <c r="FP868" s="13"/>
      <c r="FQ868" s="13"/>
      <c r="FR868" s="13"/>
      <c r="FS868" s="13"/>
      <c r="FT868" s="13"/>
      <c r="FU868" s="13"/>
      <c r="FV868" s="13"/>
      <c r="FW868" s="13"/>
      <c r="FX868" s="13"/>
      <c r="FY868" s="13"/>
      <c r="FZ868" s="13"/>
      <c r="GA868" s="13"/>
      <c r="GB868" s="13"/>
      <c r="GC868" s="13"/>
      <c r="GD868" s="13"/>
      <c r="GE868" s="13"/>
      <c r="GF868" s="13"/>
      <c r="GG868" s="13"/>
      <c r="GH868" s="13"/>
      <c r="GI868" s="13"/>
      <c r="GJ868" s="13"/>
      <c r="GK868" s="13"/>
      <c r="GL868" s="13"/>
      <c r="GM868" s="13"/>
      <c r="GN868" s="13"/>
      <c r="GO868" s="13"/>
      <c r="GP868" s="13"/>
      <c r="GQ868" s="13"/>
      <c r="GR868" s="13"/>
      <c r="GS868" s="13"/>
      <c r="GT868" s="13"/>
      <c r="GU868" s="13"/>
      <c r="GV868" s="13"/>
      <c r="GW868" s="13"/>
      <c r="GX868" s="13"/>
      <c r="GY868" s="13"/>
      <c r="GZ868" s="13"/>
      <c r="HA868" s="13"/>
      <c r="HB868" s="13"/>
      <c r="HC868" s="13"/>
      <c r="HD868" s="13"/>
      <c r="HE868" s="13"/>
      <c r="HF868" s="13"/>
      <c r="HG868" s="13"/>
      <c r="HH868" s="13"/>
      <c r="HI868" s="13"/>
      <c r="HJ868" s="13"/>
      <c r="HK868" s="13"/>
      <c r="HL868" s="13"/>
      <c r="HM868" s="13"/>
      <c r="HN868" s="13"/>
      <c r="HO868" s="13"/>
      <c r="HP868" s="13"/>
      <c r="HQ868" s="13"/>
      <c r="HR868" s="13"/>
      <c r="HS868" s="13"/>
    </row>
    <row r="869" spans="1:227" s="14" customFormat="1" ht="51" customHeight="1" x14ac:dyDescent="0.25">
      <c r="A869" s="674"/>
      <c r="B869" s="677"/>
      <c r="C869" s="648"/>
      <c r="D869" s="661"/>
      <c r="E869" s="269" t="s">
        <v>1135</v>
      </c>
      <c r="F869" s="418" t="s">
        <v>92</v>
      </c>
      <c r="G869" s="142" t="s">
        <v>1781</v>
      </c>
      <c r="H869" s="624"/>
      <c r="I869" s="624"/>
      <c r="J869" s="624"/>
      <c r="K869" s="624"/>
      <c r="L869" s="624"/>
      <c r="M869" s="624"/>
      <c r="N869" s="646"/>
      <c r="O869" s="13"/>
      <c r="P869" s="67"/>
      <c r="Q869" s="67"/>
      <c r="R869" s="67"/>
      <c r="S869" s="67"/>
      <c r="T869" s="67"/>
      <c r="U869" s="67"/>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c r="EY869" s="13"/>
      <c r="EZ869" s="13"/>
      <c r="FA869" s="13"/>
      <c r="FB869" s="13"/>
      <c r="FC869" s="13"/>
      <c r="FD869" s="13"/>
      <c r="FE869" s="13"/>
      <c r="FF869" s="13"/>
      <c r="FG869" s="13"/>
      <c r="FH869" s="13"/>
      <c r="FI869" s="13"/>
      <c r="FJ869" s="13"/>
      <c r="FK869" s="13"/>
      <c r="FL869" s="13"/>
      <c r="FM869" s="13"/>
      <c r="FN869" s="13"/>
      <c r="FO869" s="13"/>
      <c r="FP869" s="13"/>
      <c r="FQ869" s="13"/>
      <c r="FR869" s="13"/>
      <c r="FS869" s="13"/>
      <c r="FT869" s="13"/>
      <c r="FU869" s="13"/>
      <c r="FV869" s="13"/>
      <c r="FW869" s="13"/>
      <c r="FX869" s="13"/>
      <c r="FY869" s="13"/>
      <c r="FZ869" s="13"/>
      <c r="GA869" s="13"/>
      <c r="GB869" s="13"/>
      <c r="GC869" s="13"/>
      <c r="GD869" s="13"/>
      <c r="GE869" s="13"/>
      <c r="GF869" s="13"/>
      <c r="GG869" s="13"/>
      <c r="GH869" s="13"/>
      <c r="GI869" s="13"/>
      <c r="GJ869" s="13"/>
      <c r="GK869" s="13"/>
      <c r="GL869" s="13"/>
      <c r="GM869" s="13"/>
      <c r="GN869" s="13"/>
      <c r="GO869" s="13"/>
      <c r="GP869" s="13"/>
      <c r="GQ869" s="13"/>
      <c r="GR869" s="13"/>
      <c r="GS869" s="13"/>
      <c r="GT869" s="13"/>
      <c r="GU869" s="13"/>
      <c r="GV869" s="13"/>
      <c r="GW869" s="13"/>
      <c r="GX869" s="13"/>
      <c r="GY869" s="13"/>
      <c r="GZ869" s="13"/>
      <c r="HA869" s="13"/>
      <c r="HB869" s="13"/>
      <c r="HC869" s="13"/>
      <c r="HD869" s="13"/>
      <c r="HE869" s="13"/>
      <c r="HF869" s="13"/>
      <c r="HG869" s="13"/>
      <c r="HH869" s="13"/>
      <c r="HI869" s="13"/>
      <c r="HJ869" s="13"/>
      <c r="HK869" s="13"/>
      <c r="HL869" s="13"/>
      <c r="HM869" s="13"/>
      <c r="HN869" s="13"/>
      <c r="HO869" s="13"/>
      <c r="HP869" s="13"/>
      <c r="HQ869" s="13"/>
      <c r="HR869" s="13"/>
      <c r="HS869" s="13"/>
    </row>
    <row r="870" spans="1:227" s="14" customFormat="1" ht="62.45" customHeight="1" x14ac:dyDescent="0.25">
      <c r="A870" s="674"/>
      <c r="B870" s="677"/>
      <c r="C870" s="648"/>
      <c r="D870" s="661"/>
      <c r="E870" s="275" t="s">
        <v>1395</v>
      </c>
      <c r="F870" s="279" t="s">
        <v>38</v>
      </c>
      <c r="G870" s="279" t="s">
        <v>1396</v>
      </c>
      <c r="H870" s="624"/>
      <c r="I870" s="624"/>
      <c r="J870" s="624"/>
      <c r="K870" s="624"/>
      <c r="L870" s="624"/>
      <c r="M870" s="624"/>
      <c r="N870" s="646"/>
      <c r="O870" s="13"/>
      <c r="P870" s="67"/>
      <c r="Q870" s="67"/>
      <c r="R870" s="67"/>
      <c r="S870" s="67"/>
      <c r="T870" s="67"/>
      <c r="U870" s="67"/>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c r="EY870" s="13"/>
      <c r="EZ870" s="13"/>
      <c r="FA870" s="13"/>
      <c r="FB870" s="13"/>
      <c r="FC870" s="13"/>
      <c r="FD870" s="13"/>
      <c r="FE870" s="13"/>
      <c r="FF870" s="13"/>
      <c r="FG870" s="13"/>
      <c r="FH870" s="13"/>
      <c r="FI870" s="13"/>
      <c r="FJ870" s="13"/>
      <c r="FK870" s="13"/>
      <c r="FL870" s="13"/>
      <c r="FM870" s="13"/>
      <c r="FN870" s="13"/>
      <c r="FO870" s="13"/>
      <c r="FP870" s="13"/>
      <c r="FQ870" s="13"/>
      <c r="FR870" s="13"/>
      <c r="FS870" s="13"/>
      <c r="FT870" s="13"/>
      <c r="FU870" s="13"/>
      <c r="FV870" s="13"/>
      <c r="FW870" s="13"/>
      <c r="FX870" s="13"/>
      <c r="FY870" s="13"/>
      <c r="FZ870" s="13"/>
      <c r="GA870" s="13"/>
      <c r="GB870" s="13"/>
      <c r="GC870" s="13"/>
      <c r="GD870" s="13"/>
      <c r="GE870" s="13"/>
      <c r="GF870" s="13"/>
      <c r="GG870" s="13"/>
      <c r="GH870" s="13"/>
      <c r="GI870" s="13"/>
      <c r="GJ870" s="13"/>
      <c r="GK870" s="13"/>
      <c r="GL870" s="13"/>
      <c r="GM870" s="13"/>
      <c r="GN870" s="13"/>
      <c r="GO870" s="13"/>
      <c r="GP870" s="13"/>
      <c r="GQ870" s="13"/>
      <c r="GR870" s="13"/>
      <c r="GS870" s="13"/>
      <c r="GT870" s="13"/>
      <c r="GU870" s="13"/>
      <c r="GV870" s="13"/>
      <c r="GW870" s="13"/>
      <c r="GX870" s="13"/>
      <c r="GY870" s="13"/>
      <c r="GZ870" s="13"/>
      <c r="HA870" s="13"/>
      <c r="HB870" s="13"/>
      <c r="HC870" s="13"/>
      <c r="HD870" s="13"/>
      <c r="HE870" s="13"/>
      <c r="HF870" s="13"/>
      <c r="HG870" s="13"/>
      <c r="HH870" s="13"/>
      <c r="HI870" s="13"/>
      <c r="HJ870" s="13"/>
      <c r="HK870" s="13"/>
      <c r="HL870" s="13"/>
      <c r="HM870" s="13"/>
      <c r="HN870" s="13"/>
      <c r="HO870" s="13"/>
      <c r="HP870" s="13"/>
      <c r="HQ870" s="13"/>
      <c r="HR870" s="13"/>
      <c r="HS870" s="13"/>
    </row>
    <row r="871" spans="1:227" s="14" customFormat="1" ht="53.25" customHeight="1" x14ac:dyDescent="0.25">
      <c r="A871" s="675"/>
      <c r="B871" s="678"/>
      <c r="C871" s="649"/>
      <c r="D871" s="662"/>
      <c r="E871" s="269" t="s">
        <v>1035</v>
      </c>
      <c r="F871" s="280" t="s">
        <v>92</v>
      </c>
      <c r="G871" s="142" t="s">
        <v>1394</v>
      </c>
      <c r="H871" s="624"/>
      <c r="I871" s="624"/>
      <c r="J871" s="624"/>
      <c r="K871" s="624"/>
      <c r="L871" s="624"/>
      <c r="M871" s="624"/>
      <c r="N871" s="646"/>
      <c r="O871" s="13"/>
      <c r="P871" s="67"/>
      <c r="Q871" s="67"/>
      <c r="R871" s="67"/>
      <c r="S871" s="67"/>
      <c r="T871" s="67"/>
      <c r="U871" s="67"/>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c r="EY871" s="13"/>
      <c r="EZ871" s="13"/>
      <c r="FA871" s="13"/>
      <c r="FB871" s="13"/>
      <c r="FC871" s="13"/>
      <c r="FD871" s="13"/>
      <c r="FE871" s="13"/>
      <c r="FF871" s="13"/>
      <c r="FG871" s="13"/>
      <c r="FH871" s="13"/>
      <c r="FI871" s="13"/>
      <c r="FJ871" s="13"/>
      <c r="FK871" s="13"/>
      <c r="FL871" s="13"/>
      <c r="FM871" s="13"/>
      <c r="FN871" s="13"/>
      <c r="FO871" s="13"/>
      <c r="FP871" s="13"/>
      <c r="FQ871" s="13"/>
      <c r="FR871" s="13"/>
      <c r="FS871" s="13"/>
      <c r="FT871" s="13"/>
      <c r="FU871" s="13"/>
      <c r="FV871" s="13"/>
      <c r="FW871" s="13"/>
      <c r="FX871" s="13"/>
      <c r="FY871" s="13"/>
      <c r="FZ871" s="13"/>
      <c r="GA871" s="13"/>
      <c r="GB871" s="13"/>
      <c r="GC871" s="13"/>
      <c r="GD871" s="13"/>
      <c r="GE871" s="13"/>
      <c r="GF871" s="13"/>
      <c r="GG871" s="13"/>
      <c r="GH871" s="13"/>
      <c r="GI871" s="13"/>
      <c r="GJ871" s="13"/>
      <c r="GK871" s="13"/>
      <c r="GL871" s="13"/>
      <c r="GM871" s="13"/>
      <c r="GN871" s="13"/>
      <c r="GO871" s="13"/>
      <c r="GP871" s="13"/>
      <c r="GQ871" s="13"/>
      <c r="GR871" s="13"/>
      <c r="GS871" s="13"/>
      <c r="GT871" s="13"/>
      <c r="GU871" s="13"/>
      <c r="GV871" s="13"/>
      <c r="GW871" s="13"/>
      <c r="GX871" s="13"/>
      <c r="GY871" s="13"/>
      <c r="GZ871" s="13"/>
      <c r="HA871" s="13"/>
      <c r="HB871" s="13"/>
      <c r="HC871" s="13"/>
      <c r="HD871" s="13"/>
      <c r="HE871" s="13"/>
      <c r="HF871" s="13"/>
      <c r="HG871" s="13"/>
      <c r="HH871" s="13"/>
      <c r="HI871" s="13"/>
      <c r="HJ871" s="13"/>
      <c r="HK871" s="13"/>
      <c r="HL871" s="13"/>
      <c r="HM871" s="13"/>
      <c r="HN871" s="13"/>
      <c r="HO871" s="13"/>
      <c r="HP871" s="13"/>
      <c r="HQ871" s="13"/>
      <c r="HR871" s="13"/>
      <c r="HS871" s="13"/>
    </row>
    <row r="872" spans="1:227" s="14" customFormat="1" ht="60" x14ac:dyDescent="0.25">
      <c r="A872" s="680" t="s">
        <v>825</v>
      </c>
      <c r="B872" s="683" t="s">
        <v>296</v>
      </c>
      <c r="C872" s="659" t="s">
        <v>655</v>
      </c>
      <c r="D872" s="660" t="s">
        <v>93</v>
      </c>
      <c r="E872" s="112" t="s">
        <v>215</v>
      </c>
      <c r="F872" s="139" t="s">
        <v>92</v>
      </c>
      <c r="G872" s="139" t="s">
        <v>380</v>
      </c>
      <c r="H872" s="624">
        <v>2053.6999999999998</v>
      </c>
      <c r="I872" s="624">
        <v>2053.6999999999998</v>
      </c>
      <c r="J872" s="624">
        <v>74.3</v>
      </c>
      <c r="K872" s="624">
        <v>112.1</v>
      </c>
      <c r="L872" s="624">
        <v>112.1</v>
      </c>
      <c r="M872" s="624">
        <v>112.1</v>
      </c>
      <c r="N872" s="646" t="s">
        <v>405</v>
      </c>
      <c r="O872" s="13"/>
      <c r="P872" s="67"/>
      <c r="Q872" s="67"/>
      <c r="R872" s="67"/>
      <c r="S872" s="67"/>
      <c r="T872" s="67"/>
      <c r="U872" s="67"/>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c r="EY872" s="13"/>
      <c r="EZ872" s="13"/>
      <c r="FA872" s="13"/>
      <c r="FB872" s="13"/>
      <c r="FC872" s="13"/>
      <c r="FD872" s="13"/>
      <c r="FE872" s="13"/>
      <c r="FF872" s="13"/>
      <c r="FG872" s="13"/>
      <c r="FH872" s="13"/>
      <c r="FI872" s="13"/>
      <c r="FJ872" s="13"/>
      <c r="FK872" s="13"/>
      <c r="FL872" s="13"/>
      <c r="FM872" s="13"/>
      <c r="FN872" s="13"/>
      <c r="FO872" s="13"/>
      <c r="FP872" s="13"/>
      <c r="FQ872" s="13"/>
      <c r="FR872" s="13"/>
      <c r="FS872" s="13"/>
      <c r="FT872" s="13"/>
      <c r="FU872" s="13"/>
      <c r="FV872" s="13"/>
      <c r="FW872" s="13"/>
      <c r="FX872" s="13"/>
      <c r="FY872" s="13"/>
      <c r="FZ872" s="13"/>
      <c r="GA872" s="13"/>
      <c r="GB872" s="13"/>
      <c r="GC872" s="13"/>
      <c r="GD872" s="13"/>
      <c r="GE872" s="13"/>
      <c r="GF872" s="13"/>
      <c r="GG872" s="13"/>
      <c r="GH872" s="13"/>
      <c r="GI872" s="13"/>
      <c r="GJ872" s="13"/>
      <c r="GK872" s="13"/>
      <c r="GL872" s="13"/>
      <c r="GM872" s="13"/>
      <c r="GN872" s="13"/>
      <c r="GO872" s="13"/>
      <c r="GP872" s="13"/>
      <c r="GQ872" s="13"/>
      <c r="GR872" s="13"/>
      <c r="GS872" s="13"/>
      <c r="GT872" s="13"/>
      <c r="GU872" s="13"/>
      <c r="GV872" s="13"/>
      <c r="GW872" s="13"/>
      <c r="GX872" s="13"/>
      <c r="GY872" s="13"/>
      <c r="GZ872" s="13"/>
      <c r="HA872" s="13"/>
      <c r="HB872" s="13"/>
      <c r="HC872" s="13"/>
      <c r="HD872" s="13"/>
      <c r="HE872" s="13"/>
      <c r="HF872" s="13"/>
      <c r="HG872" s="13"/>
      <c r="HH872" s="13"/>
      <c r="HI872" s="13"/>
      <c r="HJ872" s="13"/>
      <c r="HK872" s="13"/>
      <c r="HL872" s="13"/>
      <c r="HM872" s="13"/>
      <c r="HN872" s="13"/>
      <c r="HO872" s="13"/>
      <c r="HP872" s="13"/>
      <c r="HQ872" s="13"/>
      <c r="HR872" s="13"/>
      <c r="HS872" s="13"/>
    </row>
    <row r="873" spans="1:227" s="14" customFormat="1" ht="60" x14ac:dyDescent="0.25">
      <c r="A873" s="680"/>
      <c r="B873" s="683"/>
      <c r="C873" s="659"/>
      <c r="D873" s="660"/>
      <c r="E873" s="112" t="s">
        <v>912</v>
      </c>
      <c r="F873" s="139" t="s">
        <v>92</v>
      </c>
      <c r="G873" s="139" t="s">
        <v>913</v>
      </c>
      <c r="H873" s="624"/>
      <c r="I873" s="624"/>
      <c r="J873" s="624"/>
      <c r="K873" s="624"/>
      <c r="L873" s="624"/>
      <c r="M873" s="624"/>
      <c r="N873" s="646"/>
      <c r="O873" s="13"/>
      <c r="P873" s="67"/>
      <c r="Q873" s="67"/>
      <c r="R873" s="67"/>
      <c r="S873" s="67"/>
      <c r="T873" s="67"/>
      <c r="U873" s="67"/>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3"/>
      <c r="DM873" s="13"/>
      <c r="DN873" s="13"/>
      <c r="DO873" s="13"/>
      <c r="DP873" s="13"/>
      <c r="DQ873" s="13"/>
      <c r="DR873" s="13"/>
      <c r="DS873" s="13"/>
      <c r="DT873" s="13"/>
      <c r="DU873" s="13"/>
      <c r="DV873" s="13"/>
      <c r="DW873" s="13"/>
      <c r="DX873" s="13"/>
      <c r="DY873" s="13"/>
      <c r="DZ873" s="13"/>
      <c r="EA873" s="13"/>
      <c r="EB873" s="13"/>
      <c r="EC873" s="13"/>
      <c r="ED873" s="13"/>
      <c r="EE873" s="13"/>
      <c r="EF873" s="13"/>
      <c r="EG873" s="13"/>
      <c r="EH873" s="13"/>
      <c r="EI873" s="13"/>
      <c r="EJ873" s="13"/>
      <c r="EK873" s="13"/>
      <c r="EL873" s="13"/>
      <c r="EM873" s="13"/>
      <c r="EN873" s="13"/>
      <c r="EO873" s="13"/>
      <c r="EP873" s="13"/>
      <c r="EQ873" s="13"/>
      <c r="ER873" s="13"/>
      <c r="ES873" s="13"/>
      <c r="ET873" s="13"/>
      <c r="EU873" s="13"/>
      <c r="EV873" s="13"/>
      <c r="EW873" s="13"/>
      <c r="EX873" s="13"/>
      <c r="EY873" s="13"/>
      <c r="EZ873" s="13"/>
      <c r="FA873" s="13"/>
      <c r="FB873" s="13"/>
      <c r="FC873" s="13"/>
      <c r="FD873" s="13"/>
      <c r="FE873" s="13"/>
      <c r="FF873" s="13"/>
      <c r="FG873" s="13"/>
      <c r="FH873" s="13"/>
      <c r="FI873" s="13"/>
      <c r="FJ873" s="13"/>
      <c r="FK873" s="13"/>
      <c r="FL873" s="13"/>
      <c r="FM873" s="13"/>
      <c r="FN873" s="13"/>
      <c r="FO873" s="13"/>
      <c r="FP873" s="13"/>
      <c r="FQ873" s="13"/>
      <c r="FR873" s="13"/>
      <c r="FS873" s="13"/>
      <c r="FT873" s="13"/>
      <c r="FU873" s="13"/>
      <c r="FV873" s="13"/>
      <c r="FW873" s="13"/>
      <c r="FX873" s="13"/>
      <c r="FY873" s="13"/>
      <c r="FZ873" s="13"/>
      <c r="GA873" s="13"/>
      <c r="GB873" s="13"/>
      <c r="GC873" s="13"/>
      <c r="GD873" s="13"/>
      <c r="GE873" s="13"/>
      <c r="GF873" s="13"/>
      <c r="GG873" s="13"/>
      <c r="GH873" s="13"/>
      <c r="GI873" s="13"/>
      <c r="GJ873" s="13"/>
      <c r="GK873" s="13"/>
      <c r="GL873" s="13"/>
      <c r="GM873" s="13"/>
      <c r="GN873" s="13"/>
      <c r="GO873" s="13"/>
      <c r="GP873" s="13"/>
      <c r="GQ873" s="13"/>
      <c r="GR873" s="13"/>
      <c r="GS873" s="13"/>
      <c r="GT873" s="13"/>
      <c r="GU873" s="13"/>
      <c r="GV873" s="13"/>
      <c r="GW873" s="13"/>
      <c r="GX873" s="13"/>
      <c r="GY873" s="13"/>
      <c r="GZ873" s="13"/>
      <c r="HA873" s="13"/>
      <c r="HB873" s="13"/>
      <c r="HC873" s="13"/>
      <c r="HD873" s="13"/>
      <c r="HE873" s="13"/>
      <c r="HF873" s="13"/>
      <c r="HG873" s="13"/>
      <c r="HH873" s="13"/>
      <c r="HI873" s="13"/>
      <c r="HJ873" s="13"/>
      <c r="HK873" s="13"/>
      <c r="HL873" s="13"/>
      <c r="HM873" s="13"/>
      <c r="HN873" s="13"/>
      <c r="HO873" s="13"/>
      <c r="HP873" s="13"/>
      <c r="HQ873" s="13"/>
      <c r="HR873" s="13"/>
      <c r="HS873" s="13"/>
    </row>
    <row r="874" spans="1:227" s="14" customFormat="1" ht="30" x14ac:dyDescent="0.25">
      <c r="A874" s="680"/>
      <c r="B874" s="683"/>
      <c r="C874" s="659"/>
      <c r="D874" s="660"/>
      <c r="E874" s="143" t="s">
        <v>914</v>
      </c>
      <c r="F874" s="52" t="s">
        <v>92</v>
      </c>
      <c r="G874" s="52" t="s">
        <v>396</v>
      </c>
      <c r="H874" s="624"/>
      <c r="I874" s="624"/>
      <c r="J874" s="624"/>
      <c r="K874" s="624"/>
      <c r="L874" s="624"/>
      <c r="M874" s="624"/>
      <c r="N874" s="646"/>
      <c r="O874" s="13"/>
      <c r="P874" s="67"/>
      <c r="Q874" s="67"/>
      <c r="R874" s="67"/>
      <c r="S874" s="67"/>
      <c r="T874" s="67"/>
      <c r="U874" s="67"/>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3"/>
      <c r="DM874" s="13"/>
      <c r="DN874" s="13"/>
      <c r="DO874" s="13"/>
      <c r="DP874" s="13"/>
      <c r="DQ874" s="13"/>
      <c r="DR874" s="13"/>
      <c r="DS874" s="13"/>
      <c r="DT874" s="13"/>
      <c r="DU874" s="13"/>
      <c r="DV874" s="13"/>
      <c r="DW874" s="13"/>
      <c r="DX874" s="13"/>
      <c r="DY874" s="13"/>
      <c r="DZ874" s="13"/>
      <c r="EA874" s="13"/>
      <c r="EB874" s="13"/>
      <c r="EC874" s="13"/>
      <c r="ED874" s="13"/>
      <c r="EE874" s="13"/>
      <c r="EF874" s="13"/>
      <c r="EG874" s="13"/>
      <c r="EH874" s="13"/>
      <c r="EI874" s="13"/>
      <c r="EJ874" s="13"/>
      <c r="EK874" s="13"/>
      <c r="EL874" s="13"/>
      <c r="EM874" s="13"/>
      <c r="EN874" s="13"/>
      <c r="EO874" s="13"/>
      <c r="EP874" s="13"/>
      <c r="EQ874" s="13"/>
      <c r="ER874" s="13"/>
      <c r="ES874" s="13"/>
      <c r="ET874" s="13"/>
      <c r="EU874" s="13"/>
      <c r="EV874" s="13"/>
      <c r="EW874" s="13"/>
      <c r="EX874" s="13"/>
      <c r="EY874" s="13"/>
      <c r="EZ874" s="13"/>
      <c r="FA874" s="13"/>
      <c r="FB874" s="13"/>
      <c r="FC874" s="13"/>
      <c r="FD874" s="13"/>
      <c r="FE874" s="13"/>
      <c r="FF874" s="13"/>
      <c r="FG874" s="13"/>
      <c r="FH874" s="13"/>
      <c r="FI874" s="13"/>
      <c r="FJ874" s="13"/>
      <c r="FK874" s="13"/>
      <c r="FL874" s="13"/>
      <c r="FM874" s="13"/>
      <c r="FN874" s="13"/>
      <c r="FO874" s="13"/>
      <c r="FP874" s="13"/>
      <c r="FQ874" s="13"/>
      <c r="FR874" s="13"/>
      <c r="FS874" s="13"/>
      <c r="FT874" s="13"/>
      <c r="FU874" s="13"/>
      <c r="FV874" s="13"/>
      <c r="FW874" s="13"/>
      <c r="FX874" s="13"/>
      <c r="FY874" s="13"/>
      <c r="FZ874" s="13"/>
      <c r="GA874" s="13"/>
      <c r="GB874" s="13"/>
      <c r="GC874" s="13"/>
      <c r="GD874" s="13"/>
      <c r="GE874" s="13"/>
      <c r="GF874" s="13"/>
      <c r="GG874" s="13"/>
      <c r="GH874" s="13"/>
      <c r="GI874" s="13"/>
      <c r="GJ874" s="13"/>
      <c r="GK874" s="13"/>
      <c r="GL874" s="13"/>
      <c r="GM874" s="13"/>
      <c r="GN874" s="13"/>
      <c r="GO874" s="13"/>
      <c r="GP874" s="13"/>
      <c r="GQ874" s="13"/>
      <c r="GR874" s="13"/>
      <c r="GS874" s="13"/>
      <c r="GT874" s="13"/>
      <c r="GU874" s="13"/>
      <c r="GV874" s="13"/>
      <c r="GW874" s="13"/>
      <c r="GX874" s="13"/>
      <c r="GY874" s="13"/>
      <c r="GZ874" s="13"/>
      <c r="HA874" s="13"/>
      <c r="HB874" s="13"/>
      <c r="HC874" s="13"/>
      <c r="HD874" s="13"/>
      <c r="HE874" s="13"/>
      <c r="HF874" s="13"/>
      <c r="HG874" s="13"/>
      <c r="HH874" s="13"/>
      <c r="HI874" s="13"/>
      <c r="HJ874" s="13"/>
      <c r="HK874" s="13"/>
      <c r="HL874" s="13"/>
      <c r="HM874" s="13"/>
      <c r="HN874" s="13"/>
      <c r="HO874" s="13"/>
      <c r="HP874" s="13"/>
      <c r="HQ874" s="13"/>
      <c r="HR874" s="13"/>
      <c r="HS874" s="13"/>
    </row>
    <row r="875" spans="1:227" s="14" customFormat="1" ht="46.15" customHeight="1" x14ac:dyDescent="0.25">
      <c r="A875" s="670" t="s">
        <v>654</v>
      </c>
      <c r="B875" s="676" t="s">
        <v>760</v>
      </c>
      <c r="C875" s="647" t="s">
        <v>761</v>
      </c>
      <c r="D875" s="634" t="s">
        <v>82</v>
      </c>
      <c r="E875" s="230" t="s">
        <v>915</v>
      </c>
      <c r="F875" s="248" t="s">
        <v>92</v>
      </c>
      <c r="G875" s="248" t="s">
        <v>705</v>
      </c>
      <c r="H875" s="624">
        <v>461.8</v>
      </c>
      <c r="I875" s="624">
        <v>461.8</v>
      </c>
      <c r="J875" s="624">
        <v>554.20000000000005</v>
      </c>
      <c r="K875" s="624">
        <v>554.20000000000005</v>
      </c>
      <c r="L875" s="624">
        <v>554.20000000000005</v>
      </c>
      <c r="M875" s="624">
        <v>554.20000000000005</v>
      </c>
      <c r="N875" s="646" t="s">
        <v>910</v>
      </c>
      <c r="O875" s="13"/>
      <c r="P875" s="67"/>
      <c r="Q875" s="67"/>
      <c r="R875" s="67"/>
      <c r="S875" s="67"/>
      <c r="T875" s="67"/>
      <c r="U875" s="67"/>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c r="EB875" s="13"/>
      <c r="EC875" s="13"/>
      <c r="ED875" s="13"/>
      <c r="EE875" s="13"/>
      <c r="EF875" s="13"/>
      <c r="EG875" s="13"/>
      <c r="EH875" s="13"/>
      <c r="EI875" s="13"/>
      <c r="EJ875" s="13"/>
      <c r="EK875" s="13"/>
      <c r="EL875" s="13"/>
      <c r="EM875" s="13"/>
      <c r="EN875" s="13"/>
      <c r="EO875" s="13"/>
      <c r="EP875" s="13"/>
      <c r="EQ875" s="13"/>
      <c r="ER875" s="13"/>
      <c r="ES875" s="13"/>
      <c r="ET875" s="13"/>
      <c r="EU875" s="13"/>
      <c r="EV875" s="13"/>
      <c r="EW875" s="13"/>
      <c r="EX875" s="13"/>
      <c r="EY875" s="13"/>
      <c r="EZ875" s="13"/>
      <c r="FA875" s="13"/>
      <c r="FB875" s="13"/>
      <c r="FC875" s="13"/>
      <c r="FD875" s="13"/>
      <c r="FE875" s="13"/>
      <c r="FF875" s="13"/>
      <c r="FG875" s="13"/>
      <c r="FH875" s="13"/>
      <c r="FI875" s="13"/>
      <c r="FJ875" s="13"/>
      <c r="FK875" s="13"/>
      <c r="FL875" s="13"/>
      <c r="FM875" s="13"/>
      <c r="FN875" s="13"/>
      <c r="FO875" s="13"/>
      <c r="FP875" s="13"/>
      <c r="FQ875" s="13"/>
      <c r="FR875" s="13"/>
      <c r="FS875" s="13"/>
      <c r="FT875" s="13"/>
      <c r="FU875" s="13"/>
      <c r="FV875" s="13"/>
      <c r="FW875" s="13"/>
      <c r="FX875" s="13"/>
      <c r="FY875" s="13"/>
      <c r="FZ875" s="13"/>
      <c r="GA875" s="13"/>
      <c r="GB875" s="13"/>
      <c r="GC875" s="13"/>
      <c r="GD875" s="13"/>
      <c r="GE875" s="13"/>
      <c r="GF875" s="13"/>
      <c r="GG875" s="13"/>
      <c r="GH875" s="13"/>
      <c r="GI875" s="13"/>
      <c r="GJ875" s="13"/>
      <c r="GK875" s="13"/>
      <c r="GL875" s="13"/>
      <c r="GM875" s="13"/>
      <c r="GN875" s="13"/>
      <c r="GO875" s="13"/>
      <c r="GP875" s="13"/>
      <c r="GQ875" s="13"/>
      <c r="GR875" s="13"/>
      <c r="GS875" s="13"/>
      <c r="GT875" s="13"/>
      <c r="GU875" s="13"/>
      <c r="GV875" s="13"/>
      <c r="GW875" s="13"/>
      <c r="GX875" s="13"/>
      <c r="GY875" s="13"/>
      <c r="GZ875" s="13"/>
      <c r="HA875" s="13"/>
      <c r="HB875" s="13"/>
      <c r="HC875" s="13"/>
      <c r="HD875" s="13"/>
      <c r="HE875" s="13"/>
      <c r="HF875" s="13"/>
      <c r="HG875" s="13"/>
      <c r="HH875" s="13"/>
      <c r="HI875" s="13"/>
      <c r="HJ875" s="13"/>
      <c r="HK875" s="13"/>
      <c r="HL875" s="13"/>
      <c r="HM875" s="13"/>
      <c r="HN875" s="13"/>
      <c r="HO875" s="13"/>
      <c r="HP875" s="13"/>
      <c r="HQ875" s="13"/>
      <c r="HR875" s="13"/>
      <c r="HS875" s="13"/>
    </row>
    <row r="876" spans="1:227" s="14" customFormat="1" ht="46.15" customHeight="1" x14ac:dyDescent="0.25">
      <c r="A876" s="671"/>
      <c r="B876" s="677"/>
      <c r="C876" s="648"/>
      <c r="D876" s="661"/>
      <c r="E876" s="573" t="s">
        <v>1663</v>
      </c>
      <c r="F876" s="572" t="s">
        <v>92</v>
      </c>
      <c r="G876" s="572" t="s">
        <v>1662</v>
      </c>
      <c r="H876" s="624"/>
      <c r="I876" s="624"/>
      <c r="J876" s="624"/>
      <c r="K876" s="624"/>
      <c r="L876" s="624"/>
      <c r="M876" s="624"/>
      <c r="N876" s="646"/>
      <c r="O876" s="13"/>
      <c r="P876" s="67"/>
      <c r="Q876" s="67"/>
      <c r="R876" s="67"/>
      <c r="S876" s="67"/>
      <c r="T876" s="67"/>
      <c r="U876" s="67"/>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c r="EB876" s="13"/>
      <c r="EC876" s="13"/>
      <c r="ED876" s="13"/>
      <c r="EE876" s="13"/>
      <c r="EF876" s="13"/>
      <c r="EG876" s="13"/>
      <c r="EH876" s="13"/>
      <c r="EI876" s="13"/>
      <c r="EJ876" s="13"/>
      <c r="EK876" s="13"/>
      <c r="EL876" s="13"/>
      <c r="EM876" s="13"/>
      <c r="EN876" s="13"/>
      <c r="EO876" s="13"/>
      <c r="EP876" s="13"/>
      <c r="EQ876" s="13"/>
      <c r="ER876" s="13"/>
      <c r="ES876" s="13"/>
      <c r="ET876" s="13"/>
      <c r="EU876" s="13"/>
      <c r="EV876" s="13"/>
      <c r="EW876" s="13"/>
      <c r="EX876" s="13"/>
      <c r="EY876" s="13"/>
      <c r="EZ876" s="13"/>
      <c r="FA876" s="13"/>
      <c r="FB876" s="13"/>
      <c r="FC876" s="13"/>
      <c r="FD876" s="13"/>
      <c r="FE876" s="13"/>
      <c r="FF876" s="13"/>
      <c r="FG876" s="13"/>
      <c r="FH876" s="13"/>
      <c r="FI876" s="13"/>
      <c r="FJ876" s="13"/>
      <c r="FK876" s="13"/>
      <c r="FL876" s="13"/>
      <c r="FM876" s="13"/>
      <c r="FN876" s="13"/>
      <c r="FO876" s="13"/>
      <c r="FP876" s="13"/>
      <c r="FQ876" s="13"/>
      <c r="FR876" s="13"/>
      <c r="FS876" s="13"/>
      <c r="FT876" s="13"/>
      <c r="FU876" s="13"/>
      <c r="FV876" s="13"/>
      <c r="FW876" s="13"/>
      <c r="FX876" s="13"/>
      <c r="FY876" s="13"/>
      <c r="FZ876" s="13"/>
      <c r="GA876" s="13"/>
      <c r="GB876" s="13"/>
      <c r="GC876" s="13"/>
      <c r="GD876" s="13"/>
      <c r="GE876" s="13"/>
      <c r="GF876" s="13"/>
      <c r="GG876" s="13"/>
      <c r="GH876" s="13"/>
      <c r="GI876" s="13"/>
      <c r="GJ876" s="13"/>
      <c r="GK876" s="13"/>
      <c r="GL876" s="13"/>
      <c r="GM876" s="13"/>
      <c r="GN876" s="13"/>
      <c r="GO876" s="13"/>
      <c r="GP876" s="13"/>
      <c r="GQ876" s="13"/>
      <c r="GR876" s="13"/>
      <c r="GS876" s="13"/>
      <c r="GT876" s="13"/>
      <c r="GU876" s="13"/>
      <c r="GV876" s="13"/>
      <c r="GW876" s="13"/>
      <c r="GX876" s="13"/>
      <c r="GY876" s="13"/>
      <c r="GZ876" s="13"/>
      <c r="HA876" s="13"/>
      <c r="HB876" s="13"/>
      <c r="HC876" s="13"/>
      <c r="HD876" s="13"/>
      <c r="HE876" s="13"/>
      <c r="HF876" s="13"/>
      <c r="HG876" s="13"/>
      <c r="HH876" s="13"/>
      <c r="HI876" s="13"/>
      <c r="HJ876" s="13"/>
      <c r="HK876" s="13"/>
      <c r="HL876" s="13"/>
      <c r="HM876" s="13"/>
      <c r="HN876" s="13"/>
      <c r="HO876" s="13"/>
      <c r="HP876" s="13"/>
      <c r="HQ876" s="13"/>
      <c r="HR876" s="13"/>
      <c r="HS876" s="13"/>
    </row>
    <row r="877" spans="1:227" s="14" customFormat="1" ht="93.75" customHeight="1" x14ac:dyDescent="0.25">
      <c r="A877" s="672"/>
      <c r="B877" s="678"/>
      <c r="C877" s="649"/>
      <c r="D877" s="662"/>
      <c r="E877" s="230" t="s">
        <v>1132</v>
      </c>
      <c r="F877" s="248" t="s">
        <v>92</v>
      </c>
      <c r="G877" s="248" t="s">
        <v>911</v>
      </c>
      <c r="H877" s="624"/>
      <c r="I877" s="624"/>
      <c r="J877" s="624"/>
      <c r="K877" s="624"/>
      <c r="L877" s="624"/>
      <c r="M877" s="624"/>
      <c r="N877" s="646"/>
      <c r="O877" s="13"/>
      <c r="P877" s="67"/>
      <c r="Q877" s="67"/>
      <c r="R877" s="67"/>
      <c r="S877" s="67"/>
      <c r="T877" s="67"/>
      <c r="U877" s="67"/>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c r="EB877" s="13"/>
      <c r="EC877" s="13"/>
      <c r="ED877" s="13"/>
      <c r="EE877" s="13"/>
      <c r="EF877" s="13"/>
      <c r="EG877" s="13"/>
      <c r="EH877" s="13"/>
      <c r="EI877" s="13"/>
      <c r="EJ877" s="13"/>
      <c r="EK877" s="13"/>
      <c r="EL877" s="13"/>
      <c r="EM877" s="13"/>
      <c r="EN877" s="13"/>
      <c r="EO877" s="13"/>
      <c r="EP877" s="13"/>
      <c r="EQ877" s="13"/>
      <c r="ER877" s="13"/>
      <c r="ES877" s="13"/>
      <c r="ET877" s="13"/>
      <c r="EU877" s="13"/>
      <c r="EV877" s="13"/>
      <c r="EW877" s="13"/>
      <c r="EX877" s="13"/>
      <c r="EY877" s="13"/>
      <c r="EZ877" s="13"/>
      <c r="FA877" s="13"/>
      <c r="FB877" s="13"/>
      <c r="FC877" s="13"/>
      <c r="FD877" s="13"/>
      <c r="FE877" s="13"/>
      <c r="FF877" s="13"/>
      <c r="FG877" s="13"/>
      <c r="FH877" s="13"/>
      <c r="FI877" s="13"/>
      <c r="FJ877" s="13"/>
      <c r="FK877" s="13"/>
      <c r="FL877" s="13"/>
      <c r="FM877" s="13"/>
      <c r="FN877" s="13"/>
      <c r="FO877" s="13"/>
      <c r="FP877" s="13"/>
      <c r="FQ877" s="13"/>
      <c r="FR877" s="13"/>
      <c r="FS877" s="13"/>
      <c r="FT877" s="13"/>
      <c r="FU877" s="13"/>
      <c r="FV877" s="13"/>
      <c r="FW877" s="13"/>
      <c r="FX877" s="13"/>
      <c r="FY877" s="13"/>
      <c r="FZ877" s="13"/>
      <c r="GA877" s="13"/>
      <c r="GB877" s="13"/>
      <c r="GC877" s="13"/>
      <c r="GD877" s="13"/>
      <c r="GE877" s="13"/>
      <c r="GF877" s="13"/>
      <c r="GG877" s="13"/>
      <c r="GH877" s="13"/>
      <c r="GI877" s="13"/>
      <c r="GJ877" s="13"/>
      <c r="GK877" s="13"/>
      <c r="GL877" s="13"/>
      <c r="GM877" s="13"/>
      <c r="GN877" s="13"/>
      <c r="GO877" s="13"/>
      <c r="GP877" s="13"/>
      <c r="GQ877" s="13"/>
      <c r="GR877" s="13"/>
      <c r="GS877" s="13"/>
      <c r="GT877" s="13"/>
      <c r="GU877" s="13"/>
      <c r="GV877" s="13"/>
      <c r="GW877" s="13"/>
      <c r="GX877" s="13"/>
      <c r="GY877" s="13"/>
      <c r="GZ877" s="13"/>
      <c r="HA877" s="13"/>
      <c r="HB877" s="13"/>
      <c r="HC877" s="13"/>
      <c r="HD877" s="13"/>
      <c r="HE877" s="13"/>
      <c r="HF877" s="13"/>
      <c r="HG877" s="13"/>
      <c r="HH877" s="13"/>
      <c r="HI877" s="13"/>
      <c r="HJ877" s="13"/>
      <c r="HK877" s="13"/>
      <c r="HL877" s="13"/>
      <c r="HM877" s="13"/>
      <c r="HN877" s="13"/>
      <c r="HO877" s="13"/>
      <c r="HP877" s="13"/>
      <c r="HQ877" s="13"/>
      <c r="HR877" s="13"/>
      <c r="HS877" s="13"/>
    </row>
    <row r="878" spans="1:227" s="14" customFormat="1" ht="66" customHeight="1" x14ac:dyDescent="0.25">
      <c r="A878" s="675" t="s">
        <v>657</v>
      </c>
      <c r="B878" s="681" t="s">
        <v>1130</v>
      </c>
      <c r="C878" s="649" t="s">
        <v>656</v>
      </c>
      <c r="D878" s="661" t="s">
        <v>72</v>
      </c>
      <c r="E878" s="271" t="s">
        <v>209</v>
      </c>
      <c r="F878" s="225" t="s">
        <v>92</v>
      </c>
      <c r="G878" s="272" t="s">
        <v>1658</v>
      </c>
      <c r="H878" s="624">
        <v>61025.599999999999</v>
      </c>
      <c r="I878" s="624">
        <v>61025.599999999999</v>
      </c>
      <c r="J878" s="624">
        <v>73844.100000000006</v>
      </c>
      <c r="K878" s="624">
        <v>73844.100000000006</v>
      </c>
      <c r="L878" s="624">
        <v>73844.100000000006</v>
      </c>
      <c r="M878" s="624">
        <v>73844.100000000006</v>
      </c>
      <c r="N878" s="619" t="s">
        <v>213</v>
      </c>
      <c r="O878" s="13"/>
      <c r="P878" s="67"/>
      <c r="Q878" s="67"/>
      <c r="R878" s="67"/>
      <c r="S878" s="67"/>
      <c r="T878" s="67"/>
      <c r="U878" s="67"/>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3"/>
      <c r="EP878" s="13"/>
      <c r="EQ878" s="13"/>
      <c r="ER878" s="13"/>
      <c r="ES878" s="13"/>
      <c r="ET878" s="13"/>
      <c r="EU878" s="13"/>
      <c r="EV878" s="13"/>
      <c r="EW878" s="13"/>
      <c r="EX878" s="13"/>
      <c r="EY878" s="13"/>
      <c r="EZ878" s="13"/>
      <c r="FA878" s="13"/>
      <c r="FB878" s="13"/>
      <c r="FC878" s="13"/>
      <c r="FD878" s="13"/>
      <c r="FE878" s="13"/>
      <c r="FF878" s="13"/>
      <c r="FG878" s="13"/>
      <c r="FH878" s="13"/>
      <c r="FI878" s="13"/>
      <c r="FJ878" s="13"/>
      <c r="FK878" s="13"/>
      <c r="FL878" s="13"/>
      <c r="FM878" s="13"/>
      <c r="FN878" s="13"/>
      <c r="FO878" s="13"/>
      <c r="FP878" s="13"/>
      <c r="FQ878" s="13"/>
      <c r="FR878" s="13"/>
      <c r="FS878" s="13"/>
      <c r="FT878" s="13"/>
      <c r="FU878" s="13"/>
      <c r="FV878" s="13"/>
      <c r="FW878" s="13"/>
      <c r="FX878" s="13"/>
      <c r="FY878" s="13"/>
      <c r="FZ878" s="13"/>
      <c r="GA878" s="13"/>
      <c r="GB878" s="13"/>
      <c r="GC878" s="13"/>
      <c r="GD878" s="13"/>
      <c r="GE878" s="13"/>
      <c r="GF878" s="13"/>
      <c r="GG878" s="13"/>
      <c r="GH878" s="13"/>
      <c r="GI878" s="13"/>
      <c r="GJ878" s="13"/>
      <c r="GK878" s="13"/>
      <c r="GL878" s="13"/>
      <c r="GM878" s="13"/>
      <c r="GN878" s="13"/>
      <c r="GO878" s="13"/>
      <c r="GP878" s="13"/>
      <c r="GQ878" s="13"/>
      <c r="GR878" s="13"/>
      <c r="GS878" s="13"/>
      <c r="GT878" s="13"/>
      <c r="GU878" s="13"/>
      <c r="GV878" s="13"/>
      <c r="GW878" s="13"/>
      <c r="GX878" s="13"/>
      <c r="GY878" s="13"/>
      <c r="GZ878" s="13"/>
      <c r="HA878" s="13"/>
      <c r="HB878" s="13"/>
      <c r="HC878" s="13"/>
      <c r="HD878" s="13"/>
      <c r="HE878" s="13"/>
      <c r="HF878" s="13"/>
      <c r="HG878" s="13"/>
      <c r="HH878" s="13"/>
      <c r="HI878" s="13"/>
      <c r="HJ878" s="13"/>
      <c r="HK878" s="13"/>
      <c r="HL878" s="13"/>
      <c r="HM878" s="13"/>
      <c r="HN878" s="13"/>
      <c r="HO878" s="13"/>
      <c r="HP878" s="13"/>
      <c r="HQ878" s="13"/>
      <c r="HR878" s="13"/>
      <c r="HS878" s="13"/>
    </row>
    <row r="879" spans="1:227" s="14" customFormat="1" ht="41.25" customHeight="1" x14ac:dyDescent="0.25">
      <c r="A879" s="680"/>
      <c r="B879" s="682"/>
      <c r="C879" s="649"/>
      <c r="D879" s="661"/>
      <c r="E879" s="271" t="s">
        <v>1113</v>
      </c>
      <c r="F879" s="225" t="s">
        <v>92</v>
      </c>
      <c r="G879" s="272" t="s">
        <v>764</v>
      </c>
      <c r="H879" s="624"/>
      <c r="I879" s="624"/>
      <c r="J879" s="624"/>
      <c r="K879" s="624"/>
      <c r="L879" s="624"/>
      <c r="M879" s="624"/>
      <c r="N879" s="619"/>
      <c r="O879" s="13"/>
      <c r="P879" s="67"/>
      <c r="Q879" s="67"/>
      <c r="R879" s="67"/>
      <c r="S879" s="67"/>
      <c r="T879" s="67"/>
      <c r="U879" s="67"/>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c r="EB879" s="13"/>
      <c r="EC879" s="13"/>
      <c r="ED879" s="13"/>
      <c r="EE879" s="13"/>
      <c r="EF879" s="13"/>
      <c r="EG879" s="13"/>
      <c r="EH879" s="13"/>
      <c r="EI879" s="13"/>
      <c r="EJ879" s="13"/>
      <c r="EK879" s="13"/>
      <c r="EL879" s="13"/>
      <c r="EM879" s="13"/>
      <c r="EN879" s="13"/>
      <c r="EO879" s="13"/>
      <c r="EP879" s="13"/>
      <c r="EQ879" s="13"/>
      <c r="ER879" s="13"/>
      <c r="ES879" s="13"/>
      <c r="ET879" s="13"/>
      <c r="EU879" s="13"/>
      <c r="EV879" s="13"/>
      <c r="EW879" s="13"/>
      <c r="EX879" s="13"/>
      <c r="EY879" s="13"/>
      <c r="EZ879" s="13"/>
      <c r="FA879" s="13"/>
      <c r="FB879" s="13"/>
      <c r="FC879" s="13"/>
      <c r="FD879" s="13"/>
      <c r="FE879" s="13"/>
      <c r="FF879" s="13"/>
      <c r="FG879" s="13"/>
      <c r="FH879" s="13"/>
      <c r="FI879" s="13"/>
      <c r="FJ879" s="13"/>
      <c r="FK879" s="13"/>
      <c r="FL879" s="13"/>
      <c r="FM879" s="13"/>
      <c r="FN879" s="13"/>
      <c r="FO879" s="13"/>
      <c r="FP879" s="13"/>
      <c r="FQ879" s="13"/>
      <c r="FR879" s="13"/>
      <c r="FS879" s="13"/>
      <c r="FT879" s="13"/>
      <c r="FU879" s="13"/>
      <c r="FV879" s="13"/>
      <c r="FW879" s="13"/>
      <c r="FX879" s="13"/>
      <c r="FY879" s="13"/>
      <c r="FZ879" s="13"/>
      <c r="GA879" s="13"/>
      <c r="GB879" s="13"/>
      <c r="GC879" s="13"/>
      <c r="GD879" s="13"/>
      <c r="GE879" s="13"/>
      <c r="GF879" s="13"/>
      <c r="GG879" s="13"/>
      <c r="GH879" s="13"/>
      <c r="GI879" s="13"/>
      <c r="GJ879" s="13"/>
      <c r="GK879" s="13"/>
      <c r="GL879" s="13"/>
      <c r="GM879" s="13"/>
      <c r="GN879" s="13"/>
      <c r="GO879" s="13"/>
      <c r="GP879" s="13"/>
      <c r="GQ879" s="13"/>
      <c r="GR879" s="13"/>
      <c r="GS879" s="13"/>
      <c r="GT879" s="13"/>
      <c r="GU879" s="13"/>
      <c r="GV879" s="13"/>
      <c r="GW879" s="13"/>
      <c r="GX879" s="13"/>
      <c r="GY879" s="13"/>
      <c r="GZ879" s="13"/>
      <c r="HA879" s="13"/>
      <c r="HB879" s="13"/>
      <c r="HC879" s="13"/>
      <c r="HD879" s="13"/>
      <c r="HE879" s="13"/>
      <c r="HF879" s="13"/>
      <c r="HG879" s="13"/>
      <c r="HH879" s="13"/>
      <c r="HI879" s="13"/>
      <c r="HJ879" s="13"/>
      <c r="HK879" s="13"/>
      <c r="HL879" s="13"/>
      <c r="HM879" s="13"/>
      <c r="HN879" s="13"/>
      <c r="HO879" s="13"/>
      <c r="HP879" s="13"/>
      <c r="HQ879" s="13"/>
      <c r="HR879" s="13"/>
      <c r="HS879" s="13"/>
    </row>
    <row r="880" spans="1:227" s="14" customFormat="1" ht="63.75" customHeight="1" x14ac:dyDescent="0.25">
      <c r="A880" s="680"/>
      <c r="B880" s="682"/>
      <c r="C880" s="649"/>
      <c r="D880" s="661"/>
      <c r="E880" s="271" t="s">
        <v>762</v>
      </c>
      <c r="F880" s="225" t="s">
        <v>92</v>
      </c>
      <c r="G880" s="272" t="s">
        <v>763</v>
      </c>
      <c r="H880" s="624"/>
      <c r="I880" s="624"/>
      <c r="J880" s="624"/>
      <c r="K880" s="624"/>
      <c r="L880" s="624"/>
      <c r="M880" s="624"/>
      <c r="N880" s="619"/>
      <c r="O880" s="13"/>
      <c r="P880" s="67"/>
      <c r="Q880" s="67"/>
      <c r="R880" s="67"/>
      <c r="S880" s="67"/>
      <c r="T880" s="67"/>
      <c r="U880" s="67"/>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c r="EB880" s="13"/>
      <c r="EC880" s="13"/>
      <c r="ED880" s="13"/>
      <c r="EE880" s="13"/>
      <c r="EF880" s="13"/>
      <c r="EG880" s="13"/>
      <c r="EH880" s="13"/>
      <c r="EI880" s="13"/>
      <c r="EJ880" s="13"/>
      <c r="EK880" s="13"/>
      <c r="EL880" s="13"/>
      <c r="EM880" s="13"/>
      <c r="EN880" s="13"/>
      <c r="EO880" s="13"/>
      <c r="EP880" s="13"/>
      <c r="EQ880" s="13"/>
      <c r="ER880" s="13"/>
      <c r="ES880" s="13"/>
      <c r="ET880" s="13"/>
      <c r="EU880" s="13"/>
      <c r="EV880" s="13"/>
      <c r="EW880" s="13"/>
      <c r="EX880" s="13"/>
      <c r="EY880" s="13"/>
      <c r="EZ880" s="13"/>
      <c r="FA880" s="13"/>
      <c r="FB880" s="13"/>
      <c r="FC880" s="13"/>
      <c r="FD880" s="13"/>
      <c r="FE880" s="13"/>
      <c r="FF880" s="13"/>
      <c r="FG880" s="13"/>
      <c r="FH880" s="13"/>
      <c r="FI880" s="13"/>
      <c r="FJ880" s="13"/>
      <c r="FK880" s="13"/>
      <c r="FL880" s="13"/>
      <c r="FM880" s="13"/>
      <c r="FN880" s="13"/>
      <c r="FO880" s="13"/>
      <c r="FP880" s="13"/>
      <c r="FQ880" s="13"/>
      <c r="FR880" s="13"/>
      <c r="FS880" s="13"/>
      <c r="FT880" s="13"/>
      <c r="FU880" s="13"/>
      <c r="FV880" s="13"/>
      <c r="FW880" s="13"/>
      <c r="FX880" s="13"/>
      <c r="FY880" s="13"/>
      <c r="FZ880" s="13"/>
      <c r="GA880" s="13"/>
      <c r="GB880" s="13"/>
      <c r="GC880" s="13"/>
      <c r="GD880" s="13"/>
      <c r="GE880" s="13"/>
      <c r="GF880" s="13"/>
      <c r="GG880" s="13"/>
      <c r="GH880" s="13"/>
      <c r="GI880" s="13"/>
      <c r="GJ880" s="13"/>
      <c r="GK880" s="13"/>
      <c r="GL880" s="13"/>
      <c r="GM880" s="13"/>
      <c r="GN880" s="13"/>
      <c r="GO880" s="13"/>
      <c r="GP880" s="13"/>
      <c r="GQ880" s="13"/>
      <c r="GR880" s="13"/>
      <c r="GS880" s="13"/>
      <c r="GT880" s="13"/>
      <c r="GU880" s="13"/>
      <c r="GV880" s="13"/>
      <c r="GW880" s="13"/>
      <c r="GX880" s="13"/>
      <c r="GY880" s="13"/>
      <c r="GZ880" s="13"/>
      <c r="HA880" s="13"/>
      <c r="HB880" s="13"/>
      <c r="HC880" s="13"/>
      <c r="HD880" s="13"/>
      <c r="HE880" s="13"/>
      <c r="HF880" s="13"/>
      <c r="HG880" s="13"/>
      <c r="HH880" s="13"/>
      <c r="HI880" s="13"/>
      <c r="HJ880" s="13"/>
      <c r="HK880" s="13"/>
      <c r="HL880" s="13"/>
      <c r="HM880" s="13"/>
      <c r="HN880" s="13"/>
      <c r="HO880" s="13"/>
      <c r="HP880" s="13"/>
      <c r="HQ880" s="13"/>
      <c r="HR880" s="13"/>
      <c r="HS880" s="13"/>
    </row>
    <row r="881" spans="1:227" s="14" customFormat="1" ht="48.75" customHeight="1" x14ac:dyDescent="0.25">
      <c r="A881" s="680"/>
      <c r="B881" s="682"/>
      <c r="C881" s="659"/>
      <c r="D881" s="661"/>
      <c r="E881" s="271" t="s">
        <v>216</v>
      </c>
      <c r="F881" s="225" t="s">
        <v>92</v>
      </c>
      <c r="G881" s="272" t="s">
        <v>491</v>
      </c>
      <c r="H881" s="624"/>
      <c r="I881" s="624"/>
      <c r="J881" s="624"/>
      <c r="K881" s="624"/>
      <c r="L881" s="624"/>
      <c r="M881" s="624"/>
      <c r="N881" s="619"/>
      <c r="O881" s="13"/>
      <c r="P881" s="67"/>
      <c r="Q881" s="67"/>
      <c r="R881" s="67"/>
      <c r="S881" s="67"/>
      <c r="T881" s="67"/>
      <c r="U881" s="67"/>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c r="EB881" s="13"/>
      <c r="EC881" s="13"/>
      <c r="ED881" s="13"/>
      <c r="EE881" s="13"/>
      <c r="EF881" s="13"/>
      <c r="EG881" s="13"/>
      <c r="EH881" s="13"/>
      <c r="EI881" s="13"/>
      <c r="EJ881" s="13"/>
      <c r="EK881" s="13"/>
      <c r="EL881" s="13"/>
      <c r="EM881" s="13"/>
      <c r="EN881" s="13"/>
      <c r="EO881" s="13"/>
      <c r="EP881" s="13"/>
      <c r="EQ881" s="13"/>
      <c r="ER881" s="13"/>
      <c r="ES881" s="13"/>
      <c r="ET881" s="13"/>
      <c r="EU881" s="13"/>
      <c r="EV881" s="13"/>
      <c r="EW881" s="13"/>
      <c r="EX881" s="13"/>
      <c r="EY881" s="13"/>
      <c r="EZ881" s="13"/>
      <c r="FA881" s="13"/>
      <c r="FB881" s="13"/>
      <c r="FC881" s="13"/>
      <c r="FD881" s="13"/>
      <c r="FE881" s="13"/>
      <c r="FF881" s="13"/>
      <c r="FG881" s="13"/>
      <c r="FH881" s="13"/>
      <c r="FI881" s="13"/>
      <c r="FJ881" s="13"/>
      <c r="FK881" s="13"/>
      <c r="FL881" s="13"/>
      <c r="FM881" s="13"/>
      <c r="FN881" s="13"/>
      <c r="FO881" s="13"/>
      <c r="FP881" s="13"/>
      <c r="FQ881" s="13"/>
      <c r="FR881" s="13"/>
      <c r="FS881" s="13"/>
      <c r="FT881" s="13"/>
      <c r="FU881" s="13"/>
      <c r="FV881" s="13"/>
      <c r="FW881" s="13"/>
      <c r="FX881" s="13"/>
      <c r="FY881" s="13"/>
      <c r="FZ881" s="13"/>
      <c r="GA881" s="13"/>
      <c r="GB881" s="13"/>
      <c r="GC881" s="13"/>
      <c r="GD881" s="13"/>
      <c r="GE881" s="13"/>
      <c r="GF881" s="13"/>
      <c r="GG881" s="13"/>
      <c r="GH881" s="13"/>
      <c r="GI881" s="13"/>
      <c r="GJ881" s="13"/>
      <c r="GK881" s="13"/>
      <c r="GL881" s="13"/>
      <c r="GM881" s="13"/>
      <c r="GN881" s="13"/>
      <c r="GO881" s="13"/>
      <c r="GP881" s="13"/>
      <c r="GQ881" s="13"/>
      <c r="GR881" s="13"/>
      <c r="GS881" s="13"/>
      <c r="GT881" s="13"/>
      <c r="GU881" s="13"/>
      <c r="GV881" s="13"/>
      <c r="GW881" s="13"/>
      <c r="GX881" s="13"/>
      <c r="GY881" s="13"/>
      <c r="GZ881" s="13"/>
      <c r="HA881" s="13"/>
      <c r="HB881" s="13"/>
      <c r="HC881" s="13"/>
      <c r="HD881" s="13"/>
      <c r="HE881" s="13"/>
      <c r="HF881" s="13"/>
      <c r="HG881" s="13"/>
      <c r="HH881" s="13"/>
      <c r="HI881" s="13"/>
      <c r="HJ881" s="13"/>
      <c r="HK881" s="13"/>
      <c r="HL881" s="13"/>
      <c r="HM881" s="13"/>
      <c r="HN881" s="13"/>
      <c r="HO881" s="13"/>
      <c r="HP881" s="13"/>
      <c r="HQ881" s="13"/>
      <c r="HR881" s="13"/>
      <c r="HS881" s="13"/>
    </row>
    <row r="882" spans="1:227" s="14" customFormat="1" ht="78.75" customHeight="1" x14ac:dyDescent="0.25">
      <c r="A882" s="680"/>
      <c r="B882" s="682"/>
      <c r="C882" s="659"/>
      <c r="D882" s="661"/>
      <c r="E882" s="112" t="s">
        <v>225</v>
      </c>
      <c r="F882" s="228" t="s">
        <v>38</v>
      </c>
      <c r="G882" s="224" t="s">
        <v>538</v>
      </c>
      <c r="H882" s="624"/>
      <c r="I882" s="624"/>
      <c r="J882" s="624"/>
      <c r="K882" s="624"/>
      <c r="L882" s="624"/>
      <c r="M882" s="624"/>
      <c r="N882" s="619"/>
      <c r="O882" s="13"/>
      <c r="P882" s="67"/>
      <c r="Q882" s="67"/>
      <c r="R882" s="67"/>
      <c r="S882" s="67"/>
      <c r="T882" s="67"/>
      <c r="U882" s="67"/>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c r="EB882" s="13"/>
      <c r="EC882" s="13"/>
      <c r="ED882" s="13"/>
      <c r="EE882" s="13"/>
      <c r="EF882" s="13"/>
      <c r="EG882" s="13"/>
      <c r="EH882" s="13"/>
      <c r="EI882" s="13"/>
      <c r="EJ882" s="13"/>
      <c r="EK882" s="13"/>
      <c r="EL882" s="13"/>
      <c r="EM882" s="13"/>
      <c r="EN882" s="13"/>
      <c r="EO882" s="13"/>
      <c r="EP882" s="13"/>
      <c r="EQ882" s="13"/>
      <c r="ER882" s="13"/>
      <c r="ES882" s="13"/>
      <c r="ET882" s="13"/>
      <c r="EU882" s="13"/>
      <c r="EV882" s="13"/>
      <c r="EW882" s="13"/>
      <c r="EX882" s="13"/>
      <c r="EY882" s="13"/>
      <c r="EZ882" s="13"/>
      <c r="FA882" s="13"/>
      <c r="FB882" s="13"/>
      <c r="FC882" s="13"/>
      <c r="FD882" s="13"/>
      <c r="FE882" s="13"/>
      <c r="FF882" s="13"/>
      <c r="FG882" s="13"/>
      <c r="FH882" s="13"/>
      <c r="FI882" s="13"/>
      <c r="FJ882" s="13"/>
      <c r="FK882" s="13"/>
      <c r="FL882" s="13"/>
      <c r="FM882" s="13"/>
      <c r="FN882" s="13"/>
      <c r="FO882" s="13"/>
      <c r="FP882" s="13"/>
      <c r="FQ882" s="13"/>
      <c r="FR882" s="13"/>
      <c r="FS882" s="13"/>
      <c r="FT882" s="13"/>
      <c r="FU882" s="13"/>
      <c r="FV882" s="13"/>
      <c r="FW882" s="13"/>
      <c r="FX882" s="13"/>
      <c r="FY882" s="13"/>
      <c r="FZ882" s="13"/>
      <c r="GA882" s="13"/>
      <c r="GB882" s="13"/>
      <c r="GC882" s="13"/>
      <c r="GD882" s="13"/>
      <c r="GE882" s="13"/>
      <c r="GF882" s="13"/>
      <c r="GG882" s="13"/>
      <c r="GH882" s="13"/>
      <c r="GI882" s="13"/>
      <c r="GJ882" s="13"/>
      <c r="GK882" s="13"/>
      <c r="GL882" s="13"/>
      <c r="GM882" s="13"/>
      <c r="GN882" s="13"/>
      <c r="GO882" s="13"/>
      <c r="GP882" s="13"/>
      <c r="GQ882" s="13"/>
      <c r="GR882" s="13"/>
      <c r="GS882" s="13"/>
      <c r="GT882" s="13"/>
      <c r="GU882" s="13"/>
      <c r="GV882" s="13"/>
      <c r="GW882" s="13"/>
      <c r="GX882" s="13"/>
      <c r="GY882" s="13"/>
      <c r="GZ882" s="13"/>
      <c r="HA882" s="13"/>
      <c r="HB882" s="13"/>
      <c r="HC882" s="13"/>
      <c r="HD882" s="13"/>
      <c r="HE882" s="13"/>
      <c r="HF882" s="13"/>
      <c r="HG882" s="13"/>
      <c r="HH882" s="13"/>
      <c r="HI882" s="13"/>
      <c r="HJ882" s="13"/>
      <c r="HK882" s="13"/>
      <c r="HL882" s="13"/>
      <c r="HM882" s="13"/>
      <c r="HN882" s="13"/>
      <c r="HO882" s="13"/>
      <c r="HP882" s="13"/>
      <c r="HQ882" s="13"/>
      <c r="HR882" s="13"/>
      <c r="HS882" s="13"/>
    </row>
    <row r="883" spans="1:227" s="14" customFormat="1" ht="77.25" customHeight="1" x14ac:dyDescent="0.25">
      <c r="A883" s="680"/>
      <c r="B883" s="682"/>
      <c r="C883" s="659"/>
      <c r="D883" s="661"/>
      <c r="E883" s="112" t="s">
        <v>1654</v>
      </c>
      <c r="F883" s="228" t="s">
        <v>38</v>
      </c>
      <c r="G883" s="130" t="s">
        <v>1319</v>
      </c>
      <c r="H883" s="624"/>
      <c r="I883" s="624"/>
      <c r="J883" s="624"/>
      <c r="K883" s="624"/>
      <c r="L883" s="624"/>
      <c r="M883" s="624"/>
      <c r="N883" s="619"/>
      <c r="O883" s="13"/>
      <c r="P883" s="67"/>
      <c r="Q883" s="67"/>
      <c r="R883" s="67"/>
      <c r="S883" s="67"/>
      <c r="T883" s="67"/>
      <c r="U883" s="67"/>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c r="EB883" s="13"/>
      <c r="EC883" s="13"/>
      <c r="ED883" s="13"/>
      <c r="EE883" s="13"/>
      <c r="EF883" s="13"/>
      <c r="EG883" s="13"/>
      <c r="EH883" s="13"/>
      <c r="EI883" s="13"/>
      <c r="EJ883" s="13"/>
      <c r="EK883" s="13"/>
      <c r="EL883" s="13"/>
      <c r="EM883" s="13"/>
      <c r="EN883" s="13"/>
      <c r="EO883" s="13"/>
      <c r="EP883" s="13"/>
      <c r="EQ883" s="13"/>
      <c r="ER883" s="13"/>
      <c r="ES883" s="13"/>
      <c r="ET883" s="13"/>
      <c r="EU883" s="13"/>
      <c r="EV883" s="13"/>
      <c r="EW883" s="13"/>
      <c r="EX883" s="13"/>
      <c r="EY883" s="13"/>
      <c r="EZ883" s="13"/>
      <c r="FA883" s="13"/>
      <c r="FB883" s="13"/>
      <c r="FC883" s="13"/>
      <c r="FD883" s="13"/>
      <c r="FE883" s="13"/>
      <c r="FF883" s="13"/>
      <c r="FG883" s="13"/>
      <c r="FH883" s="13"/>
      <c r="FI883" s="13"/>
      <c r="FJ883" s="13"/>
      <c r="FK883" s="13"/>
      <c r="FL883" s="13"/>
      <c r="FM883" s="13"/>
      <c r="FN883" s="13"/>
      <c r="FO883" s="13"/>
      <c r="FP883" s="13"/>
      <c r="FQ883" s="13"/>
      <c r="FR883" s="13"/>
      <c r="FS883" s="13"/>
      <c r="FT883" s="13"/>
      <c r="FU883" s="13"/>
      <c r="FV883" s="13"/>
      <c r="FW883" s="13"/>
      <c r="FX883" s="13"/>
      <c r="FY883" s="13"/>
      <c r="FZ883" s="13"/>
      <c r="GA883" s="13"/>
      <c r="GB883" s="13"/>
      <c r="GC883" s="13"/>
      <c r="GD883" s="13"/>
      <c r="GE883" s="13"/>
      <c r="GF883" s="13"/>
      <c r="GG883" s="13"/>
      <c r="GH883" s="13"/>
      <c r="GI883" s="13"/>
      <c r="GJ883" s="13"/>
      <c r="GK883" s="13"/>
      <c r="GL883" s="13"/>
      <c r="GM883" s="13"/>
      <c r="GN883" s="13"/>
      <c r="GO883" s="13"/>
      <c r="GP883" s="13"/>
      <c r="GQ883" s="13"/>
      <c r="GR883" s="13"/>
      <c r="GS883" s="13"/>
      <c r="GT883" s="13"/>
      <c r="GU883" s="13"/>
      <c r="GV883" s="13"/>
      <c r="GW883" s="13"/>
      <c r="GX883" s="13"/>
      <c r="GY883" s="13"/>
      <c r="GZ883" s="13"/>
      <c r="HA883" s="13"/>
      <c r="HB883" s="13"/>
      <c r="HC883" s="13"/>
      <c r="HD883" s="13"/>
      <c r="HE883" s="13"/>
      <c r="HF883" s="13"/>
      <c r="HG883" s="13"/>
      <c r="HH883" s="13"/>
      <c r="HI883" s="13"/>
      <c r="HJ883" s="13"/>
      <c r="HK883" s="13"/>
      <c r="HL883" s="13"/>
      <c r="HM883" s="13"/>
      <c r="HN883" s="13"/>
      <c r="HO883" s="13"/>
      <c r="HP883" s="13"/>
      <c r="HQ883" s="13"/>
      <c r="HR883" s="13"/>
      <c r="HS883" s="13"/>
    </row>
    <row r="884" spans="1:227" s="14" customFormat="1" ht="78.75" customHeight="1" x14ac:dyDescent="0.25">
      <c r="A884" s="680"/>
      <c r="B884" s="682"/>
      <c r="C884" s="659"/>
      <c r="D884" s="661"/>
      <c r="E884" s="112" t="s">
        <v>1653</v>
      </c>
      <c r="F884" s="228" t="s">
        <v>38</v>
      </c>
      <c r="G884" s="130" t="s">
        <v>909</v>
      </c>
      <c r="H884" s="624"/>
      <c r="I884" s="624"/>
      <c r="J884" s="624"/>
      <c r="K884" s="624"/>
      <c r="L884" s="624"/>
      <c r="M884" s="624"/>
      <c r="N884" s="619"/>
      <c r="O884" s="13"/>
      <c r="P884" s="67"/>
      <c r="Q884" s="67"/>
      <c r="R884" s="67"/>
      <c r="S884" s="67"/>
      <c r="T884" s="67"/>
      <c r="U884" s="67"/>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c r="DK884" s="13"/>
      <c r="DL884" s="13"/>
      <c r="DM884" s="13"/>
      <c r="DN884" s="13"/>
      <c r="DO884" s="13"/>
      <c r="DP884" s="13"/>
      <c r="DQ884" s="13"/>
      <c r="DR884" s="13"/>
      <c r="DS884" s="13"/>
      <c r="DT884" s="13"/>
      <c r="DU884" s="13"/>
      <c r="DV884" s="13"/>
      <c r="DW884" s="13"/>
      <c r="DX884" s="13"/>
      <c r="DY884" s="13"/>
      <c r="DZ884" s="13"/>
      <c r="EA884" s="13"/>
      <c r="EB884" s="13"/>
      <c r="EC884" s="13"/>
      <c r="ED884" s="13"/>
      <c r="EE884" s="13"/>
      <c r="EF884" s="13"/>
      <c r="EG884" s="13"/>
      <c r="EH884" s="13"/>
      <c r="EI884" s="13"/>
      <c r="EJ884" s="13"/>
      <c r="EK884" s="13"/>
      <c r="EL884" s="13"/>
      <c r="EM884" s="13"/>
      <c r="EN884" s="13"/>
      <c r="EO884" s="13"/>
      <c r="EP884" s="13"/>
      <c r="EQ884" s="13"/>
      <c r="ER884" s="13"/>
      <c r="ES884" s="13"/>
      <c r="ET884" s="13"/>
      <c r="EU884" s="13"/>
      <c r="EV884" s="13"/>
      <c r="EW884" s="13"/>
      <c r="EX884" s="13"/>
      <c r="EY884" s="13"/>
      <c r="EZ884" s="13"/>
      <c r="FA884" s="13"/>
      <c r="FB884" s="13"/>
      <c r="FC884" s="13"/>
      <c r="FD884" s="13"/>
      <c r="FE884" s="13"/>
      <c r="FF884" s="13"/>
      <c r="FG884" s="13"/>
      <c r="FH884" s="13"/>
      <c r="FI884" s="13"/>
      <c r="FJ884" s="13"/>
      <c r="FK884" s="13"/>
      <c r="FL884" s="13"/>
      <c r="FM884" s="13"/>
      <c r="FN884" s="13"/>
      <c r="FO884" s="13"/>
      <c r="FP884" s="13"/>
      <c r="FQ884" s="13"/>
      <c r="FR884" s="13"/>
      <c r="FS884" s="13"/>
      <c r="FT884" s="13"/>
      <c r="FU884" s="13"/>
      <c r="FV884" s="13"/>
      <c r="FW884" s="13"/>
      <c r="FX884" s="13"/>
      <c r="FY884" s="13"/>
      <c r="FZ884" s="13"/>
      <c r="GA884" s="13"/>
      <c r="GB884" s="13"/>
      <c r="GC884" s="13"/>
      <c r="GD884" s="13"/>
      <c r="GE884" s="13"/>
      <c r="GF884" s="13"/>
      <c r="GG884" s="13"/>
      <c r="GH884" s="13"/>
      <c r="GI884" s="13"/>
      <c r="GJ884" s="13"/>
      <c r="GK884" s="13"/>
      <c r="GL884" s="13"/>
      <c r="GM884" s="13"/>
      <c r="GN884" s="13"/>
      <c r="GO884" s="13"/>
      <c r="GP884" s="13"/>
      <c r="GQ884" s="13"/>
      <c r="GR884" s="13"/>
      <c r="GS884" s="13"/>
      <c r="GT884" s="13"/>
      <c r="GU884" s="13"/>
      <c r="GV884" s="13"/>
      <c r="GW884" s="13"/>
      <c r="GX884" s="13"/>
      <c r="GY884" s="13"/>
      <c r="GZ884" s="13"/>
      <c r="HA884" s="13"/>
      <c r="HB884" s="13"/>
      <c r="HC884" s="13"/>
      <c r="HD884" s="13"/>
      <c r="HE884" s="13"/>
      <c r="HF884" s="13"/>
      <c r="HG884" s="13"/>
      <c r="HH884" s="13"/>
      <c r="HI884" s="13"/>
      <c r="HJ884" s="13"/>
      <c r="HK884" s="13"/>
      <c r="HL884" s="13"/>
      <c r="HM884" s="13"/>
      <c r="HN884" s="13"/>
      <c r="HO884" s="13"/>
      <c r="HP884" s="13"/>
      <c r="HQ884" s="13"/>
      <c r="HR884" s="13"/>
      <c r="HS884" s="13"/>
    </row>
    <row r="885" spans="1:227" s="78" customFormat="1" ht="84" customHeight="1" x14ac:dyDescent="0.25">
      <c r="A885" s="73" t="s">
        <v>643</v>
      </c>
      <c r="B885" s="309" t="s">
        <v>644</v>
      </c>
      <c r="C885" s="58" t="s">
        <v>646</v>
      </c>
      <c r="D885" s="85" t="s">
        <v>927</v>
      </c>
      <c r="E885" s="309" t="s">
        <v>173</v>
      </c>
      <c r="F885" s="259" t="s">
        <v>307</v>
      </c>
      <c r="G885" s="259" t="s">
        <v>381</v>
      </c>
      <c r="H885" s="364">
        <f>H886+H890</f>
        <v>3002485</v>
      </c>
      <c r="I885" s="364">
        <f t="shared" ref="I885:L885" si="28">I886+I890</f>
        <v>3002485</v>
      </c>
      <c r="J885" s="364">
        <f t="shared" si="28"/>
        <v>3284826.6</v>
      </c>
      <c r="K885" s="364">
        <f t="shared" si="28"/>
        <v>3303112.4000000004</v>
      </c>
      <c r="L885" s="364">
        <f t="shared" si="28"/>
        <v>3303112.4000000004</v>
      </c>
      <c r="M885" s="364">
        <f>M886+M890</f>
        <v>3303112.4000000004</v>
      </c>
      <c r="N885" s="610"/>
      <c r="O885" s="57"/>
      <c r="P885" s="67"/>
      <c r="Q885" s="67"/>
      <c r="R885" s="67"/>
      <c r="S885" s="67"/>
      <c r="T885" s="67"/>
      <c r="U885" s="67"/>
      <c r="V885" s="57"/>
      <c r="W885" s="57"/>
      <c r="X885" s="57"/>
      <c r="Y885" s="57"/>
      <c r="Z885" s="57"/>
      <c r="AA885" s="57"/>
      <c r="AB885" s="57"/>
      <c r="AC885" s="57"/>
      <c r="AD885" s="57"/>
      <c r="AE885" s="57"/>
      <c r="AF885" s="57"/>
      <c r="AG885" s="57"/>
      <c r="AH885" s="57"/>
      <c r="AI885" s="57"/>
      <c r="AJ885" s="57"/>
      <c r="AK885" s="57"/>
      <c r="AL885" s="57"/>
      <c r="AM885" s="57"/>
      <c r="AN885" s="57"/>
      <c r="AO885" s="57"/>
      <c r="AP885" s="57"/>
      <c r="AQ885" s="57"/>
      <c r="AR885" s="57"/>
      <c r="AS885" s="57"/>
      <c r="AT885" s="57"/>
      <c r="AU885" s="57"/>
      <c r="AV885" s="57"/>
      <c r="AW885" s="57"/>
      <c r="AX885" s="57"/>
      <c r="AY885" s="57"/>
      <c r="AZ885" s="57"/>
      <c r="BA885" s="57"/>
      <c r="BB885" s="57"/>
      <c r="BC885" s="57"/>
      <c r="BD885" s="57"/>
      <c r="BE885" s="57"/>
      <c r="BF885" s="57"/>
      <c r="BG885" s="57"/>
      <c r="BH885" s="57"/>
      <c r="BI885" s="57"/>
      <c r="BJ885" s="57"/>
      <c r="BK885" s="57"/>
      <c r="BL885" s="57"/>
      <c r="BM885" s="57"/>
      <c r="BN885" s="57"/>
      <c r="BO885" s="57"/>
      <c r="BP885" s="57"/>
      <c r="BQ885" s="57"/>
      <c r="BR885" s="57"/>
      <c r="BS885" s="57"/>
      <c r="BT885" s="57"/>
      <c r="BU885" s="57"/>
      <c r="BV885" s="57"/>
      <c r="BW885" s="57"/>
      <c r="BX885" s="57"/>
      <c r="BY885" s="57"/>
      <c r="BZ885" s="57"/>
      <c r="CA885" s="57"/>
      <c r="CB885" s="57"/>
      <c r="CC885" s="57"/>
      <c r="CD885" s="57"/>
      <c r="CE885" s="57"/>
      <c r="CF885" s="57"/>
      <c r="CG885" s="57"/>
      <c r="CH885" s="57"/>
      <c r="CI885" s="57"/>
      <c r="CJ885" s="57"/>
      <c r="CK885" s="57"/>
      <c r="CL885" s="57"/>
      <c r="CM885" s="57"/>
      <c r="CN885" s="57"/>
      <c r="CO885" s="57"/>
      <c r="CP885" s="57"/>
      <c r="CQ885" s="57"/>
      <c r="CR885" s="57"/>
      <c r="CS885" s="57"/>
      <c r="CT885" s="57"/>
      <c r="CU885" s="57"/>
      <c r="CV885" s="57"/>
      <c r="CW885" s="57"/>
      <c r="CX885" s="57"/>
      <c r="CY885" s="57"/>
      <c r="CZ885" s="57"/>
      <c r="DA885" s="57"/>
      <c r="DB885" s="57"/>
      <c r="DC885" s="57"/>
      <c r="DD885" s="57"/>
      <c r="DE885" s="57"/>
      <c r="DF885" s="57"/>
      <c r="DG885" s="57"/>
      <c r="DH885" s="57"/>
      <c r="DI885" s="57"/>
      <c r="DJ885" s="57"/>
      <c r="DK885" s="57"/>
      <c r="DL885" s="57"/>
      <c r="DM885" s="57"/>
      <c r="DN885" s="57"/>
      <c r="DO885" s="57"/>
      <c r="DP885" s="57"/>
      <c r="DQ885" s="57"/>
      <c r="DR885" s="57"/>
      <c r="DS885" s="57"/>
      <c r="DT885" s="57"/>
      <c r="DU885" s="57"/>
      <c r="DV885" s="57"/>
      <c r="DW885" s="57"/>
      <c r="DX885" s="57"/>
      <c r="DY885" s="57"/>
      <c r="DZ885" s="57"/>
      <c r="EA885" s="57"/>
      <c r="EB885" s="57"/>
      <c r="EC885" s="57"/>
      <c r="ED885" s="57"/>
      <c r="EE885" s="57"/>
      <c r="EF885" s="57"/>
      <c r="EG885" s="57"/>
      <c r="EH885" s="57"/>
      <c r="EI885" s="57"/>
      <c r="EJ885" s="57"/>
      <c r="EK885" s="57"/>
      <c r="EL885" s="57"/>
      <c r="EM885" s="57"/>
      <c r="EN885" s="57"/>
      <c r="EO885" s="57"/>
      <c r="EP885" s="57"/>
      <c r="EQ885" s="57"/>
      <c r="ER885" s="57"/>
      <c r="ES885" s="57"/>
      <c r="ET885" s="57"/>
      <c r="EU885" s="57"/>
      <c r="EV885" s="57"/>
      <c r="EW885" s="57"/>
      <c r="EX885" s="57"/>
      <c r="EY885" s="57"/>
      <c r="EZ885" s="57"/>
      <c r="FA885" s="57"/>
      <c r="FB885" s="57"/>
      <c r="FC885" s="57"/>
      <c r="FD885" s="57"/>
      <c r="FE885" s="57"/>
      <c r="FF885" s="57"/>
      <c r="FG885" s="57"/>
      <c r="FH885" s="57"/>
      <c r="FI885" s="57"/>
      <c r="FJ885" s="57"/>
      <c r="FK885" s="57"/>
      <c r="FL885" s="57"/>
      <c r="FM885" s="57"/>
      <c r="FN885" s="57"/>
      <c r="FO885" s="57"/>
      <c r="FP885" s="57"/>
      <c r="FQ885" s="57"/>
      <c r="FR885" s="57"/>
      <c r="FS885" s="57"/>
      <c r="FT885" s="57"/>
      <c r="FU885" s="57"/>
      <c r="FV885" s="57"/>
      <c r="FW885" s="57"/>
      <c r="FX885" s="57"/>
      <c r="FY885" s="57"/>
      <c r="FZ885" s="57"/>
      <c r="GA885" s="57"/>
      <c r="GB885" s="57"/>
      <c r="GC885" s="57"/>
      <c r="GD885" s="57"/>
      <c r="GE885" s="57"/>
      <c r="GF885" s="57"/>
      <c r="GG885" s="57"/>
      <c r="GH885" s="57"/>
      <c r="GI885" s="57"/>
      <c r="GJ885" s="57"/>
      <c r="GK885" s="57"/>
      <c r="GL885" s="57"/>
      <c r="GM885" s="57"/>
      <c r="GN885" s="57"/>
      <c r="GO885" s="57"/>
      <c r="GP885" s="57"/>
      <c r="GQ885" s="57"/>
      <c r="GR885" s="57"/>
      <c r="GS885" s="57"/>
      <c r="GT885" s="57"/>
      <c r="GU885" s="57"/>
      <c r="GV885" s="57"/>
      <c r="GW885" s="57"/>
      <c r="GX885" s="57"/>
      <c r="GY885" s="57"/>
      <c r="GZ885" s="57"/>
      <c r="HA885" s="57"/>
      <c r="HB885" s="57"/>
      <c r="HC885" s="57"/>
      <c r="HD885" s="57"/>
      <c r="HE885" s="57"/>
      <c r="HF885" s="57"/>
      <c r="HG885" s="57"/>
      <c r="HH885" s="57"/>
      <c r="HI885" s="57"/>
      <c r="HJ885" s="57"/>
      <c r="HK885" s="57"/>
      <c r="HL885" s="57"/>
      <c r="HM885" s="57"/>
      <c r="HN885" s="57"/>
      <c r="HO885" s="57"/>
      <c r="HP885" s="57"/>
      <c r="HQ885" s="57"/>
      <c r="HR885" s="57"/>
      <c r="HS885" s="57"/>
    </row>
    <row r="886" spans="1:227" s="14" customFormat="1" ht="77.45" customHeight="1" x14ac:dyDescent="0.25">
      <c r="A886" s="673" t="s">
        <v>648</v>
      </c>
      <c r="B886" s="676" t="s">
        <v>645</v>
      </c>
      <c r="C886" s="647" t="s">
        <v>647</v>
      </c>
      <c r="D886" s="634" t="s">
        <v>40</v>
      </c>
      <c r="E886" s="311" t="s">
        <v>172</v>
      </c>
      <c r="F886" s="267" t="s">
        <v>307</v>
      </c>
      <c r="G886" s="267" t="s">
        <v>381</v>
      </c>
      <c r="H886" s="669">
        <v>1416932</v>
      </c>
      <c r="I886" s="669">
        <v>1416932</v>
      </c>
      <c r="J886" s="669">
        <v>1535692</v>
      </c>
      <c r="K886" s="669">
        <v>1546949.1</v>
      </c>
      <c r="L886" s="669">
        <v>1546949.1</v>
      </c>
      <c r="M886" s="669">
        <v>1546949.1</v>
      </c>
      <c r="N886" s="619" t="s">
        <v>685</v>
      </c>
      <c r="O886" s="13"/>
      <c r="P886" s="67"/>
      <c r="Q886" s="67"/>
      <c r="R886" s="67"/>
      <c r="S886" s="67"/>
      <c r="T886" s="67"/>
      <c r="U886" s="67"/>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3"/>
      <c r="DZ886" s="13"/>
      <c r="EA886" s="13"/>
      <c r="EB886" s="13"/>
      <c r="EC886" s="13"/>
      <c r="ED886" s="13"/>
      <c r="EE886" s="13"/>
      <c r="EF886" s="13"/>
      <c r="EG886" s="13"/>
      <c r="EH886" s="13"/>
      <c r="EI886" s="13"/>
      <c r="EJ886" s="13"/>
      <c r="EK886" s="13"/>
      <c r="EL886" s="13"/>
      <c r="EM886" s="13"/>
      <c r="EN886" s="13"/>
      <c r="EO886" s="13"/>
      <c r="EP886" s="13"/>
      <c r="EQ886" s="13"/>
      <c r="ER886" s="13"/>
      <c r="ES886" s="13"/>
      <c r="ET886" s="13"/>
      <c r="EU886" s="13"/>
      <c r="EV886" s="13"/>
      <c r="EW886" s="13"/>
      <c r="EX886" s="13"/>
      <c r="EY886" s="13"/>
      <c r="EZ886" s="13"/>
      <c r="FA886" s="13"/>
      <c r="FB886" s="13"/>
      <c r="FC886" s="13"/>
      <c r="FD886" s="13"/>
      <c r="FE886" s="13"/>
      <c r="FF886" s="13"/>
      <c r="FG886" s="13"/>
      <c r="FH886" s="13"/>
      <c r="FI886" s="13"/>
      <c r="FJ886" s="13"/>
      <c r="FK886" s="13"/>
      <c r="FL886" s="13"/>
      <c r="FM886" s="13"/>
      <c r="FN886" s="13"/>
      <c r="FO886" s="13"/>
      <c r="FP886" s="13"/>
      <c r="FQ886" s="13"/>
      <c r="FR886" s="13"/>
      <c r="FS886" s="13"/>
      <c r="FT886" s="13"/>
      <c r="FU886" s="13"/>
      <c r="FV886" s="13"/>
      <c r="FW886" s="13"/>
      <c r="FX886" s="13"/>
      <c r="FY886" s="13"/>
      <c r="FZ886" s="13"/>
      <c r="GA886" s="13"/>
      <c r="GB886" s="13"/>
      <c r="GC886" s="13"/>
      <c r="GD886" s="13"/>
      <c r="GE886" s="13"/>
      <c r="GF886" s="13"/>
      <c r="GG886" s="13"/>
      <c r="GH886" s="13"/>
      <c r="GI886" s="13"/>
      <c r="GJ886" s="13"/>
      <c r="GK886" s="13"/>
      <c r="GL886" s="13"/>
      <c r="GM886" s="13"/>
      <c r="GN886" s="13"/>
      <c r="GO886" s="13"/>
      <c r="GP886" s="13"/>
      <c r="GQ886" s="13"/>
      <c r="GR886" s="13"/>
      <c r="GS886" s="13"/>
      <c r="GT886" s="13"/>
      <c r="GU886" s="13"/>
      <c r="GV886" s="13"/>
      <c r="GW886" s="13"/>
      <c r="GX886" s="13"/>
      <c r="GY886" s="13"/>
      <c r="GZ886" s="13"/>
      <c r="HA886" s="13"/>
      <c r="HB886" s="13"/>
      <c r="HC886" s="13"/>
      <c r="HD886" s="13"/>
      <c r="HE886" s="13"/>
      <c r="HF886" s="13"/>
      <c r="HG886" s="13"/>
      <c r="HH886" s="13"/>
      <c r="HI886" s="13"/>
      <c r="HJ886" s="13"/>
      <c r="HK886" s="13"/>
      <c r="HL886" s="13"/>
      <c r="HM886" s="13"/>
      <c r="HN886" s="13"/>
      <c r="HO886" s="13"/>
      <c r="HP886" s="13"/>
      <c r="HQ886" s="13"/>
      <c r="HR886" s="13"/>
      <c r="HS886" s="13"/>
    </row>
    <row r="887" spans="1:227" s="14" customFormat="1" ht="81.75" customHeight="1" x14ac:dyDescent="0.25">
      <c r="A887" s="674"/>
      <c r="B887" s="677"/>
      <c r="C887" s="648"/>
      <c r="D887" s="661"/>
      <c r="E887" s="311" t="s">
        <v>1495</v>
      </c>
      <c r="F887" s="310" t="s">
        <v>38</v>
      </c>
      <c r="G887" s="130" t="s">
        <v>1498</v>
      </c>
      <c r="H887" s="669"/>
      <c r="I887" s="669"/>
      <c r="J887" s="669"/>
      <c r="K887" s="669"/>
      <c r="L887" s="669"/>
      <c r="M887" s="669"/>
      <c r="N887" s="619"/>
      <c r="O887" s="13"/>
      <c r="P887" s="67"/>
      <c r="Q887" s="67"/>
      <c r="R887" s="67"/>
      <c r="S887" s="67"/>
      <c r="T887" s="67"/>
      <c r="U887" s="67"/>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c r="DK887" s="13"/>
      <c r="DL887" s="13"/>
      <c r="DM887" s="13"/>
      <c r="DN887" s="13"/>
      <c r="DO887" s="13"/>
      <c r="DP887" s="13"/>
      <c r="DQ887" s="13"/>
      <c r="DR887" s="13"/>
      <c r="DS887" s="13"/>
      <c r="DT887" s="13"/>
      <c r="DU887" s="13"/>
      <c r="DV887" s="13"/>
      <c r="DW887" s="13"/>
      <c r="DX887" s="13"/>
      <c r="DY887" s="13"/>
      <c r="DZ887" s="13"/>
      <c r="EA887" s="13"/>
      <c r="EB887" s="13"/>
      <c r="EC887" s="13"/>
      <c r="ED887" s="13"/>
      <c r="EE887" s="13"/>
      <c r="EF887" s="13"/>
      <c r="EG887" s="13"/>
      <c r="EH887" s="13"/>
      <c r="EI887" s="13"/>
      <c r="EJ887" s="13"/>
      <c r="EK887" s="13"/>
      <c r="EL887" s="13"/>
      <c r="EM887" s="13"/>
      <c r="EN887" s="13"/>
      <c r="EO887" s="13"/>
      <c r="EP887" s="13"/>
      <c r="EQ887" s="13"/>
      <c r="ER887" s="13"/>
      <c r="ES887" s="13"/>
      <c r="ET887" s="13"/>
      <c r="EU887" s="13"/>
      <c r="EV887" s="13"/>
      <c r="EW887" s="13"/>
      <c r="EX887" s="13"/>
      <c r="EY887" s="13"/>
      <c r="EZ887" s="13"/>
      <c r="FA887" s="13"/>
      <c r="FB887" s="13"/>
      <c r="FC887" s="13"/>
      <c r="FD887" s="13"/>
      <c r="FE887" s="13"/>
      <c r="FF887" s="13"/>
      <c r="FG887" s="13"/>
      <c r="FH887" s="13"/>
      <c r="FI887" s="13"/>
      <c r="FJ887" s="13"/>
      <c r="FK887" s="13"/>
      <c r="FL887" s="13"/>
      <c r="FM887" s="13"/>
      <c r="FN887" s="13"/>
      <c r="FO887" s="13"/>
      <c r="FP887" s="13"/>
      <c r="FQ887" s="13"/>
      <c r="FR887" s="13"/>
      <c r="FS887" s="13"/>
      <c r="FT887" s="13"/>
      <c r="FU887" s="13"/>
      <c r="FV887" s="13"/>
      <c r="FW887" s="13"/>
      <c r="FX887" s="13"/>
      <c r="FY887" s="13"/>
      <c r="FZ887" s="13"/>
      <c r="GA887" s="13"/>
      <c r="GB887" s="13"/>
      <c r="GC887" s="13"/>
      <c r="GD887" s="13"/>
      <c r="GE887" s="13"/>
      <c r="GF887" s="13"/>
      <c r="GG887" s="13"/>
      <c r="GH887" s="13"/>
      <c r="GI887" s="13"/>
      <c r="GJ887" s="13"/>
      <c r="GK887" s="13"/>
      <c r="GL887" s="13"/>
      <c r="GM887" s="13"/>
      <c r="GN887" s="13"/>
      <c r="GO887" s="13"/>
      <c r="GP887" s="13"/>
      <c r="GQ887" s="13"/>
      <c r="GR887" s="13"/>
      <c r="GS887" s="13"/>
      <c r="GT887" s="13"/>
      <c r="GU887" s="13"/>
      <c r="GV887" s="13"/>
      <c r="GW887" s="13"/>
      <c r="GX887" s="13"/>
      <c r="GY887" s="13"/>
      <c r="GZ887" s="13"/>
      <c r="HA887" s="13"/>
      <c r="HB887" s="13"/>
      <c r="HC887" s="13"/>
      <c r="HD887" s="13"/>
      <c r="HE887" s="13"/>
      <c r="HF887" s="13"/>
      <c r="HG887" s="13"/>
      <c r="HH887" s="13"/>
      <c r="HI887" s="13"/>
      <c r="HJ887" s="13"/>
      <c r="HK887" s="13"/>
      <c r="HL887" s="13"/>
      <c r="HM887" s="13"/>
      <c r="HN887" s="13"/>
      <c r="HO887" s="13"/>
      <c r="HP887" s="13"/>
      <c r="HQ887" s="13"/>
      <c r="HR887" s="13"/>
      <c r="HS887" s="13"/>
    </row>
    <row r="888" spans="1:227" s="14" customFormat="1" ht="78" customHeight="1" x14ac:dyDescent="0.25">
      <c r="A888" s="674"/>
      <c r="B888" s="677"/>
      <c r="C888" s="648"/>
      <c r="D888" s="661"/>
      <c r="E888" s="311" t="s">
        <v>1496</v>
      </c>
      <c r="F888" s="310" t="s">
        <v>38</v>
      </c>
      <c r="G888" s="130" t="s">
        <v>1497</v>
      </c>
      <c r="H888" s="669"/>
      <c r="I888" s="669"/>
      <c r="J888" s="669"/>
      <c r="K888" s="669"/>
      <c r="L888" s="669"/>
      <c r="M888" s="669"/>
      <c r="N888" s="619"/>
      <c r="O888" s="13"/>
      <c r="P888" s="67"/>
      <c r="Q888" s="67"/>
      <c r="R888" s="67"/>
      <c r="S888" s="67"/>
      <c r="T888" s="67"/>
      <c r="U888" s="67"/>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c r="CA888" s="13"/>
      <c r="CB888" s="13"/>
      <c r="CC888" s="13"/>
      <c r="CD888" s="13"/>
      <c r="CE888" s="13"/>
      <c r="CF888" s="13"/>
      <c r="CG888" s="13"/>
      <c r="CH888" s="13"/>
      <c r="CI888" s="13"/>
      <c r="CJ888" s="13"/>
      <c r="CK888" s="13"/>
      <c r="CL888" s="13"/>
      <c r="CM888" s="13"/>
      <c r="CN888" s="13"/>
      <c r="CO888" s="13"/>
      <c r="CP888" s="13"/>
      <c r="CQ888" s="13"/>
      <c r="CR888" s="13"/>
      <c r="CS888" s="13"/>
      <c r="CT888" s="13"/>
      <c r="CU888" s="13"/>
      <c r="CV888" s="13"/>
      <c r="CW888" s="13"/>
      <c r="CX888" s="13"/>
      <c r="CY888" s="13"/>
      <c r="CZ888" s="13"/>
      <c r="DA888" s="13"/>
      <c r="DB888" s="13"/>
      <c r="DC888" s="13"/>
      <c r="DD888" s="13"/>
      <c r="DE888" s="13"/>
      <c r="DF888" s="13"/>
      <c r="DG888" s="13"/>
      <c r="DH888" s="13"/>
      <c r="DI888" s="13"/>
      <c r="DJ888" s="13"/>
      <c r="DK888" s="13"/>
      <c r="DL888" s="13"/>
      <c r="DM888" s="13"/>
      <c r="DN888" s="13"/>
      <c r="DO888" s="13"/>
      <c r="DP888" s="13"/>
      <c r="DQ888" s="13"/>
      <c r="DR888" s="13"/>
      <c r="DS888" s="13"/>
      <c r="DT888" s="13"/>
      <c r="DU888" s="13"/>
      <c r="DV888" s="13"/>
      <c r="DW888" s="13"/>
      <c r="DX888" s="13"/>
      <c r="DY888" s="13"/>
      <c r="DZ888" s="13"/>
      <c r="EA888" s="13"/>
      <c r="EB888" s="13"/>
      <c r="EC888" s="13"/>
      <c r="ED888" s="13"/>
      <c r="EE888" s="13"/>
      <c r="EF888" s="13"/>
      <c r="EG888" s="13"/>
      <c r="EH888" s="13"/>
      <c r="EI888" s="13"/>
      <c r="EJ888" s="13"/>
      <c r="EK888" s="13"/>
      <c r="EL888" s="13"/>
      <c r="EM888" s="13"/>
      <c r="EN888" s="13"/>
      <c r="EO888" s="13"/>
      <c r="EP888" s="13"/>
      <c r="EQ888" s="13"/>
      <c r="ER888" s="13"/>
      <c r="ES888" s="13"/>
      <c r="ET888" s="13"/>
      <c r="EU888" s="13"/>
      <c r="EV888" s="13"/>
      <c r="EW888" s="13"/>
      <c r="EX888" s="13"/>
      <c r="EY888" s="13"/>
      <c r="EZ888" s="13"/>
      <c r="FA888" s="13"/>
      <c r="FB888" s="13"/>
      <c r="FC888" s="13"/>
      <c r="FD888" s="13"/>
      <c r="FE888" s="13"/>
      <c r="FF888" s="13"/>
      <c r="FG888" s="13"/>
      <c r="FH888" s="13"/>
      <c r="FI888" s="13"/>
      <c r="FJ888" s="13"/>
      <c r="FK888" s="13"/>
      <c r="FL888" s="13"/>
      <c r="FM888" s="13"/>
      <c r="FN888" s="13"/>
      <c r="FO888" s="13"/>
      <c r="FP888" s="13"/>
      <c r="FQ888" s="13"/>
      <c r="FR888" s="13"/>
      <c r="FS888" s="13"/>
      <c r="FT888" s="13"/>
      <c r="FU888" s="13"/>
      <c r="FV888" s="13"/>
      <c r="FW888" s="13"/>
      <c r="FX888" s="13"/>
      <c r="FY888" s="13"/>
      <c r="FZ888" s="13"/>
      <c r="GA888" s="13"/>
      <c r="GB888" s="13"/>
      <c r="GC888" s="13"/>
      <c r="GD888" s="13"/>
      <c r="GE888" s="13"/>
      <c r="GF888" s="13"/>
      <c r="GG888" s="13"/>
      <c r="GH888" s="13"/>
      <c r="GI888" s="13"/>
      <c r="GJ888" s="13"/>
      <c r="GK888" s="13"/>
      <c r="GL888" s="13"/>
      <c r="GM888" s="13"/>
      <c r="GN888" s="13"/>
      <c r="GO888" s="13"/>
      <c r="GP888" s="13"/>
      <c r="GQ888" s="13"/>
      <c r="GR888" s="13"/>
      <c r="GS888" s="13"/>
      <c r="GT888" s="13"/>
      <c r="GU888" s="13"/>
      <c r="GV888" s="13"/>
      <c r="GW888" s="13"/>
      <c r="GX888" s="13"/>
      <c r="GY888" s="13"/>
      <c r="GZ888" s="13"/>
      <c r="HA888" s="13"/>
      <c r="HB888" s="13"/>
      <c r="HC888" s="13"/>
      <c r="HD888" s="13"/>
      <c r="HE888" s="13"/>
      <c r="HF888" s="13"/>
      <c r="HG888" s="13"/>
      <c r="HH888" s="13"/>
      <c r="HI888" s="13"/>
      <c r="HJ888" s="13"/>
      <c r="HK888" s="13"/>
      <c r="HL888" s="13"/>
      <c r="HM888" s="13"/>
      <c r="HN888" s="13"/>
      <c r="HO888" s="13"/>
      <c r="HP888" s="13"/>
      <c r="HQ888" s="13"/>
      <c r="HR888" s="13"/>
      <c r="HS888" s="13"/>
    </row>
    <row r="889" spans="1:227" s="14" customFormat="1" ht="96.75" customHeight="1" x14ac:dyDescent="0.25">
      <c r="A889" s="675"/>
      <c r="B889" s="678"/>
      <c r="C889" s="649"/>
      <c r="D889" s="662"/>
      <c r="E889" s="311" t="s">
        <v>1157</v>
      </c>
      <c r="F889" s="308" t="s">
        <v>92</v>
      </c>
      <c r="G889" s="308" t="s">
        <v>489</v>
      </c>
      <c r="H889" s="669"/>
      <c r="I889" s="669"/>
      <c r="J889" s="669"/>
      <c r="K889" s="669"/>
      <c r="L889" s="669"/>
      <c r="M889" s="669"/>
      <c r="N889" s="619"/>
      <c r="O889" s="616"/>
      <c r="P889" s="67"/>
      <c r="Q889" s="67"/>
      <c r="R889" s="67"/>
      <c r="S889" s="67"/>
      <c r="T889" s="67"/>
      <c r="U889" s="67"/>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c r="CA889" s="13"/>
      <c r="CB889" s="13"/>
      <c r="CC889" s="13"/>
      <c r="CD889" s="13"/>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c r="DJ889" s="13"/>
      <c r="DK889" s="13"/>
      <c r="DL889" s="13"/>
      <c r="DM889" s="13"/>
      <c r="DN889" s="13"/>
      <c r="DO889" s="13"/>
      <c r="DP889" s="13"/>
      <c r="DQ889" s="13"/>
      <c r="DR889" s="13"/>
      <c r="DS889" s="13"/>
      <c r="DT889" s="13"/>
      <c r="DU889" s="13"/>
      <c r="DV889" s="13"/>
      <c r="DW889" s="13"/>
      <c r="DX889" s="13"/>
      <c r="DY889" s="13"/>
      <c r="DZ889" s="13"/>
      <c r="EA889" s="13"/>
      <c r="EB889" s="13"/>
      <c r="EC889" s="13"/>
      <c r="ED889" s="13"/>
      <c r="EE889" s="13"/>
      <c r="EF889" s="13"/>
      <c r="EG889" s="13"/>
      <c r="EH889" s="13"/>
      <c r="EI889" s="13"/>
      <c r="EJ889" s="13"/>
      <c r="EK889" s="13"/>
      <c r="EL889" s="13"/>
      <c r="EM889" s="13"/>
      <c r="EN889" s="13"/>
      <c r="EO889" s="13"/>
      <c r="EP889" s="13"/>
      <c r="EQ889" s="13"/>
      <c r="ER889" s="13"/>
      <c r="ES889" s="13"/>
      <c r="ET889" s="13"/>
      <c r="EU889" s="13"/>
      <c r="EV889" s="13"/>
      <c r="EW889" s="13"/>
      <c r="EX889" s="13"/>
      <c r="EY889" s="13"/>
      <c r="EZ889" s="13"/>
      <c r="FA889" s="13"/>
      <c r="FB889" s="13"/>
      <c r="FC889" s="13"/>
      <c r="FD889" s="13"/>
      <c r="FE889" s="13"/>
      <c r="FF889" s="13"/>
      <c r="FG889" s="13"/>
      <c r="FH889" s="13"/>
      <c r="FI889" s="13"/>
      <c r="FJ889" s="13"/>
      <c r="FK889" s="13"/>
      <c r="FL889" s="13"/>
      <c r="FM889" s="13"/>
      <c r="FN889" s="13"/>
      <c r="FO889" s="13"/>
      <c r="FP889" s="13"/>
      <c r="FQ889" s="13"/>
      <c r="FR889" s="13"/>
      <c r="FS889" s="13"/>
      <c r="FT889" s="13"/>
      <c r="FU889" s="13"/>
      <c r="FV889" s="13"/>
      <c r="FW889" s="13"/>
      <c r="FX889" s="13"/>
      <c r="FY889" s="13"/>
      <c r="FZ889" s="13"/>
      <c r="GA889" s="13"/>
      <c r="GB889" s="13"/>
      <c r="GC889" s="13"/>
      <c r="GD889" s="13"/>
      <c r="GE889" s="13"/>
      <c r="GF889" s="13"/>
      <c r="GG889" s="13"/>
      <c r="GH889" s="13"/>
      <c r="GI889" s="13"/>
      <c r="GJ889" s="13"/>
      <c r="GK889" s="13"/>
      <c r="GL889" s="13"/>
      <c r="GM889" s="13"/>
      <c r="GN889" s="13"/>
      <c r="GO889" s="13"/>
      <c r="GP889" s="13"/>
      <c r="GQ889" s="13"/>
      <c r="GR889" s="13"/>
      <c r="GS889" s="13"/>
      <c r="GT889" s="13"/>
      <c r="GU889" s="13"/>
      <c r="GV889" s="13"/>
      <c r="GW889" s="13"/>
      <c r="GX889" s="13"/>
      <c r="GY889" s="13"/>
      <c r="GZ889" s="13"/>
      <c r="HA889" s="13"/>
      <c r="HB889" s="13"/>
      <c r="HC889" s="13"/>
      <c r="HD889" s="13"/>
      <c r="HE889" s="13"/>
      <c r="HF889" s="13"/>
      <c r="HG889" s="13"/>
      <c r="HH889" s="13"/>
      <c r="HI889" s="13"/>
      <c r="HJ889" s="13"/>
      <c r="HK889" s="13"/>
      <c r="HL889" s="13"/>
      <c r="HM889" s="13"/>
      <c r="HN889" s="13"/>
      <c r="HO889" s="13"/>
      <c r="HP889" s="13"/>
      <c r="HQ889" s="13"/>
      <c r="HR889" s="13"/>
      <c r="HS889" s="13"/>
    </row>
    <row r="890" spans="1:227" s="14" customFormat="1" ht="174" customHeight="1" x14ac:dyDescent="0.25">
      <c r="A890" s="670" t="s">
        <v>826</v>
      </c>
      <c r="B890" s="717" t="s">
        <v>684</v>
      </c>
      <c r="C890" s="659" t="s">
        <v>691</v>
      </c>
      <c r="D890" s="634" t="s">
        <v>659</v>
      </c>
      <c r="E890" s="311" t="s">
        <v>687</v>
      </c>
      <c r="F890" s="267" t="s">
        <v>688</v>
      </c>
      <c r="G890" s="267" t="s">
        <v>381</v>
      </c>
      <c r="H890" s="669">
        <v>1585553</v>
      </c>
      <c r="I890" s="669">
        <v>1585553</v>
      </c>
      <c r="J890" s="669">
        <v>1749134.6</v>
      </c>
      <c r="K890" s="669">
        <v>1756163.3</v>
      </c>
      <c r="L890" s="669">
        <v>1756163.3</v>
      </c>
      <c r="M890" s="669">
        <v>1756163.3</v>
      </c>
      <c r="N890" s="692" t="s">
        <v>694</v>
      </c>
      <c r="O890" s="13"/>
      <c r="P890" s="67"/>
      <c r="Q890" s="67"/>
      <c r="R890" s="67"/>
      <c r="S890" s="67"/>
      <c r="T890" s="67"/>
      <c r="U890" s="67"/>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c r="DJ890" s="13"/>
      <c r="DK890" s="13"/>
      <c r="DL890" s="13"/>
      <c r="DM890" s="13"/>
      <c r="DN890" s="13"/>
      <c r="DO890" s="13"/>
      <c r="DP890" s="13"/>
      <c r="DQ890" s="13"/>
      <c r="DR890" s="13"/>
      <c r="DS890" s="13"/>
      <c r="DT890" s="13"/>
      <c r="DU890" s="13"/>
      <c r="DV890" s="13"/>
      <c r="DW890" s="13"/>
      <c r="DX890" s="13"/>
      <c r="DY890" s="13"/>
      <c r="DZ890" s="13"/>
      <c r="EA890" s="13"/>
      <c r="EB890" s="13"/>
      <c r="EC890" s="13"/>
      <c r="ED890" s="13"/>
      <c r="EE890" s="13"/>
      <c r="EF890" s="13"/>
      <c r="EG890" s="13"/>
      <c r="EH890" s="13"/>
      <c r="EI890" s="13"/>
      <c r="EJ890" s="13"/>
      <c r="EK890" s="13"/>
      <c r="EL890" s="13"/>
      <c r="EM890" s="13"/>
      <c r="EN890" s="13"/>
      <c r="EO890" s="13"/>
      <c r="EP890" s="13"/>
      <c r="EQ890" s="13"/>
      <c r="ER890" s="13"/>
      <c r="ES890" s="13"/>
      <c r="ET890" s="13"/>
      <c r="EU890" s="13"/>
      <c r="EV890" s="13"/>
      <c r="EW890" s="13"/>
      <c r="EX890" s="13"/>
      <c r="EY890" s="13"/>
      <c r="EZ890" s="13"/>
      <c r="FA890" s="13"/>
      <c r="FB890" s="13"/>
      <c r="FC890" s="13"/>
      <c r="FD890" s="13"/>
      <c r="FE890" s="13"/>
      <c r="FF890" s="13"/>
      <c r="FG890" s="13"/>
      <c r="FH890" s="13"/>
      <c r="FI890" s="13"/>
      <c r="FJ890" s="13"/>
      <c r="FK890" s="13"/>
      <c r="FL890" s="13"/>
      <c r="FM890" s="13"/>
      <c r="FN890" s="13"/>
      <c r="FO890" s="13"/>
      <c r="FP890" s="13"/>
      <c r="FQ890" s="13"/>
      <c r="FR890" s="13"/>
      <c r="FS890" s="13"/>
      <c r="FT890" s="13"/>
      <c r="FU890" s="13"/>
      <c r="FV890" s="13"/>
      <c r="FW890" s="13"/>
      <c r="FX890" s="13"/>
      <c r="FY890" s="13"/>
      <c r="FZ890" s="13"/>
      <c r="GA890" s="13"/>
      <c r="GB890" s="13"/>
      <c r="GC890" s="13"/>
      <c r="GD890" s="13"/>
      <c r="GE890" s="13"/>
      <c r="GF890" s="13"/>
      <c r="GG890" s="13"/>
      <c r="GH890" s="13"/>
      <c r="GI890" s="13"/>
      <c r="GJ890" s="13"/>
      <c r="GK890" s="13"/>
      <c r="GL890" s="13"/>
      <c r="GM890" s="13"/>
      <c r="GN890" s="13"/>
      <c r="GO890" s="13"/>
      <c r="GP890" s="13"/>
      <c r="GQ890" s="13"/>
      <c r="GR890" s="13"/>
      <c r="GS890" s="13"/>
      <c r="GT890" s="13"/>
      <c r="GU890" s="13"/>
      <c r="GV890" s="13"/>
      <c r="GW890" s="13"/>
      <c r="GX890" s="13"/>
      <c r="GY890" s="13"/>
      <c r="GZ890" s="13"/>
      <c r="HA890" s="13"/>
      <c r="HB890" s="13"/>
      <c r="HC890" s="13"/>
      <c r="HD890" s="13"/>
      <c r="HE890" s="13"/>
      <c r="HF890" s="13"/>
      <c r="HG890" s="13"/>
      <c r="HH890" s="13"/>
      <c r="HI890" s="13"/>
      <c r="HJ890" s="13"/>
      <c r="HK890" s="13"/>
      <c r="HL890" s="13"/>
      <c r="HM890" s="13"/>
      <c r="HN890" s="13"/>
      <c r="HO890" s="13"/>
      <c r="HP890" s="13"/>
      <c r="HQ890" s="13"/>
      <c r="HR890" s="13"/>
      <c r="HS890" s="13"/>
    </row>
    <row r="891" spans="1:227" s="14" customFormat="1" ht="174" customHeight="1" x14ac:dyDescent="0.25">
      <c r="A891" s="671"/>
      <c r="B891" s="718"/>
      <c r="C891" s="659"/>
      <c r="D891" s="662"/>
      <c r="E891" s="311" t="s">
        <v>692</v>
      </c>
      <c r="F891" s="267" t="s">
        <v>92</v>
      </c>
      <c r="G891" s="267" t="s">
        <v>693</v>
      </c>
      <c r="H891" s="669"/>
      <c r="I891" s="669"/>
      <c r="J891" s="669"/>
      <c r="K891" s="669"/>
      <c r="L891" s="669"/>
      <c r="M891" s="669"/>
      <c r="N891" s="692"/>
      <c r="O891" s="13"/>
      <c r="P891" s="67"/>
      <c r="Q891" s="67"/>
      <c r="R891" s="67"/>
      <c r="S891" s="67"/>
      <c r="T891" s="67"/>
      <c r="U891" s="67"/>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c r="CZ891" s="13"/>
      <c r="DA891" s="13"/>
      <c r="DB891" s="13"/>
      <c r="DC891" s="13"/>
      <c r="DD891" s="13"/>
      <c r="DE891" s="13"/>
      <c r="DF891" s="13"/>
      <c r="DG891" s="13"/>
      <c r="DH891" s="13"/>
      <c r="DI891" s="13"/>
      <c r="DJ891" s="13"/>
      <c r="DK891" s="13"/>
      <c r="DL891" s="13"/>
      <c r="DM891" s="13"/>
      <c r="DN891" s="13"/>
      <c r="DO891" s="13"/>
      <c r="DP891" s="13"/>
      <c r="DQ891" s="13"/>
      <c r="DR891" s="13"/>
      <c r="DS891" s="13"/>
      <c r="DT891" s="13"/>
      <c r="DU891" s="13"/>
      <c r="DV891" s="13"/>
      <c r="DW891" s="13"/>
      <c r="DX891" s="13"/>
      <c r="DY891" s="13"/>
      <c r="DZ891" s="13"/>
      <c r="EA891" s="13"/>
      <c r="EB891" s="13"/>
      <c r="EC891" s="13"/>
      <c r="ED891" s="13"/>
      <c r="EE891" s="13"/>
      <c r="EF891" s="13"/>
      <c r="EG891" s="13"/>
      <c r="EH891" s="13"/>
      <c r="EI891" s="13"/>
      <c r="EJ891" s="13"/>
      <c r="EK891" s="13"/>
      <c r="EL891" s="13"/>
      <c r="EM891" s="13"/>
      <c r="EN891" s="13"/>
      <c r="EO891" s="13"/>
      <c r="EP891" s="13"/>
      <c r="EQ891" s="13"/>
      <c r="ER891" s="13"/>
      <c r="ES891" s="13"/>
      <c r="ET891" s="13"/>
      <c r="EU891" s="13"/>
      <c r="EV891" s="13"/>
      <c r="EW891" s="13"/>
      <c r="EX891" s="13"/>
      <c r="EY891" s="13"/>
      <c r="EZ891" s="13"/>
      <c r="FA891" s="13"/>
      <c r="FB891" s="13"/>
      <c r="FC891" s="13"/>
      <c r="FD891" s="13"/>
      <c r="FE891" s="13"/>
      <c r="FF891" s="13"/>
      <c r="FG891" s="13"/>
      <c r="FH891" s="13"/>
      <c r="FI891" s="13"/>
      <c r="FJ891" s="13"/>
      <c r="FK891" s="13"/>
      <c r="FL891" s="13"/>
      <c r="FM891" s="13"/>
      <c r="FN891" s="13"/>
      <c r="FO891" s="13"/>
      <c r="FP891" s="13"/>
      <c r="FQ891" s="13"/>
      <c r="FR891" s="13"/>
      <c r="FS891" s="13"/>
      <c r="FT891" s="13"/>
      <c r="FU891" s="13"/>
      <c r="FV891" s="13"/>
      <c r="FW891" s="13"/>
      <c r="FX891" s="13"/>
      <c r="FY891" s="13"/>
      <c r="FZ891" s="13"/>
      <c r="GA891" s="13"/>
      <c r="GB891" s="13"/>
      <c r="GC891" s="13"/>
      <c r="GD891" s="13"/>
      <c r="GE891" s="13"/>
      <c r="GF891" s="13"/>
      <c r="GG891" s="13"/>
      <c r="GH891" s="13"/>
      <c r="GI891" s="13"/>
      <c r="GJ891" s="13"/>
      <c r="GK891" s="13"/>
      <c r="GL891" s="13"/>
      <c r="GM891" s="13"/>
      <c r="GN891" s="13"/>
      <c r="GO891" s="13"/>
      <c r="GP891" s="13"/>
      <c r="GQ891" s="13"/>
      <c r="GR891" s="13"/>
      <c r="GS891" s="13"/>
      <c r="GT891" s="13"/>
      <c r="GU891" s="13"/>
      <c r="GV891" s="13"/>
      <c r="GW891" s="13"/>
      <c r="GX891" s="13"/>
      <c r="GY891" s="13"/>
      <c r="GZ891" s="13"/>
      <c r="HA891" s="13"/>
      <c r="HB891" s="13"/>
      <c r="HC891" s="13"/>
      <c r="HD891" s="13"/>
      <c r="HE891" s="13"/>
      <c r="HF891" s="13"/>
      <c r="HG891" s="13"/>
      <c r="HH891" s="13"/>
      <c r="HI891" s="13"/>
      <c r="HJ891" s="13"/>
      <c r="HK891" s="13"/>
      <c r="HL891" s="13"/>
      <c r="HM891" s="13"/>
      <c r="HN891" s="13"/>
      <c r="HO891" s="13"/>
      <c r="HP891" s="13"/>
      <c r="HQ891" s="13"/>
      <c r="HR891" s="13"/>
      <c r="HS891" s="13"/>
    </row>
    <row r="892" spans="1:227" s="78" customFormat="1" ht="28.5" customHeight="1" x14ac:dyDescent="0.25">
      <c r="A892" s="679" t="s">
        <v>899</v>
      </c>
      <c r="B892" s="676" t="s">
        <v>900</v>
      </c>
      <c r="C892" s="684" t="s">
        <v>901</v>
      </c>
      <c r="D892" s="670" t="s">
        <v>926</v>
      </c>
      <c r="E892" s="309" t="s">
        <v>173</v>
      </c>
      <c r="F892" s="259" t="s">
        <v>307</v>
      </c>
      <c r="G892" s="259" t="s">
        <v>381</v>
      </c>
      <c r="H892" s="691">
        <f>H894+H903</f>
        <v>263788.59999999998</v>
      </c>
      <c r="I892" s="691">
        <f t="shared" ref="I892:M892" si="29">I894+I903</f>
        <v>262811.3</v>
      </c>
      <c r="J892" s="691">
        <f t="shared" si="29"/>
        <v>299492.90000000002</v>
      </c>
      <c r="K892" s="691">
        <f t="shared" si="29"/>
        <v>274949.5</v>
      </c>
      <c r="L892" s="691">
        <f t="shared" si="29"/>
        <v>274949.5</v>
      </c>
      <c r="M892" s="691">
        <f t="shared" si="29"/>
        <v>274949.5</v>
      </c>
      <c r="N892" s="632"/>
      <c r="O892" s="57"/>
      <c r="P892" s="67"/>
      <c r="Q892" s="67"/>
      <c r="R892" s="67"/>
      <c r="S892" s="67"/>
      <c r="T892" s="67"/>
      <c r="U892" s="67"/>
      <c r="V892" s="57"/>
      <c r="W892" s="57"/>
      <c r="X892" s="57"/>
      <c r="Y892" s="57"/>
      <c r="Z892" s="57"/>
      <c r="AA892" s="57"/>
      <c r="AB892" s="57"/>
      <c r="AC892" s="57"/>
      <c r="AD892" s="57"/>
      <c r="AE892" s="57"/>
      <c r="AF892" s="57"/>
      <c r="AG892" s="57"/>
      <c r="AH892" s="57"/>
      <c r="AI892" s="57"/>
      <c r="AJ892" s="57"/>
      <c r="AK892" s="57"/>
      <c r="AL892" s="57"/>
      <c r="AM892" s="57"/>
      <c r="AN892" s="57"/>
      <c r="AO892" s="57"/>
      <c r="AP892" s="57"/>
      <c r="AQ892" s="57"/>
      <c r="AR892" s="57"/>
      <c r="AS892" s="57"/>
      <c r="AT892" s="57"/>
      <c r="AU892" s="57"/>
      <c r="AV892" s="57"/>
      <c r="AW892" s="57"/>
      <c r="AX892" s="57"/>
      <c r="AY892" s="57"/>
      <c r="AZ892" s="57"/>
      <c r="BA892" s="57"/>
      <c r="BB892" s="57"/>
      <c r="BC892" s="57"/>
      <c r="BD892" s="57"/>
      <c r="BE892" s="57"/>
      <c r="BF892" s="57"/>
      <c r="BG892" s="57"/>
      <c r="BH892" s="57"/>
      <c r="BI892" s="57"/>
      <c r="BJ892" s="57"/>
      <c r="BK892" s="57"/>
      <c r="BL892" s="57"/>
      <c r="BM892" s="57"/>
      <c r="BN892" s="57"/>
      <c r="BO892" s="57"/>
      <c r="BP892" s="57"/>
      <c r="BQ892" s="57"/>
      <c r="BR892" s="57"/>
      <c r="BS892" s="57"/>
      <c r="BT892" s="57"/>
      <c r="BU892" s="57"/>
      <c r="BV892" s="57"/>
      <c r="BW892" s="57"/>
      <c r="BX892" s="57"/>
      <c r="BY892" s="57"/>
      <c r="BZ892" s="57"/>
      <c r="CA892" s="57"/>
      <c r="CB892" s="57"/>
      <c r="CC892" s="57"/>
      <c r="CD892" s="57"/>
      <c r="CE892" s="57"/>
      <c r="CF892" s="57"/>
      <c r="CG892" s="57"/>
      <c r="CH892" s="57"/>
      <c r="CI892" s="57"/>
      <c r="CJ892" s="57"/>
      <c r="CK892" s="57"/>
      <c r="CL892" s="57"/>
      <c r="CM892" s="57"/>
      <c r="CN892" s="57"/>
      <c r="CO892" s="57"/>
      <c r="CP892" s="57"/>
      <c r="CQ892" s="57"/>
      <c r="CR892" s="57"/>
      <c r="CS892" s="57"/>
      <c r="CT892" s="57"/>
      <c r="CU892" s="57"/>
      <c r="CV892" s="57"/>
      <c r="CW892" s="57"/>
      <c r="CX892" s="57"/>
      <c r="CY892" s="57"/>
      <c r="CZ892" s="57"/>
      <c r="DA892" s="57"/>
      <c r="DB892" s="57"/>
      <c r="DC892" s="57"/>
      <c r="DD892" s="57"/>
      <c r="DE892" s="57"/>
      <c r="DF892" s="57"/>
      <c r="DG892" s="57"/>
      <c r="DH892" s="57"/>
      <c r="DI892" s="57"/>
      <c r="DJ892" s="57"/>
      <c r="DK892" s="57"/>
      <c r="DL892" s="57"/>
      <c r="DM892" s="57"/>
      <c r="DN892" s="57"/>
      <c r="DO892" s="57"/>
      <c r="DP892" s="57"/>
      <c r="DQ892" s="57"/>
      <c r="DR892" s="57"/>
      <c r="DS892" s="57"/>
      <c r="DT892" s="57"/>
      <c r="DU892" s="57"/>
      <c r="DV892" s="57"/>
      <c r="DW892" s="57"/>
      <c r="DX892" s="57"/>
      <c r="DY892" s="57"/>
      <c r="DZ892" s="57"/>
      <c r="EA892" s="57"/>
      <c r="EB892" s="57"/>
      <c r="EC892" s="57"/>
      <c r="ED892" s="57"/>
      <c r="EE892" s="57"/>
      <c r="EF892" s="57"/>
      <c r="EG892" s="57"/>
      <c r="EH892" s="57"/>
      <c r="EI892" s="57"/>
      <c r="EJ892" s="57"/>
      <c r="EK892" s="57"/>
      <c r="EL892" s="57"/>
      <c r="EM892" s="57"/>
      <c r="EN892" s="57"/>
      <c r="EO892" s="57"/>
      <c r="EP892" s="57"/>
      <c r="EQ892" s="57"/>
      <c r="ER892" s="57"/>
      <c r="ES892" s="57"/>
      <c r="ET892" s="57"/>
      <c r="EU892" s="57"/>
      <c r="EV892" s="57"/>
      <c r="EW892" s="57"/>
      <c r="EX892" s="57"/>
      <c r="EY892" s="57"/>
      <c r="EZ892" s="57"/>
      <c r="FA892" s="57"/>
      <c r="FB892" s="57"/>
      <c r="FC892" s="57"/>
      <c r="FD892" s="57"/>
      <c r="FE892" s="57"/>
      <c r="FF892" s="57"/>
      <c r="FG892" s="57"/>
      <c r="FH892" s="57"/>
      <c r="FI892" s="57"/>
      <c r="FJ892" s="57"/>
      <c r="FK892" s="57"/>
      <c r="FL892" s="57"/>
      <c r="FM892" s="57"/>
      <c r="FN892" s="57"/>
      <c r="FO892" s="57"/>
      <c r="FP892" s="57"/>
      <c r="FQ892" s="57"/>
      <c r="FR892" s="57"/>
      <c r="FS892" s="57"/>
      <c r="FT892" s="57"/>
      <c r="FU892" s="57"/>
      <c r="FV892" s="57"/>
      <c r="FW892" s="57"/>
      <c r="FX892" s="57"/>
      <c r="FY892" s="57"/>
      <c r="FZ892" s="57"/>
      <c r="GA892" s="57"/>
      <c r="GB892" s="57"/>
      <c r="GC892" s="57"/>
      <c r="GD892" s="57"/>
      <c r="GE892" s="57"/>
      <c r="GF892" s="57"/>
      <c r="GG892" s="57"/>
      <c r="GH892" s="57"/>
      <c r="GI892" s="57"/>
      <c r="GJ892" s="57"/>
      <c r="GK892" s="57"/>
      <c r="GL892" s="57"/>
      <c r="GM892" s="57"/>
      <c r="GN892" s="57"/>
      <c r="GO892" s="57"/>
      <c r="GP892" s="57"/>
      <c r="GQ892" s="57"/>
      <c r="GR892" s="57"/>
      <c r="GS892" s="57"/>
      <c r="GT892" s="57"/>
      <c r="GU892" s="57"/>
      <c r="GV892" s="57"/>
      <c r="GW892" s="57"/>
      <c r="GX892" s="57"/>
      <c r="GY892" s="57"/>
      <c r="GZ892" s="57"/>
      <c r="HA892" s="57"/>
      <c r="HB892" s="57"/>
      <c r="HC892" s="57"/>
      <c r="HD892" s="57"/>
      <c r="HE892" s="57"/>
      <c r="HF892" s="57"/>
      <c r="HG892" s="57"/>
      <c r="HH892" s="57"/>
      <c r="HI892" s="57"/>
      <c r="HJ892" s="57"/>
      <c r="HK892" s="57"/>
      <c r="HL892" s="57"/>
      <c r="HM892" s="57"/>
      <c r="HN892" s="57"/>
      <c r="HO892" s="57"/>
      <c r="HP892" s="57"/>
      <c r="HQ892" s="57"/>
      <c r="HR892" s="57"/>
      <c r="HS892" s="57"/>
    </row>
    <row r="893" spans="1:227" s="78" customFormat="1" ht="15" x14ac:dyDescent="0.25">
      <c r="A893" s="679"/>
      <c r="B893" s="678"/>
      <c r="C893" s="684"/>
      <c r="D893" s="672"/>
      <c r="E893" s="332" t="s">
        <v>91</v>
      </c>
      <c r="F893" s="333"/>
      <c r="G893" s="334"/>
      <c r="H893" s="691"/>
      <c r="I893" s="691"/>
      <c r="J893" s="691"/>
      <c r="K893" s="691"/>
      <c r="L893" s="691"/>
      <c r="M893" s="691"/>
      <c r="N893" s="633"/>
      <c r="O893" s="57"/>
      <c r="P893" s="67"/>
      <c r="Q893" s="67"/>
      <c r="R893" s="67"/>
      <c r="S893" s="67"/>
      <c r="T893" s="67"/>
      <c r="U893" s="67"/>
      <c r="V893" s="57"/>
      <c r="W893" s="57"/>
      <c r="X893" s="57"/>
      <c r="Y893" s="57"/>
      <c r="Z893" s="57"/>
      <c r="AA893" s="57"/>
      <c r="AB893" s="57"/>
      <c r="AC893" s="57"/>
      <c r="AD893" s="57"/>
      <c r="AE893" s="57"/>
      <c r="AF893" s="57"/>
      <c r="AG893" s="57"/>
      <c r="AH893" s="57"/>
      <c r="AI893" s="57"/>
      <c r="AJ893" s="57"/>
      <c r="AK893" s="57"/>
      <c r="AL893" s="57"/>
      <c r="AM893" s="57"/>
      <c r="AN893" s="57"/>
      <c r="AO893" s="57"/>
      <c r="AP893" s="57"/>
      <c r="AQ893" s="57"/>
      <c r="AR893" s="57"/>
      <c r="AS893" s="57"/>
      <c r="AT893" s="57"/>
      <c r="AU893" s="57"/>
      <c r="AV893" s="57"/>
      <c r="AW893" s="57"/>
      <c r="AX893" s="57"/>
      <c r="AY893" s="57"/>
      <c r="AZ893" s="57"/>
      <c r="BA893" s="57"/>
      <c r="BB893" s="57"/>
      <c r="BC893" s="57"/>
      <c r="BD893" s="57"/>
      <c r="BE893" s="57"/>
      <c r="BF893" s="57"/>
      <c r="BG893" s="57"/>
      <c r="BH893" s="57"/>
      <c r="BI893" s="57"/>
      <c r="BJ893" s="57"/>
      <c r="BK893" s="57"/>
      <c r="BL893" s="57"/>
      <c r="BM893" s="57"/>
      <c r="BN893" s="57"/>
      <c r="BO893" s="57"/>
      <c r="BP893" s="57"/>
      <c r="BQ893" s="57"/>
      <c r="BR893" s="57"/>
      <c r="BS893" s="57"/>
      <c r="BT893" s="57"/>
      <c r="BU893" s="57"/>
      <c r="BV893" s="57"/>
      <c r="BW893" s="57"/>
      <c r="BX893" s="57"/>
      <c r="BY893" s="57"/>
      <c r="BZ893" s="57"/>
      <c r="CA893" s="57"/>
      <c r="CB893" s="57"/>
      <c r="CC893" s="57"/>
      <c r="CD893" s="57"/>
      <c r="CE893" s="57"/>
      <c r="CF893" s="57"/>
      <c r="CG893" s="57"/>
      <c r="CH893" s="57"/>
      <c r="CI893" s="57"/>
      <c r="CJ893" s="57"/>
      <c r="CK893" s="57"/>
      <c r="CL893" s="57"/>
      <c r="CM893" s="57"/>
      <c r="CN893" s="57"/>
      <c r="CO893" s="57"/>
      <c r="CP893" s="57"/>
      <c r="CQ893" s="57"/>
      <c r="CR893" s="57"/>
      <c r="CS893" s="57"/>
      <c r="CT893" s="57"/>
      <c r="CU893" s="57"/>
      <c r="CV893" s="57"/>
      <c r="CW893" s="57"/>
      <c r="CX893" s="57"/>
      <c r="CY893" s="57"/>
      <c r="CZ893" s="57"/>
      <c r="DA893" s="57"/>
      <c r="DB893" s="57"/>
      <c r="DC893" s="57"/>
      <c r="DD893" s="57"/>
      <c r="DE893" s="57"/>
      <c r="DF893" s="57"/>
      <c r="DG893" s="57"/>
      <c r="DH893" s="57"/>
      <c r="DI893" s="57"/>
      <c r="DJ893" s="57"/>
      <c r="DK893" s="57"/>
      <c r="DL893" s="57"/>
      <c r="DM893" s="57"/>
      <c r="DN893" s="57"/>
      <c r="DO893" s="57"/>
      <c r="DP893" s="57"/>
      <c r="DQ893" s="57"/>
      <c r="DR893" s="57"/>
      <c r="DS893" s="57"/>
      <c r="DT893" s="57"/>
      <c r="DU893" s="57"/>
      <c r="DV893" s="57"/>
      <c r="DW893" s="57"/>
      <c r="DX893" s="57"/>
      <c r="DY893" s="57"/>
      <c r="DZ893" s="57"/>
      <c r="EA893" s="57"/>
      <c r="EB893" s="57"/>
      <c r="EC893" s="57"/>
      <c r="ED893" s="57"/>
      <c r="EE893" s="57"/>
      <c r="EF893" s="57"/>
      <c r="EG893" s="57"/>
      <c r="EH893" s="57"/>
      <c r="EI893" s="57"/>
      <c r="EJ893" s="57"/>
      <c r="EK893" s="57"/>
      <c r="EL893" s="57"/>
      <c r="EM893" s="57"/>
      <c r="EN893" s="57"/>
      <c r="EO893" s="57"/>
      <c r="EP893" s="57"/>
      <c r="EQ893" s="57"/>
      <c r="ER893" s="57"/>
      <c r="ES893" s="57"/>
      <c r="ET893" s="57"/>
      <c r="EU893" s="57"/>
      <c r="EV893" s="57"/>
      <c r="EW893" s="57"/>
      <c r="EX893" s="57"/>
      <c r="EY893" s="57"/>
      <c r="EZ893" s="57"/>
      <c r="FA893" s="57"/>
      <c r="FB893" s="57"/>
      <c r="FC893" s="57"/>
      <c r="FD893" s="57"/>
      <c r="FE893" s="57"/>
      <c r="FF893" s="57"/>
      <c r="FG893" s="57"/>
      <c r="FH893" s="57"/>
      <c r="FI893" s="57"/>
      <c r="FJ893" s="57"/>
      <c r="FK893" s="57"/>
      <c r="FL893" s="57"/>
      <c r="FM893" s="57"/>
      <c r="FN893" s="57"/>
      <c r="FO893" s="57"/>
      <c r="FP893" s="57"/>
      <c r="FQ893" s="57"/>
      <c r="FR893" s="57"/>
      <c r="FS893" s="57"/>
      <c r="FT893" s="57"/>
      <c r="FU893" s="57"/>
      <c r="FV893" s="57"/>
      <c r="FW893" s="57"/>
      <c r="FX893" s="57"/>
      <c r="FY893" s="57"/>
      <c r="FZ893" s="57"/>
      <c r="GA893" s="57"/>
      <c r="GB893" s="57"/>
      <c r="GC893" s="57"/>
      <c r="GD893" s="57"/>
      <c r="GE893" s="57"/>
      <c r="GF893" s="57"/>
      <c r="GG893" s="57"/>
      <c r="GH893" s="57"/>
      <c r="GI893" s="57"/>
      <c r="GJ893" s="57"/>
      <c r="GK893" s="57"/>
      <c r="GL893" s="57"/>
      <c r="GM893" s="57"/>
      <c r="GN893" s="57"/>
      <c r="GO893" s="57"/>
      <c r="GP893" s="57"/>
      <c r="GQ893" s="57"/>
      <c r="GR893" s="57"/>
      <c r="GS893" s="57"/>
      <c r="GT893" s="57"/>
      <c r="GU893" s="57"/>
      <c r="GV893" s="57"/>
      <c r="GW893" s="57"/>
      <c r="GX893" s="57"/>
      <c r="GY893" s="57"/>
      <c r="GZ893" s="57"/>
      <c r="HA893" s="57"/>
      <c r="HB893" s="57"/>
      <c r="HC893" s="57"/>
      <c r="HD893" s="57"/>
      <c r="HE893" s="57"/>
      <c r="HF893" s="57"/>
      <c r="HG893" s="57"/>
      <c r="HH893" s="57"/>
      <c r="HI893" s="57"/>
      <c r="HJ893" s="57"/>
      <c r="HK893" s="57"/>
      <c r="HL893" s="57"/>
      <c r="HM893" s="57"/>
      <c r="HN893" s="57"/>
      <c r="HO893" s="57"/>
      <c r="HP893" s="57"/>
      <c r="HQ893" s="57"/>
      <c r="HR893" s="57"/>
      <c r="HS893" s="57"/>
    </row>
    <row r="894" spans="1:227" s="78" customFormat="1" ht="32.450000000000003" customHeight="1" x14ac:dyDescent="0.25">
      <c r="A894" s="670" t="s">
        <v>916</v>
      </c>
      <c r="B894" s="685" t="s">
        <v>1155</v>
      </c>
      <c r="C894" s="634" t="s">
        <v>917</v>
      </c>
      <c r="D894" s="634" t="s">
        <v>690</v>
      </c>
      <c r="E894" s="311" t="s">
        <v>173</v>
      </c>
      <c r="F894" s="267" t="s">
        <v>307</v>
      </c>
      <c r="G894" s="267" t="s">
        <v>381</v>
      </c>
      <c r="H894" s="669">
        <v>182838.5</v>
      </c>
      <c r="I894" s="669">
        <v>182710.3</v>
      </c>
      <c r="J894" s="669">
        <v>218542.8</v>
      </c>
      <c r="K894" s="669">
        <v>188607.2</v>
      </c>
      <c r="L894" s="669">
        <v>188607.2</v>
      </c>
      <c r="M894" s="669">
        <v>188607.2</v>
      </c>
      <c r="N894" s="625"/>
      <c r="O894" s="57"/>
      <c r="P894" s="67"/>
      <c r="Q894" s="67"/>
      <c r="R894" s="67"/>
      <c r="S894" s="67"/>
      <c r="T894" s="67"/>
      <c r="U894" s="67"/>
      <c r="V894" s="57"/>
      <c r="W894" s="57"/>
      <c r="X894" s="57"/>
      <c r="Y894" s="57"/>
      <c r="Z894" s="57"/>
      <c r="AA894" s="57"/>
      <c r="AB894" s="57"/>
      <c r="AC894" s="57"/>
      <c r="AD894" s="57"/>
      <c r="AE894" s="57"/>
      <c r="AF894" s="57"/>
      <c r="AG894" s="57"/>
      <c r="AH894" s="57"/>
      <c r="AI894" s="57"/>
      <c r="AJ894" s="57"/>
      <c r="AK894" s="57"/>
      <c r="AL894" s="57"/>
      <c r="AM894" s="57"/>
      <c r="AN894" s="57"/>
      <c r="AO894" s="57"/>
      <c r="AP894" s="57"/>
      <c r="AQ894" s="57"/>
      <c r="AR894" s="57"/>
      <c r="AS894" s="57"/>
      <c r="AT894" s="57"/>
      <c r="AU894" s="57"/>
      <c r="AV894" s="57"/>
      <c r="AW894" s="57"/>
      <c r="AX894" s="57"/>
      <c r="AY894" s="57"/>
      <c r="AZ894" s="57"/>
      <c r="BA894" s="57"/>
      <c r="BB894" s="57"/>
      <c r="BC894" s="57"/>
      <c r="BD894" s="57"/>
      <c r="BE894" s="57"/>
      <c r="BF894" s="57"/>
      <c r="BG894" s="57"/>
      <c r="BH894" s="57"/>
      <c r="BI894" s="57"/>
      <c r="BJ894" s="57"/>
      <c r="BK894" s="57"/>
      <c r="BL894" s="57"/>
      <c r="BM894" s="57"/>
      <c r="BN894" s="57"/>
      <c r="BO894" s="57"/>
      <c r="BP894" s="57"/>
      <c r="BQ894" s="57"/>
      <c r="BR894" s="57"/>
      <c r="BS894" s="57"/>
      <c r="BT894" s="57"/>
      <c r="BU894" s="57"/>
      <c r="BV894" s="57"/>
      <c r="BW894" s="57"/>
      <c r="BX894" s="57"/>
      <c r="BY894" s="57"/>
      <c r="BZ894" s="57"/>
      <c r="CA894" s="57"/>
      <c r="CB894" s="57"/>
      <c r="CC894" s="57"/>
      <c r="CD894" s="57"/>
      <c r="CE894" s="57"/>
      <c r="CF894" s="57"/>
      <c r="CG894" s="57"/>
      <c r="CH894" s="57"/>
      <c r="CI894" s="57"/>
      <c r="CJ894" s="57"/>
      <c r="CK894" s="57"/>
      <c r="CL894" s="57"/>
      <c r="CM894" s="57"/>
      <c r="CN894" s="57"/>
      <c r="CO894" s="57"/>
      <c r="CP894" s="57"/>
      <c r="CQ894" s="57"/>
      <c r="CR894" s="57"/>
      <c r="CS894" s="57"/>
      <c r="CT894" s="57"/>
      <c r="CU894" s="57"/>
      <c r="CV894" s="57"/>
      <c r="CW894" s="57"/>
      <c r="CX894" s="57"/>
      <c r="CY894" s="57"/>
      <c r="CZ894" s="57"/>
      <c r="DA894" s="57"/>
      <c r="DB894" s="57"/>
      <c r="DC894" s="57"/>
      <c r="DD894" s="57"/>
      <c r="DE894" s="57"/>
      <c r="DF894" s="57"/>
      <c r="DG894" s="57"/>
      <c r="DH894" s="57"/>
      <c r="DI894" s="57"/>
      <c r="DJ894" s="57"/>
      <c r="DK894" s="57"/>
      <c r="DL894" s="57"/>
      <c r="DM894" s="57"/>
      <c r="DN894" s="57"/>
      <c r="DO894" s="57"/>
      <c r="DP894" s="57"/>
      <c r="DQ894" s="57"/>
      <c r="DR894" s="57"/>
      <c r="DS894" s="57"/>
      <c r="DT894" s="57"/>
      <c r="DU894" s="57"/>
      <c r="DV894" s="57"/>
      <c r="DW894" s="57"/>
      <c r="DX894" s="57"/>
      <c r="DY894" s="57"/>
      <c r="DZ894" s="57"/>
      <c r="EA894" s="57"/>
      <c r="EB894" s="57"/>
      <c r="EC894" s="57"/>
      <c r="ED894" s="57"/>
      <c r="EE894" s="57"/>
      <c r="EF894" s="57"/>
      <c r="EG894" s="57"/>
      <c r="EH894" s="57"/>
      <c r="EI894" s="57"/>
      <c r="EJ894" s="57"/>
      <c r="EK894" s="57"/>
      <c r="EL894" s="57"/>
      <c r="EM894" s="57"/>
      <c r="EN894" s="57"/>
      <c r="EO894" s="57"/>
      <c r="EP894" s="57"/>
      <c r="EQ894" s="57"/>
      <c r="ER894" s="57"/>
      <c r="ES894" s="57"/>
      <c r="ET894" s="57"/>
      <c r="EU894" s="57"/>
      <c r="EV894" s="57"/>
      <c r="EW894" s="57"/>
      <c r="EX894" s="57"/>
      <c r="EY894" s="57"/>
      <c r="EZ894" s="57"/>
      <c r="FA894" s="57"/>
      <c r="FB894" s="57"/>
      <c r="FC894" s="57"/>
      <c r="FD894" s="57"/>
      <c r="FE894" s="57"/>
      <c r="FF894" s="57"/>
      <c r="FG894" s="57"/>
      <c r="FH894" s="57"/>
      <c r="FI894" s="57"/>
      <c r="FJ894" s="57"/>
      <c r="FK894" s="57"/>
      <c r="FL894" s="57"/>
      <c r="FM894" s="57"/>
      <c r="FN894" s="57"/>
      <c r="FO894" s="57"/>
      <c r="FP894" s="57"/>
      <c r="FQ894" s="57"/>
      <c r="FR894" s="57"/>
      <c r="FS894" s="57"/>
      <c r="FT894" s="57"/>
      <c r="FU894" s="57"/>
      <c r="FV894" s="57"/>
      <c r="FW894" s="57"/>
      <c r="FX894" s="57"/>
      <c r="FY894" s="57"/>
      <c r="FZ894" s="57"/>
      <c r="GA894" s="57"/>
      <c r="GB894" s="57"/>
      <c r="GC894" s="57"/>
      <c r="GD894" s="57"/>
      <c r="GE894" s="57"/>
      <c r="GF894" s="57"/>
      <c r="GG894" s="57"/>
      <c r="GH894" s="57"/>
      <c r="GI894" s="57"/>
      <c r="GJ894" s="57"/>
      <c r="GK894" s="57"/>
      <c r="GL894" s="57"/>
      <c r="GM894" s="57"/>
      <c r="GN894" s="57"/>
      <c r="GO894" s="57"/>
      <c r="GP894" s="57"/>
      <c r="GQ894" s="57"/>
      <c r="GR894" s="57"/>
      <c r="GS894" s="57"/>
      <c r="GT894" s="57"/>
      <c r="GU894" s="57"/>
      <c r="GV894" s="57"/>
      <c r="GW894" s="57"/>
      <c r="GX894" s="57"/>
      <c r="GY894" s="57"/>
      <c r="GZ894" s="57"/>
      <c r="HA894" s="57"/>
      <c r="HB894" s="57"/>
      <c r="HC894" s="57"/>
      <c r="HD894" s="57"/>
      <c r="HE894" s="57"/>
      <c r="HF894" s="57"/>
      <c r="HG894" s="57"/>
      <c r="HH894" s="57"/>
      <c r="HI894" s="57"/>
      <c r="HJ894" s="57"/>
      <c r="HK894" s="57"/>
      <c r="HL894" s="57"/>
      <c r="HM894" s="57"/>
      <c r="HN894" s="57"/>
      <c r="HO894" s="57"/>
      <c r="HP894" s="57"/>
      <c r="HQ894" s="57"/>
      <c r="HR894" s="57"/>
      <c r="HS894" s="57"/>
    </row>
    <row r="895" spans="1:227" s="78" customFormat="1" ht="15" x14ac:dyDescent="0.25">
      <c r="A895" s="671"/>
      <c r="B895" s="686"/>
      <c r="C895" s="661"/>
      <c r="D895" s="662"/>
      <c r="E895" s="307" t="s">
        <v>91</v>
      </c>
      <c r="F895" s="305"/>
      <c r="G895" s="266"/>
      <c r="H895" s="669"/>
      <c r="I895" s="669"/>
      <c r="J895" s="669"/>
      <c r="K895" s="669"/>
      <c r="L895" s="669"/>
      <c r="M895" s="669"/>
      <c r="N895" s="625"/>
      <c r="O895" s="57"/>
      <c r="P895" s="67"/>
      <c r="Q895" s="67"/>
      <c r="R895" s="67"/>
      <c r="S895" s="67"/>
      <c r="T895" s="67"/>
      <c r="U895" s="67"/>
      <c r="V895" s="57"/>
      <c r="W895" s="57"/>
      <c r="X895" s="57"/>
      <c r="Y895" s="57"/>
      <c r="Z895" s="57"/>
      <c r="AA895" s="57"/>
      <c r="AB895" s="57"/>
      <c r="AC895" s="57"/>
      <c r="AD895" s="57"/>
      <c r="AE895" s="57"/>
      <c r="AF895" s="57"/>
      <c r="AG895" s="57"/>
      <c r="AH895" s="57"/>
      <c r="AI895" s="57"/>
      <c r="AJ895" s="57"/>
      <c r="AK895" s="57"/>
      <c r="AL895" s="57"/>
      <c r="AM895" s="57"/>
      <c r="AN895" s="57"/>
      <c r="AO895" s="57"/>
      <c r="AP895" s="57"/>
      <c r="AQ895" s="57"/>
      <c r="AR895" s="57"/>
      <c r="AS895" s="57"/>
      <c r="AT895" s="57"/>
      <c r="AU895" s="57"/>
      <c r="AV895" s="57"/>
      <c r="AW895" s="57"/>
      <c r="AX895" s="57"/>
      <c r="AY895" s="57"/>
      <c r="AZ895" s="57"/>
      <c r="BA895" s="57"/>
      <c r="BB895" s="57"/>
      <c r="BC895" s="57"/>
      <c r="BD895" s="57"/>
      <c r="BE895" s="57"/>
      <c r="BF895" s="57"/>
      <c r="BG895" s="57"/>
      <c r="BH895" s="57"/>
      <c r="BI895" s="57"/>
      <c r="BJ895" s="57"/>
      <c r="BK895" s="57"/>
      <c r="BL895" s="57"/>
      <c r="BM895" s="57"/>
      <c r="BN895" s="57"/>
      <c r="BO895" s="57"/>
      <c r="BP895" s="57"/>
      <c r="BQ895" s="57"/>
      <c r="BR895" s="57"/>
      <c r="BS895" s="57"/>
      <c r="BT895" s="57"/>
      <c r="BU895" s="57"/>
      <c r="BV895" s="57"/>
      <c r="BW895" s="57"/>
      <c r="BX895" s="57"/>
      <c r="BY895" s="57"/>
      <c r="BZ895" s="57"/>
      <c r="CA895" s="57"/>
      <c r="CB895" s="57"/>
      <c r="CC895" s="57"/>
      <c r="CD895" s="57"/>
      <c r="CE895" s="57"/>
      <c r="CF895" s="57"/>
      <c r="CG895" s="57"/>
      <c r="CH895" s="57"/>
      <c r="CI895" s="57"/>
      <c r="CJ895" s="57"/>
      <c r="CK895" s="57"/>
      <c r="CL895" s="57"/>
      <c r="CM895" s="57"/>
      <c r="CN895" s="57"/>
      <c r="CO895" s="57"/>
      <c r="CP895" s="57"/>
      <c r="CQ895" s="57"/>
      <c r="CR895" s="57"/>
      <c r="CS895" s="57"/>
      <c r="CT895" s="57"/>
      <c r="CU895" s="57"/>
      <c r="CV895" s="57"/>
      <c r="CW895" s="57"/>
      <c r="CX895" s="57"/>
      <c r="CY895" s="57"/>
      <c r="CZ895" s="57"/>
      <c r="DA895" s="57"/>
      <c r="DB895" s="57"/>
      <c r="DC895" s="57"/>
      <c r="DD895" s="57"/>
      <c r="DE895" s="57"/>
      <c r="DF895" s="57"/>
      <c r="DG895" s="57"/>
      <c r="DH895" s="57"/>
      <c r="DI895" s="57"/>
      <c r="DJ895" s="57"/>
      <c r="DK895" s="57"/>
      <c r="DL895" s="57"/>
      <c r="DM895" s="57"/>
      <c r="DN895" s="57"/>
      <c r="DO895" s="57"/>
      <c r="DP895" s="57"/>
      <c r="DQ895" s="57"/>
      <c r="DR895" s="57"/>
      <c r="DS895" s="57"/>
      <c r="DT895" s="57"/>
      <c r="DU895" s="57"/>
      <c r="DV895" s="57"/>
      <c r="DW895" s="57"/>
      <c r="DX895" s="57"/>
      <c r="DY895" s="57"/>
      <c r="DZ895" s="57"/>
      <c r="EA895" s="57"/>
      <c r="EB895" s="57"/>
      <c r="EC895" s="57"/>
      <c r="ED895" s="57"/>
      <c r="EE895" s="57"/>
      <c r="EF895" s="57"/>
      <c r="EG895" s="57"/>
      <c r="EH895" s="57"/>
      <c r="EI895" s="57"/>
      <c r="EJ895" s="57"/>
      <c r="EK895" s="57"/>
      <c r="EL895" s="57"/>
      <c r="EM895" s="57"/>
      <c r="EN895" s="57"/>
      <c r="EO895" s="57"/>
      <c r="EP895" s="57"/>
      <c r="EQ895" s="57"/>
      <c r="ER895" s="57"/>
      <c r="ES895" s="57"/>
      <c r="ET895" s="57"/>
      <c r="EU895" s="57"/>
      <c r="EV895" s="57"/>
      <c r="EW895" s="57"/>
      <c r="EX895" s="57"/>
      <c r="EY895" s="57"/>
      <c r="EZ895" s="57"/>
      <c r="FA895" s="57"/>
      <c r="FB895" s="57"/>
      <c r="FC895" s="57"/>
      <c r="FD895" s="57"/>
      <c r="FE895" s="57"/>
      <c r="FF895" s="57"/>
      <c r="FG895" s="57"/>
      <c r="FH895" s="57"/>
      <c r="FI895" s="57"/>
      <c r="FJ895" s="57"/>
      <c r="FK895" s="57"/>
      <c r="FL895" s="57"/>
      <c r="FM895" s="57"/>
      <c r="FN895" s="57"/>
      <c r="FO895" s="57"/>
      <c r="FP895" s="57"/>
      <c r="FQ895" s="57"/>
      <c r="FR895" s="57"/>
      <c r="FS895" s="57"/>
      <c r="FT895" s="57"/>
      <c r="FU895" s="57"/>
      <c r="FV895" s="57"/>
      <c r="FW895" s="57"/>
      <c r="FX895" s="57"/>
      <c r="FY895" s="57"/>
      <c r="FZ895" s="57"/>
      <c r="GA895" s="57"/>
      <c r="GB895" s="57"/>
      <c r="GC895" s="57"/>
      <c r="GD895" s="57"/>
      <c r="GE895" s="57"/>
      <c r="GF895" s="57"/>
      <c r="GG895" s="57"/>
      <c r="GH895" s="57"/>
      <c r="GI895" s="57"/>
      <c r="GJ895" s="57"/>
      <c r="GK895" s="57"/>
      <c r="GL895" s="57"/>
      <c r="GM895" s="57"/>
      <c r="GN895" s="57"/>
      <c r="GO895" s="57"/>
      <c r="GP895" s="57"/>
      <c r="GQ895" s="57"/>
      <c r="GR895" s="57"/>
      <c r="GS895" s="57"/>
      <c r="GT895" s="57"/>
      <c r="GU895" s="57"/>
      <c r="GV895" s="57"/>
      <c r="GW895" s="57"/>
      <c r="GX895" s="57"/>
      <c r="GY895" s="57"/>
      <c r="GZ895" s="57"/>
      <c r="HA895" s="57"/>
      <c r="HB895" s="57"/>
      <c r="HC895" s="57"/>
      <c r="HD895" s="57"/>
      <c r="HE895" s="57"/>
      <c r="HF895" s="57"/>
      <c r="HG895" s="57"/>
      <c r="HH895" s="57"/>
      <c r="HI895" s="57"/>
      <c r="HJ895" s="57"/>
      <c r="HK895" s="57"/>
      <c r="HL895" s="57"/>
      <c r="HM895" s="57"/>
      <c r="HN895" s="57"/>
      <c r="HO895" s="57"/>
      <c r="HP895" s="57"/>
      <c r="HQ895" s="57"/>
      <c r="HR895" s="57"/>
      <c r="HS895" s="57"/>
    </row>
    <row r="896" spans="1:227" s="78" customFormat="1" ht="45" x14ac:dyDescent="0.25">
      <c r="A896" s="671"/>
      <c r="B896" s="686"/>
      <c r="C896" s="661"/>
      <c r="D896" s="84" t="s">
        <v>100</v>
      </c>
      <c r="E896" s="331" t="s">
        <v>920</v>
      </c>
      <c r="F896" s="267" t="s">
        <v>92</v>
      </c>
      <c r="G896" s="142" t="s">
        <v>489</v>
      </c>
      <c r="H896" s="511">
        <v>21150.799999999999</v>
      </c>
      <c r="I896" s="511">
        <v>21083</v>
      </c>
      <c r="J896" s="511">
        <v>17514.8</v>
      </c>
      <c r="K896" s="511">
        <v>19052.599999999999</v>
      </c>
      <c r="L896" s="511">
        <v>19052.599999999999</v>
      </c>
      <c r="M896" s="511">
        <v>19052.599999999999</v>
      </c>
      <c r="N896" s="611" t="s">
        <v>921</v>
      </c>
      <c r="O896" s="57"/>
      <c r="P896" s="67"/>
      <c r="Q896" s="67"/>
      <c r="R896" s="67"/>
      <c r="S896" s="67"/>
      <c r="T896" s="67"/>
      <c r="U896" s="67"/>
      <c r="V896" s="57"/>
      <c r="W896" s="57"/>
      <c r="X896" s="57"/>
      <c r="Y896" s="57"/>
      <c r="Z896" s="57"/>
      <c r="AA896" s="57"/>
      <c r="AB896" s="57"/>
      <c r="AC896" s="57"/>
      <c r="AD896" s="57"/>
      <c r="AE896" s="57"/>
      <c r="AF896" s="57"/>
      <c r="AG896" s="57"/>
      <c r="AH896" s="57"/>
      <c r="AI896" s="57"/>
      <c r="AJ896" s="57"/>
      <c r="AK896" s="57"/>
      <c r="AL896" s="57"/>
      <c r="AM896" s="57"/>
      <c r="AN896" s="57"/>
      <c r="AO896" s="57"/>
      <c r="AP896" s="57"/>
      <c r="AQ896" s="57"/>
      <c r="AR896" s="57"/>
      <c r="AS896" s="57"/>
      <c r="AT896" s="57"/>
      <c r="AU896" s="57"/>
      <c r="AV896" s="57"/>
      <c r="AW896" s="57"/>
      <c r="AX896" s="57"/>
      <c r="AY896" s="57"/>
      <c r="AZ896" s="57"/>
      <c r="BA896" s="57"/>
      <c r="BB896" s="57"/>
      <c r="BC896" s="57"/>
      <c r="BD896" s="57"/>
      <c r="BE896" s="57"/>
      <c r="BF896" s="57"/>
      <c r="BG896" s="57"/>
      <c r="BH896" s="57"/>
      <c r="BI896" s="57"/>
      <c r="BJ896" s="57"/>
      <c r="BK896" s="57"/>
      <c r="BL896" s="57"/>
      <c r="BM896" s="57"/>
      <c r="BN896" s="57"/>
      <c r="BO896" s="57"/>
      <c r="BP896" s="57"/>
      <c r="BQ896" s="57"/>
      <c r="BR896" s="57"/>
      <c r="BS896" s="57"/>
      <c r="BT896" s="57"/>
      <c r="BU896" s="57"/>
      <c r="BV896" s="57"/>
      <c r="BW896" s="57"/>
      <c r="BX896" s="57"/>
      <c r="BY896" s="57"/>
      <c r="BZ896" s="57"/>
      <c r="CA896" s="57"/>
      <c r="CB896" s="57"/>
      <c r="CC896" s="57"/>
      <c r="CD896" s="57"/>
      <c r="CE896" s="57"/>
      <c r="CF896" s="57"/>
      <c r="CG896" s="57"/>
      <c r="CH896" s="57"/>
      <c r="CI896" s="57"/>
      <c r="CJ896" s="57"/>
      <c r="CK896" s="57"/>
      <c r="CL896" s="57"/>
      <c r="CM896" s="57"/>
      <c r="CN896" s="57"/>
      <c r="CO896" s="57"/>
      <c r="CP896" s="57"/>
      <c r="CQ896" s="57"/>
      <c r="CR896" s="57"/>
      <c r="CS896" s="57"/>
      <c r="CT896" s="57"/>
      <c r="CU896" s="57"/>
      <c r="CV896" s="57"/>
      <c r="CW896" s="57"/>
      <c r="CX896" s="57"/>
      <c r="CY896" s="57"/>
      <c r="CZ896" s="57"/>
      <c r="DA896" s="57"/>
      <c r="DB896" s="57"/>
      <c r="DC896" s="57"/>
      <c r="DD896" s="57"/>
      <c r="DE896" s="57"/>
      <c r="DF896" s="57"/>
      <c r="DG896" s="57"/>
      <c r="DH896" s="57"/>
      <c r="DI896" s="57"/>
      <c r="DJ896" s="57"/>
      <c r="DK896" s="57"/>
      <c r="DL896" s="57"/>
      <c r="DM896" s="57"/>
      <c r="DN896" s="57"/>
      <c r="DO896" s="57"/>
      <c r="DP896" s="57"/>
      <c r="DQ896" s="57"/>
      <c r="DR896" s="57"/>
      <c r="DS896" s="57"/>
      <c r="DT896" s="57"/>
      <c r="DU896" s="57"/>
      <c r="DV896" s="57"/>
      <c r="DW896" s="57"/>
      <c r="DX896" s="57"/>
      <c r="DY896" s="57"/>
      <c r="DZ896" s="57"/>
      <c r="EA896" s="57"/>
      <c r="EB896" s="57"/>
      <c r="EC896" s="57"/>
      <c r="ED896" s="57"/>
      <c r="EE896" s="57"/>
      <c r="EF896" s="57"/>
      <c r="EG896" s="57"/>
      <c r="EH896" s="57"/>
      <c r="EI896" s="57"/>
      <c r="EJ896" s="57"/>
      <c r="EK896" s="57"/>
      <c r="EL896" s="57"/>
      <c r="EM896" s="57"/>
      <c r="EN896" s="57"/>
      <c r="EO896" s="57"/>
      <c r="EP896" s="57"/>
      <c r="EQ896" s="57"/>
      <c r="ER896" s="57"/>
      <c r="ES896" s="57"/>
      <c r="ET896" s="57"/>
      <c r="EU896" s="57"/>
      <c r="EV896" s="57"/>
      <c r="EW896" s="57"/>
      <c r="EX896" s="57"/>
      <c r="EY896" s="57"/>
      <c r="EZ896" s="57"/>
      <c r="FA896" s="57"/>
      <c r="FB896" s="57"/>
      <c r="FC896" s="57"/>
      <c r="FD896" s="57"/>
      <c r="FE896" s="57"/>
      <c r="FF896" s="57"/>
      <c r="FG896" s="57"/>
      <c r="FH896" s="57"/>
      <c r="FI896" s="57"/>
      <c r="FJ896" s="57"/>
      <c r="FK896" s="57"/>
      <c r="FL896" s="57"/>
      <c r="FM896" s="57"/>
      <c r="FN896" s="57"/>
      <c r="FO896" s="57"/>
      <c r="FP896" s="57"/>
      <c r="FQ896" s="57"/>
      <c r="FR896" s="57"/>
      <c r="FS896" s="57"/>
      <c r="FT896" s="57"/>
      <c r="FU896" s="57"/>
      <c r="FV896" s="57"/>
      <c r="FW896" s="57"/>
      <c r="FX896" s="57"/>
      <c r="FY896" s="57"/>
      <c r="FZ896" s="57"/>
      <c r="GA896" s="57"/>
      <c r="GB896" s="57"/>
      <c r="GC896" s="57"/>
      <c r="GD896" s="57"/>
      <c r="GE896" s="57"/>
      <c r="GF896" s="57"/>
      <c r="GG896" s="57"/>
      <c r="GH896" s="57"/>
      <c r="GI896" s="57"/>
      <c r="GJ896" s="57"/>
      <c r="GK896" s="57"/>
      <c r="GL896" s="57"/>
      <c r="GM896" s="57"/>
      <c r="GN896" s="57"/>
      <c r="GO896" s="57"/>
      <c r="GP896" s="57"/>
      <c r="GQ896" s="57"/>
      <c r="GR896" s="57"/>
      <c r="GS896" s="57"/>
      <c r="GT896" s="57"/>
      <c r="GU896" s="57"/>
      <c r="GV896" s="57"/>
      <c r="GW896" s="57"/>
      <c r="GX896" s="57"/>
      <c r="GY896" s="57"/>
      <c r="GZ896" s="57"/>
      <c r="HA896" s="57"/>
      <c r="HB896" s="57"/>
      <c r="HC896" s="57"/>
      <c r="HD896" s="57"/>
      <c r="HE896" s="57"/>
      <c r="HF896" s="57"/>
      <c r="HG896" s="57"/>
      <c r="HH896" s="57"/>
      <c r="HI896" s="57"/>
      <c r="HJ896" s="57"/>
      <c r="HK896" s="57"/>
      <c r="HL896" s="57"/>
      <c r="HM896" s="57"/>
      <c r="HN896" s="57"/>
      <c r="HO896" s="57"/>
      <c r="HP896" s="57"/>
      <c r="HQ896" s="57"/>
      <c r="HR896" s="57"/>
      <c r="HS896" s="57"/>
    </row>
    <row r="897" spans="1:227" s="78" customFormat="1" ht="46.15" customHeight="1" x14ac:dyDescent="0.25">
      <c r="A897" s="671"/>
      <c r="B897" s="686"/>
      <c r="C897" s="661"/>
      <c r="D897" s="84" t="s">
        <v>40</v>
      </c>
      <c r="E897" s="306" t="s">
        <v>133</v>
      </c>
      <c r="F897" s="310" t="s">
        <v>92</v>
      </c>
      <c r="G897" s="142" t="s">
        <v>406</v>
      </c>
      <c r="H897" s="511">
        <v>44313</v>
      </c>
      <c r="I897" s="511">
        <v>44313</v>
      </c>
      <c r="J897" s="511">
        <v>36784.5</v>
      </c>
      <c r="K897" s="511">
        <v>36747.4</v>
      </c>
      <c r="L897" s="511">
        <v>36747.4</v>
      </c>
      <c r="M897" s="511">
        <v>36747.4</v>
      </c>
      <c r="N897" s="611" t="s">
        <v>922</v>
      </c>
      <c r="O897" s="57"/>
      <c r="P897" s="67"/>
      <c r="Q897" s="67"/>
      <c r="R897" s="67"/>
      <c r="S897" s="67"/>
      <c r="T897" s="67"/>
      <c r="U897" s="67"/>
      <c r="V897" s="57"/>
      <c r="W897" s="57"/>
      <c r="X897" s="57"/>
      <c r="Y897" s="57"/>
      <c r="Z897" s="57"/>
      <c r="AA897" s="57"/>
      <c r="AB897" s="57"/>
      <c r="AC897" s="57"/>
      <c r="AD897" s="57"/>
      <c r="AE897" s="57"/>
      <c r="AF897" s="57"/>
      <c r="AG897" s="57"/>
      <c r="AH897" s="57"/>
      <c r="AI897" s="57"/>
      <c r="AJ897" s="57"/>
      <c r="AK897" s="57"/>
      <c r="AL897" s="57"/>
      <c r="AM897" s="57"/>
      <c r="AN897" s="57"/>
      <c r="AO897" s="57"/>
      <c r="AP897" s="57"/>
      <c r="AQ897" s="57"/>
      <c r="AR897" s="57"/>
      <c r="AS897" s="57"/>
      <c r="AT897" s="57"/>
      <c r="AU897" s="57"/>
      <c r="AV897" s="57"/>
      <c r="AW897" s="57"/>
      <c r="AX897" s="57"/>
      <c r="AY897" s="57"/>
      <c r="AZ897" s="57"/>
      <c r="BA897" s="57"/>
      <c r="BB897" s="57"/>
      <c r="BC897" s="57"/>
      <c r="BD897" s="57"/>
      <c r="BE897" s="57"/>
      <c r="BF897" s="57"/>
      <c r="BG897" s="57"/>
      <c r="BH897" s="57"/>
      <c r="BI897" s="57"/>
      <c r="BJ897" s="57"/>
      <c r="BK897" s="57"/>
      <c r="BL897" s="57"/>
      <c r="BM897" s="57"/>
      <c r="BN897" s="57"/>
      <c r="BO897" s="57"/>
      <c r="BP897" s="57"/>
      <c r="BQ897" s="57"/>
      <c r="BR897" s="57"/>
      <c r="BS897" s="57"/>
      <c r="BT897" s="57"/>
      <c r="BU897" s="57"/>
      <c r="BV897" s="57"/>
      <c r="BW897" s="57"/>
      <c r="BX897" s="57"/>
      <c r="BY897" s="57"/>
      <c r="BZ897" s="57"/>
      <c r="CA897" s="57"/>
      <c r="CB897" s="57"/>
      <c r="CC897" s="57"/>
      <c r="CD897" s="57"/>
      <c r="CE897" s="57"/>
      <c r="CF897" s="57"/>
      <c r="CG897" s="57"/>
      <c r="CH897" s="57"/>
      <c r="CI897" s="57"/>
      <c r="CJ897" s="57"/>
      <c r="CK897" s="57"/>
      <c r="CL897" s="57"/>
      <c r="CM897" s="57"/>
      <c r="CN897" s="57"/>
      <c r="CO897" s="57"/>
      <c r="CP897" s="57"/>
      <c r="CQ897" s="57"/>
      <c r="CR897" s="57"/>
      <c r="CS897" s="57"/>
      <c r="CT897" s="57"/>
      <c r="CU897" s="57"/>
      <c r="CV897" s="57"/>
      <c r="CW897" s="57"/>
      <c r="CX897" s="57"/>
      <c r="CY897" s="57"/>
      <c r="CZ897" s="57"/>
      <c r="DA897" s="57"/>
      <c r="DB897" s="57"/>
      <c r="DC897" s="57"/>
      <c r="DD897" s="57"/>
      <c r="DE897" s="57"/>
      <c r="DF897" s="57"/>
      <c r="DG897" s="57"/>
      <c r="DH897" s="57"/>
      <c r="DI897" s="57"/>
      <c r="DJ897" s="57"/>
      <c r="DK897" s="57"/>
      <c r="DL897" s="57"/>
      <c r="DM897" s="57"/>
      <c r="DN897" s="57"/>
      <c r="DO897" s="57"/>
      <c r="DP897" s="57"/>
      <c r="DQ897" s="57"/>
      <c r="DR897" s="57"/>
      <c r="DS897" s="57"/>
      <c r="DT897" s="57"/>
      <c r="DU897" s="57"/>
      <c r="DV897" s="57"/>
      <c r="DW897" s="57"/>
      <c r="DX897" s="57"/>
      <c r="DY897" s="57"/>
      <c r="DZ897" s="57"/>
      <c r="EA897" s="57"/>
      <c r="EB897" s="57"/>
      <c r="EC897" s="57"/>
      <c r="ED897" s="57"/>
      <c r="EE897" s="57"/>
      <c r="EF897" s="57"/>
      <c r="EG897" s="57"/>
      <c r="EH897" s="57"/>
      <c r="EI897" s="57"/>
      <c r="EJ897" s="57"/>
      <c r="EK897" s="57"/>
      <c r="EL897" s="57"/>
      <c r="EM897" s="57"/>
      <c r="EN897" s="57"/>
      <c r="EO897" s="57"/>
      <c r="EP897" s="57"/>
      <c r="EQ897" s="57"/>
      <c r="ER897" s="57"/>
      <c r="ES897" s="57"/>
      <c r="ET897" s="57"/>
      <c r="EU897" s="57"/>
      <c r="EV897" s="57"/>
      <c r="EW897" s="57"/>
      <c r="EX897" s="57"/>
      <c r="EY897" s="57"/>
      <c r="EZ897" s="57"/>
      <c r="FA897" s="57"/>
      <c r="FB897" s="57"/>
      <c r="FC897" s="57"/>
      <c r="FD897" s="57"/>
      <c r="FE897" s="57"/>
      <c r="FF897" s="57"/>
      <c r="FG897" s="57"/>
      <c r="FH897" s="57"/>
      <c r="FI897" s="57"/>
      <c r="FJ897" s="57"/>
      <c r="FK897" s="57"/>
      <c r="FL897" s="57"/>
      <c r="FM897" s="57"/>
      <c r="FN897" s="57"/>
      <c r="FO897" s="57"/>
      <c r="FP897" s="57"/>
      <c r="FQ897" s="57"/>
      <c r="FR897" s="57"/>
      <c r="FS897" s="57"/>
      <c r="FT897" s="57"/>
      <c r="FU897" s="57"/>
      <c r="FV897" s="57"/>
      <c r="FW897" s="57"/>
      <c r="FX897" s="57"/>
      <c r="FY897" s="57"/>
      <c r="FZ897" s="57"/>
      <c r="GA897" s="57"/>
      <c r="GB897" s="57"/>
      <c r="GC897" s="57"/>
      <c r="GD897" s="57"/>
      <c r="GE897" s="57"/>
      <c r="GF897" s="57"/>
      <c r="GG897" s="57"/>
      <c r="GH897" s="57"/>
      <c r="GI897" s="57"/>
      <c r="GJ897" s="57"/>
      <c r="GK897" s="57"/>
      <c r="GL897" s="57"/>
      <c r="GM897" s="57"/>
      <c r="GN897" s="57"/>
      <c r="GO897" s="57"/>
      <c r="GP897" s="57"/>
      <c r="GQ897" s="57"/>
      <c r="GR897" s="57"/>
      <c r="GS897" s="57"/>
      <c r="GT897" s="57"/>
      <c r="GU897" s="57"/>
      <c r="GV897" s="57"/>
      <c r="GW897" s="57"/>
      <c r="GX897" s="57"/>
      <c r="GY897" s="57"/>
      <c r="GZ897" s="57"/>
      <c r="HA897" s="57"/>
      <c r="HB897" s="57"/>
      <c r="HC897" s="57"/>
      <c r="HD897" s="57"/>
      <c r="HE897" s="57"/>
      <c r="HF897" s="57"/>
      <c r="HG897" s="57"/>
      <c r="HH897" s="57"/>
      <c r="HI897" s="57"/>
      <c r="HJ897" s="57"/>
      <c r="HK897" s="57"/>
      <c r="HL897" s="57"/>
      <c r="HM897" s="57"/>
      <c r="HN897" s="57"/>
      <c r="HO897" s="57"/>
      <c r="HP897" s="57"/>
      <c r="HQ897" s="57"/>
      <c r="HR897" s="57"/>
      <c r="HS897" s="57"/>
    </row>
    <row r="898" spans="1:227" s="78" customFormat="1" ht="45" customHeight="1" x14ac:dyDescent="0.25">
      <c r="A898" s="671"/>
      <c r="B898" s="686"/>
      <c r="C898" s="661"/>
      <c r="D898" s="84" t="s">
        <v>100</v>
      </c>
      <c r="E898" s="135" t="s">
        <v>133</v>
      </c>
      <c r="F898" s="310" t="s">
        <v>92</v>
      </c>
      <c r="G898" s="270" t="s">
        <v>381</v>
      </c>
      <c r="H898" s="511">
        <v>80</v>
      </c>
      <c r="I898" s="511">
        <v>34.5</v>
      </c>
      <c r="J898" s="511">
        <v>92.4</v>
      </c>
      <c r="K898" s="511">
        <v>92.4</v>
      </c>
      <c r="L898" s="511">
        <v>92.4</v>
      </c>
      <c r="M898" s="511">
        <v>92.4</v>
      </c>
      <c r="N898" s="611" t="s">
        <v>689</v>
      </c>
      <c r="O898" s="57"/>
      <c r="P898" s="67"/>
      <c r="Q898" s="67"/>
      <c r="R898" s="67"/>
      <c r="S898" s="67"/>
      <c r="T898" s="67"/>
      <c r="U898" s="67"/>
      <c r="V898" s="57"/>
      <c r="W898" s="57"/>
      <c r="X898" s="57"/>
      <c r="Y898" s="57"/>
      <c r="Z898" s="57"/>
      <c r="AA898" s="57"/>
      <c r="AB898" s="57"/>
      <c r="AC898" s="57"/>
      <c r="AD898" s="57"/>
      <c r="AE898" s="57"/>
      <c r="AF898" s="57"/>
      <c r="AG898" s="57"/>
      <c r="AH898" s="57"/>
      <c r="AI898" s="57"/>
      <c r="AJ898" s="57"/>
      <c r="AK898" s="57"/>
      <c r="AL898" s="57"/>
      <c r="AM898" s="57"/>
      <c r="AN898" s="57"/>
      <c r="AO898" s="57"/>
      <c r="AP898" s="57"/>
      <c r="AQ898" s="57"/>
      <c r="AR898" s="57"/>
      <c r="AS898" s="57"/>
      <c r="AT898" s="57"/>
      <c r="AU898" s="57"/>
      <c r="AV898" s="57"/>
      <c r="AW898" s="57"/>
      <c r="AX898" s="57"/>
      <c r="AY898" s="57"/>
      <c r="AZ898" s="57"/>
      <c r="BA898" s="57"/>
      <c r="BB898" s="57"/>
      <c r="BC898" s="57"/>
      <c r="BD898" s="57"/>
      <c r="BE898" s="57"/>
      <c r="BF898" s="57"/>
      <c r="BG898" s="57"/>
      <c r="BH898" s="57"/>
      <c r="BI898" s="57"/>
      <c r="BJ898" s="57"/>
      <c r="BK898" s="57"/>
      <c r="BL898" s="57"/>
      <c r="BM898" s="57"/>
      <c r="BN898" s="57"/>
      <c r="BO898" s="57"/>
      <c r="BP898" s="57"/>
      <c r="BQ898" s="57"/>
      <c r="BR898" s="57"/>
      <c r="BS898" s="57"/>
      <c r="BT898" s="57"/>
      <c r="BU898" s="57"/>
      <c r="BV898" s="57"/>
      <c r="BW898" s="57"/>
      <c r="BX898" s="57"/>
      <c r="BY898" s="57"/>
      <c r="BZ898" s="57"/>
      <c r="CA898" s="57"/>
      <c r="CB898" s="57"/>
      <c r="CC898" s="57"/>
      <c r="CD898" s="57"/>
      <c r="CE898" s="57"/>
      <c r="CF898" s="57"/>
      <c r="CG898" s="57"/>
      <c r="CH898" s="57"/>
      <c r="CI898" s="57"/>
      <c r="CJ898" s="57"/>
      <c r="CK898" s="57"/>
      <c r="CL898" s="57"/>
      <c r="CM898" s="57"/>
      <c r="CN898" s="57"/>
      <c r="CO898" s="57"/>
      <c r="CP898" s="57"/>
      <c r="CQ898" s="57"/>
      <c r="CR898" s="57"/>
      <c r="CS898" s="57"/>
      <c r="CT898" s="57"/>
      <c r="CU898" s="57"/>
      <c r="CV898" s="57"/>
      <c r="CW898" s="57"/>
      <c r="CX898" s="57"/>
      <c r="CY898" s="57"/>
      <c r="CZ898" s="57"/>
      <c r="DA898" s="57"/>
      <c r="DB898" s="57"/>
      <c r="DC898" s="57"/>
      <c r="DD898" s="57"/>
      <c r="DE898" s="57"/>
      <c r="DF898" s="57"/>
      <c r="DG898" s="57"/>
      <c r="DH898" s="57"/>
      <c r="DI898" s="57"/>
      <c r="DJ898" s="57"/>
      <c r="DK898" s="57"/>
      <c r="DL898" s="57"/>
      <c r="DM898" s="57"/>
      <c r="DN898" s="57"/>
      <c r="DO898" s="57"/>
      <c r="DP898" s="57"/>
      <c r="DQ898" s="57"/>
      <c r="DR898" s="57"/>
      <c r="DS898" s="57"/>
      <c r="DT898" s="57"/>
      <c r="DU898" s="57"/>
      <c r="DV898" s="57"/>
      <c r="DW898" s="57"/>
      <c r="DX898" s="57"/>
      <c r="DY898" s="57"/>
      <c r="DZ898" s="57"/>
      <c r="EA898" s="57"/>
      <c r="EB898" s="57"/>
      <c r="EC898" s="57"/>
      <c r="ED898" s="57"/>
      <c r="EE898" s="57"/>
      <c r="EF898" s="57"/>
      <c r="EG898" s="57"/>
      <c r="EH898" s="57"/>
      <c r="EI898" s="57"/>
      <c r="EJ898" s="57"/>
      <c r="EK898" s="57"/>
      <c r="EL898" s="57"/>
      <c r="EM898" s="57"/>
      <c r="EN898" s="57"/>
      <c r="EO898" s="57"/>
      <c r="EP898" s="57"/>
      <c r="EQ898" s="57"/>
      <c r="ER898" s="57"/>
      <c r="ES898" s="57"/>
      <c r="ET898" s="57"/>
      <c r="EU898" s="57"/>
      <c r="EV898" s="57"/>
      <c r="EW898" s="57"/>
      <c r="EX898" s="57"/>
      <c r="EY898" s="57"/>
      <c r="EZ898" s="57"/>
      <c r="FA898" s="57"/>
      <c r="FB898" s="57"/>
      <c r="FC898" s="57"/>
      <c r="FD898" s="57"/>
      <c r="FE898" s="57"/>
      <c r="FF898" s="57"/>
      <c r="FG898" s="57"/>
      <c r="FH898" s="57"/>
      <c r="FI898" s="57"/>
      <c r="FJ898" s="57"/>
      <c r="FK898" s="57"/>
      <c r="FL898" s="57"/>
      <c r="FM898" s="57"/>
      <c r="FN898" s="57"/>
      <c r="FO898" s="57"/>
      <c r="FP898" s="57"/>
      <c r="FQ898" s="57"/>
      <c r="FR898" s="57"/>
      <c r="FS898" s="57"/>
      <c r="FT898" s="57"/>
      <c r="FU898" s="57"/>
      <c r="FV898" s="57"/>
      <c r="FW898" s="57"/>
      <c r="FX898" s="57"/>
      <c r="FY898" s="57"/>
      <c r="FZ898" s="57"/>
      <c r="GA898" s="57"/>
      <c r="GB898" s="57"/>
      <c r="GC898" s="57"/>
      <c r="GD898" s="57"/>
      <c r="GE898" s="57"/>
      <c r="GF898" s="57"/>
      <c r="GG898" s="57"/>
      <c r="GH898" s="57"/>
      <c r="GI898" s="57"/>
      <c r="GJ898" s="57"/>
      <c r="GK898" s="57"/>
      <c r="GL898" s="57"/>
      <c r="GM898" s="57"/>
      <c r="GN898" s="57"/>
      <c r="GO898" s="57"/>
      <c r="GP898" s="57"/>
      <c r="GQ898" s="57"/>
      <c r="GR898" s="57"/>
      <c r="GS898" s="57"/>
      <c r="GT898" s="57"/>
      <c r="GU898" s="57"/>
      <c r="GV898" s="57"/>
      <c r="GW898" s="57"/>
      <c r="GX898" s="57"/>
      <c r="GY898" s="57"/>
      <c r="GZ898" s="57"/>
      <c r="HA898" s="57"/>
      <c r="HB898" s="57"/>
      <c r="HC898" s="57"/>
      <c r="HD898" s="57"/>
      <c r="HE898" s="57"/>
      <c r="HF898" s="57"/>
      <c r="HG898" s="57"/>
      <c r="HH898" s="57"/>
      <c r="HI898" s="57"/>
      <c r="HJ898" s="57"/>
      <c r="HK898" s="57"/>
      <c r="HL898" s="57"/>
      <c r="HM898" s="57"/>
      <c r="HN898" s="57"/>
      <c r="HO898" s="57"/>
      <c r="HP898" s="57"/>
      <c r="HQ898" s="57"/>
      <c r="HR898" s="57"/>
      <c r="HS898" s="57"/>
    </row>
    <row r="899" spans="1:227" s="78" customFormat="1" ht="75" customHeight="1" x14ac:dyDescent="0.25">
      <c r="A899" s="671"/>
      <c r="B899" s="686"/>
      <c r="C899" s="661"/>
      <c r="D899" s="84" t="s">
        <v>877</v>
      </c>
      <c r="E899" s="331" t="s">
        <v>133</v>
      </c>
      <c r="F899" s="310" t="s">
        <v>92</v>
      </c>
      <c r="G899" s="270" t="s">
        <v>381</v>
      </c>
      <c r="H899" s="511">
        <v>37470.699999999997</v>
      </c>
      <c r="I899" s="511">
        <v>37470.699999999997</v>
      </c>
      <c r="J899" s="511">
        <v>47813.2</v>
      </c>
      <c r="K899" s="511">
        <v>53264.7</v>
      </c>
      <c r="L899" s="511">
        <v>53264.7</v>
      </c>
      <c r="M899" s="511">
        <v>53264.7</v>
      </c>
      <c r="N899" s="611" t="s">
        <v>923</v>
      </c>
      <c r="O899" s="57"/>
      <c r="P899" s="67"/>
      <c r="Q899" s="67"/>
      <c r="R899" s="67"/>
      <c r="S899" s="67"/>
      <c r="T899" s="67"/>
      <c r="U899" s="67"/>
      <c r="V899" s="57"/>
      <c r="W899" s="57"/>
      <c r="X899" s="57"/>
      <c r="Y899" s="57"/>
      <c r="Z899" s="57"/>
      <c r="AA899" s="57"/>
      <c r="AB899" s="57"/>
      <c r="AC899" s="57"/>
      <c r="AD899" s="57"/>
      <c r="AE899" s="57"/>
      <c r="AF899" s="57"/>
      <c r="AG899" s="57"/>
      <c r="AH899" s="57"/>
      <c r="AI899" s="57"/>
      <c r="AJ899" s="57"/>
      <c r="AK899" s="57"/>
      <c r="AL899" s="57"/>
      <c r="AM899" s="57"/>
      <c r="AN899" s="57"/>
      <c r="AO899" s="57"/>
      <c r="AP899" s="57"/>
      <c r="AQ899" s="57"/>
      <c r="AR899" s="57"/>
      <c r="AS899" s="57"/>
      <c r="AT899" s="57"/>
      <c r="AU899" s="57"/>
      <c r="AV899" s="57"/>
      <c r="AW899" s="57"/>
      <c r="AX899" s="57"/>
      <c r="AY899" s="57"/>
      <c r="AZ899" s="57"/>
      <c r="BA899" s="57"/>
      <c r="BB899" s="57"/>
      <c r="BC899" s="57"/>
      <c r="BD899" s="57"/>
      <c r="BE899" s="57"/>
      <c r="BF899" s="57"/>
      <c r="BG899" s="57"/>
      <c r="BH899" s="57"/>
      <c r="BI899" s="57"/>
      <c r="BJ899" s="57"/>
      <c r="BK899" s="57"/>
      <c r="BL899" s="57"/>
      <c r="BM899" s="57"/>
      <c r="BN899" s="57"/>
      <c r="BO899" s="57"/>
      <c r="BP899" s="57"/>
      <c r="BQ899" s="57"/>
      <c r="BR899" s="57"/>
      <c r="BS899" s="57"/>
      <c r="BT899" s="57"/>
      <c r="BU899" s="57"/>
      <c r="BV899" s="57"/>
      <c r="BW899" s="57"/>
      <c r="BX899" s="57"/>
      <c r="BY899" s="57"/>
      <c r="BZ899" s="57"/>
      <c r="CA899" s="57"/>
      <c r="CB899" s="57"/>
      <c r="CC899" s="57"/>
      <c r="CD899" s="57"/>
      <c r="CE899" s="57"/>
      <c r="CF899" s="57"/>
      <c r="CG899" s="57"/>
      <c r="CH899" s="57"/>
      <c r="CI899" s="57"/>
      <c r="CJ899" s="57"/>
      <c r="CK899" s="57"/>
      <c r="CL899" s="57"/>
      <c r="CM899" s="57"/>
      <c r="CN899" s="57"/>
      <c r="CO899" s="57"/>
      <c r="CP899" s="57"/>
      <c r="CQ899" s="57"/>
      <c r="CR899" s="57"/>
      <c r="CS899" s="57"/>
      <c r="CT899" s="57"/>
      <c r="CU899" s="57"/>
      <c r="CV899" s="57"/>
      <c r="CW899" s="57"/>
      <c r="CX899" s="57"/>
      <c r="CY899" s="57"/>
      <c r="CZ899" s="57"/>
      <c r="DA899" s="57"/>
      <c r="DB899" s="57"/>
      <c r="DC899" s="57"/>
      <c r="DD899" s="57"/>
      <c r="DE899" s="57"/>
      <c r="DF899" s="57"/>
      <c r="DG899" s="57"/>
      <c r="DH899" s="57"/>
      <c r="DI899" s="57"/>
      <c r="DJ899" s="57"/>
      <c r="DK899" s="57"/>
      <c r="DL899" s="57"/>
      <c r="DM899" s="57"/>
      <c r="DN899" s="57"/>
      <c r="DO899" s="57"/>
      <c r="DP899" s="57"/>
      <c r="DQ899" s="57"/>
      <c r="DR899" s="57"/>
      <c r="DS899" s="57"/>
      <c r="DT899" s="57"/>
      <c r="DU899" s="57"/>
      <c r="DV899" s="57"/>
      <c r="DW899" s="57"/>
      <c r="DX899" s="57"/>
      <c r="DY899" s="57"/>
      <c r="DZ899" s="57"/>
      <c r="EA899" s="57"/>
      <c r="EB899" s="57"/>
      <c r="EC899" s="57"/>
      <c r="ED899" s="57"/>
      <c r="EE899" s="57"/>
      <c r="EF899" s="57"/>
      <c r="EG899" s="57"/>
      <c r="EH899" s="57"/>
      <c r="EI899" s="57"/>
      <c r="EJ899" s="57"/>
      <c r="EK899" s="57"/>
      <c r="EL899" s="57"/>
      <c r="EM899" s="57"/>
      <c r="EN899" s="57"/>
      <c r="EO899" s="57"/>
      <c r="EP899" s="57"/>
      <c r="EQ899" s="57"/>
      <c r="ER899" s="57"/>
      <c r="ES899" s="57"/>
      <c r="ET899" s="57"/>
      <c r="EU899" s="57"/>
      <c r="EV899" s="57"/>
      <c r="EW899" s="57"/>
      <c r="EX899" s="57"/>
      <c r="EY899" s="57"/>
      <c r="EZ899" s="57"/>
      <c r="FA899" s="57"/>
      <c r="FB899" s="57"/>
      <c r="FC899" s="57"/>
      <c r="FD899" s="57"/>
      <c r="FE899" s="57"/>
      <c r="FF899" s="57"/>
      <c r="FG899" s="57"/>
      <c r="FH899" s="57"/>
      <c r="FI899" s="57"/>
      <c r="FJ899" s="57"/>
      <c r="FK899" s="57"/>
      <c r="FL899" s="57"/>
      <c r="FM899" s="57"/>
      <c r="FN899" s="57"/>
      <c r="FO899" s="57"/>
      <c r="FP899" s="57"/>
      <c r="FQ899" s="57"/>
      <c r="FR899" s="57"/>
      <c r="FS899" s="57"/>
      <c r="FT899" s="57"/>
      <c r="FU899" s="57"/>
      <c r="FV899" s="57"/>
      <c r="FW899" s="57"/>
      <c r="FX899" s="57"/>
      <c r="FY899" s="57"/>
      <c r="FZ899" s="57"/>
      <c r="GA899" s="57"/>
      <c r="GB899" s="57"/>
      <c r="GC899" s="57"/>
      <c r="GD899" s="57"/>
      <c r="GE899" s="57"/>
      <c r="GF899" s="57"/>
      <c r="GG899" s="57"/>
      <c r="GH899" s="57"/>
      <c r="GI899" s="57"/>
      <c r="GJ899" s="57"/>
      <c r="GK899" s="57"/>
      <c r="GL899" s="57"/>
      <c r="GM899" s="57"/>
      <c r="GN899" s="57"/>
      <c r="GO899" s="57"/>
      <c r="GP899" s="57"/>
      <c r="GQ899" s="57"/>
      <c r="GR899" s="57"/>
      <c r="GS899" s="57"/>
      <c r="GT899" s="57"/>
      <c r="GU899" s="57"/>
      <c r="GV899" s="57"/>
      <c r="GW899" s="57"/>
      <c r="GX899" s="57"/>
      <c r="GY899" s="57"/>
      <c r="GZ899" s="57"/>
      <c r="HA899" s="57"/>
      <c r="HB899" s="57"/>
      <c r="HC899" s="57"/>
      <c r="HD899" s="57"/>
      <c r="HE899" s="57"/>
      <c r="HF899" s="57"/>
      <c r="HG899" s="57"/>
      <c r="HH899" s="57"/>
      <c r="HI899" s="57"/>
      <c r="HJ899" s="57"/>
      <c r="HK899" s="57"/>
      <c r="HL899" s="57"/>
      <c r="HM899" s="57"/>
      <c r="HN899" s="57"/>
      <c r="HO899" s="57"/>
      <c r="HP899" s="57"/>
      <c r="HQ899" s="57"/>
      <c r="HR899" s="57"/>
      <c r="HS899" s="57"/>
    </row>
    <row r="900" spans="1:227" s="78" customFormat="1" ht="48.75" customHeight="1" x14ac:dyDescent="0.25">
      <c r="A900" s="671"/>
      <c r="B900" s="686"/>
      <c r="C900" s="661"/>
      <c r="D900" s="634" t="s">
        <v>100</v>
      </c>
      <c r="E900" s="311" t="s">
        <v>686</v>
      </c>
      <c r="F900" s="267" t="s">
        <v>92</v>
      </c>
      <c r="G900" s="267" t="s">
        <v>489</v>
      </c>
      <c r="H900" s="669">
        <v>79824</v>
      </c>
      <c r="I900" s="669">
        <v>79809.100000000006</v>
      </c>
      <c r="J900" s="669">
        <v>66601.5</v>
      </c>
      <c r="K900" s="669">
        <v>79450.100000000006</v>
      </c>
      <c r="L900" s="669">
        <v>79450.100000000006</v>
      </c>
      <c r="M900" s="669">
        <v>79450.100000000006</v>
      </c>
      <c r="N900" s="692" t="s">
        <v>924</v>
      </c>
      <c r="O900" s="57"/>
      <c r="V900" s="68"/>
      <c r="W900" s="68"/>
      <c r="X900" s="68"/>
      <c r="Y900" s="68"/>
      <c r="Z900" s="68"/>
      <c r="AA900" s="68"/>
      <c r="AB900" s="57"/>
      <c r="AC900" s="57"/>
      <c r="AD900" s="57"/>
      <c r="AE900" s="57"/>
      <c r="AF900" s="57"/>
      <c r="AG900" s="57"/>
      <c r="AH900" s="57"/>
      <c r="AI900" s="57"/>
      <c r="AJ900" s="57"/>
      <c r="AK900" s="57"/>
      <c r="AL900" s="57"/>
      <c r="AM900" s="57"/>
      <c r="AN900" s="57"/>
      <c r="AO900" s="57"/>
      <c r="AP900" s="57"/>
      <c r="AQ900" s="57"/>
      <c r="AR900" s="57"/>
      <c r="AS900" s="57"/>
      <c r="AT900" s="57"/>
      <c r="AU900" s="57"/>
      <c r="AV900" s="57"/>
      <c r="AW900" s="57"/>
      <c r="AX900" s="57"/>
      <c r="AY900" s="57"/>
      <c r="AZ900" s="57"/>
      <c r="BA900" s="57"/>
      <c r="BB900" s="57"/>
      <c r="BC900" s="57"/>
      <c r="BD900" s="57"/>
      <c r="BE900" s="57"/>
      <c r="BF900" s="57"/>
      <c r="BG900" s="57"/>
      <c r="BH900" s="57"/>
      <c r="BI900" s="57"/>
      <c r="BJ900" s="57"/>
      <c r="BK900" s="57"/>
      <c r="BL900" s="57"/>
      <c r="BM900" s="57"/>
      <c r="BN900" s="57"/>
      <c r="BO900" s="57"/>
      <c r="BP900" s="57"/>
      <c r="BQ900" s="57"/>
      <c r="BR900" s="57"/>
      <c r="BS900" s="57"/>
      <c r="BT900" s="57"/>
      <c r="BU900" s="57"/>
      <c r="BV900" s="57"/>
      <c r="BW900" s="57"/>
      <c r="BX900" s="57"/>
      <c r="BY900" s="57"/>
      <c r="BZ900" s="57"/>
      <c r="CA900" s="57"/>
      <c r="CB900" s="57"/>
      <c r="CC900" s="57"/>
      <c r="CD900" s="57"/>
      <c r="CE900" s="57"/>
      <c r="CF900" s="57"/>
      <c r="CG900" s="57"/>
      <c r="CH900" s="57"/>
      <c r="CI900" s="57"/>
      <c r="CJ900" s="57"/>
      <c r="CK900" s="57"/>
      <c r="CL900" s="57"/>
      <c r="CM900" s="57"/>
      <c r="CN900" s="57"/>
      <c r="CO900" s="57"/>
      <c r="CP900" s="57"/>
      <c r="CQ900" s="57"/>
      <c r="CR900" s="57"/>
      <c r="CS900" s="57"/>
      <c r="CT900" s="57"/>
      <c r="CU900" s="57"/>
      <c r="CV900" s="57"/>
      <c r="CW900" s="57"/>
      <c r="CX900" s="57"/>
      <c r="CY900" s="57"/>
      <c r="CZ900" s="57"/>
      <c r="DA900" s="57"/>
      <c r="DB900" s="57"/>
      <c r="DC900" s="57"/>
      <c r="DD900" s="57"/>
      <c r="DE900" s="57"/>
      <c r="DF900" s="57"/>
      <c r="DG900" s="57"/>
      <c r="DH900" s="57"/>
      <c r="DI900" s="57"/>
      <c r="DJ900" s="57"/>
      <c r="DK900" s="57"/>
      <c r="DL900" s="57"/>
      <c r="DM900" s="57"/>
      <c r="DN900" s="57"/>
      <c r="DO900" s="57"/>
      <c r="DP900" s="57"/>
      <c r="DQ900" s="57"/>
      <c r="DR900" s="57"/>
      <c r="DS900" s="57"/>
      <c r="DT900" s="57"/>
      <c r="DU900" s="57"/>
      <c r="DV900" s="57"/>
      <c r="DW900" s="57"/>
      <c r="DX900" s="57"/>
      <c r="DY900" s="57"/>
      <c r="DZ900" s="57"/>
      <c r="EA900" s="57"/>
      <c r="EB900" s="57"/>
      <c r="EC900" s="57"/>
      <c r="ED900" s="57"/>
      <c r="EE900" s="57"/>
      <c r="EF900" s="57"/>
      <c r="EG900" s="57"/>
      <c r="EH900" s="57"/>
      <c r="EI900" s="57"/>
      <c r="EJ900" s="57"/>
      <c r="EK900" s="57"/>
      <c r="EL900" s="57"/>
      <c r="EM900" s="57"/>
      <c r="EN900" s="57"/>
      <c r="EO900" s="57"/>
      <c r="EP900" s="57"/>
      <c r="EQ900" s="57"/>
      <c r="ER900" s="57"/>
      <c r="ES900" s="57"/>
      <c r="ET900" s="57"/>
      <c r="EU900" s="57"/>
      <c r="EV900" s="57"/>
      <c r="EW900" s="57"/>
      <c r="EX900" s="57"/>
      <c r="EY900" s="57"/>
      <c r="EZ900" s="57"/>
      <c r="FA900" s="57"/>
      <c r="FB900" s="57"/>
      <c r="FC900" s="57"/>
      <c r="FD900" s="57"/>
      <c r="FE900" s="57"/>
      <c r="FF900" s="57"/>
      <c r="FG900" s="57"/>
      <c r="FH900" s="57"/>
      <c r="FI900" s="57"/>
      <c r="FJ900" s="57"/>
      <c r="FK900" s="57"/>
      <c r="FL900" s="57"/>
      <c r="FM900" s="57"/>
      <c r="FN900" s="57"/>
      <c r="FO900" s="57"/>
      <c r="FP900" s="57"/>
      <c r="FQ900" s="57"/>
      <c r="FR900" s="57"/>
      <c r="FS900" s="57"/>
      <c r="FT900" s="57"/>
      <c r="FU900" s="57"/>
      <c r="FV900" s="57"/>
      <c r="FW900" s="57"/>
      <c r="FX900" s="57"/>
      <c r="FY900" s="57"/>
      <c r="FZ900" s="57"/>
      <c r="GA900" s="57"/>
      <c r="GB900" s="57"/>
      <c r="GC900" s="57"/>
      <c r="GD900" s="57"/>
      <c r="GE900" s="57"/>
      <c r="GF900" s="57"/>
      <c r="GG900" s="57"/>
      <c r="GH900" s="57"/>
      <c r="GI900" s="57"/>
      <c r="GJ900" s="57"/>
      <c r="GK900" s="57"/>
      <c r="GL900" s="57"/>
      <c r="GM900" s="57"/>
      <c r="GN900" s="57"/>
      <c r="GO900" s="57"/>
      <c r="GP900" s="57"/>
      <c r="GQ900" s="57"/>
      <c r="GR900" s="57"/>
      <c r="GS900" s="57"/>
      <c r="GT900" s="57"/>
      <c r="GU900" s="57"/>
      <c r="GV900" s="57"/>
      <c r="GW900" s="57"/>
      <c r="GX900" s="57"/>
      <c r="GY900" s="57"/>
      <c r="GZ900" s="57"/>
      <c r="HA900" s="57"/>
      <c r="HB900" s="57"/>
      <c r="HC900" s="57"/>
      <c r="HD900" s="57"/>
      <c r="HE900" s="57"/>
      <c r="HF900" s="57"/>
      <c r="HG900" s="57"/>
      <c r="HH900" s="57"/>
      <c r="HI900" s="57"/>
      <c r="HJ900" s="57"/>
      <c r="HK900" s="57"/>
      <c r="HL900" s="57"/>
      <c r="HM900" s="57"/>
      <c r="HN900" s="57"/>
      <c r="HO900" s="57"/>
      <c r="HP900" s="57"/>
      <c r="HQ900" s="57"/>
      <c r="HR900" s="57"/>
      <c r="HS900" s="57"/>
    </row>
    <row r="901" spans="1:227" s="78" customFormat="1" ht="46.5" customHeight="1" x14ac:dyDescent="0.25">
      <c r="A901" s="671"/>
      <c r="B901" s="686"/>
      <c r="C901" s="661"/>
      <c r="D901" s="662"/>
      <c r="E901" s="311" t="s">
        <v>695</v>
      </c>
      <c r="F901" s="267" t="s">
        <v>92</v>
      </c>
      <c r="G901" s="267" t="s">
        <v>406</v>
      </c>
      <c r="H901" s="669"/>
      <c r="I901" s="669"/>
      <c r="J901" s="669"/>
      <c r="K901" s="669"/>
      <c r="L901" s="669"/>
      <c r="M901" s="669"/>
      <c r="N901" s="692"/>
      <c r="O901" s="57"/>
      <c r="P901" s="67"/>
      <c r="Q901" s="67"/>
      <c r="R901" s="67"/>
      <c r="S901" s="67"/>
      <c r="T901" s="67"/>
      <c r="U901" s="67"/>
      <c r="V901" s="57"/>
      <c r="W901" s="57"/>
      <c r="X901" s="57"/>
      <c r="Y901" s="57"/>
      <c r="Z901" s="57"/>
      <c r="AA901" s="57"/>
      <c r="AB901" s="57"/>
      <c r="AC901" s="57"/>
      <c r="AD901" s="57"/>
      <c r="AE901" s="57"/>
      <c r="AF901" s="57"/>
      <c r="AG901" s="57"/>
      <c r="AH901" s="57"/>
      <c r="AI901" s="57"/>
      <c r="AJ901" s="57"/>
      <c r="AK901" s="57"/>
      <c r="AL901" s="57"/>
      <c r="AM901" s="57"/>
      <c r="AN901" s="57"/>
      <c r="AO901" s="57"/>
      <c r="AP901" s="57"/>
      <c r="AQ901" s="57"/>
      <c r="AR901" s="57"/>
      <c r="AS901" s="57"/>
      <c r="AT901" s="57"/>
      <c r="AU901" s="57"/>
      <c r="AV901" s="57"/>
      <c r="AW901" s="57"/>
      <c r="AX901" s="57"/>
      <c r="AY901" s="57"/>
      <c r="AZ901" s="57"/>
      <c r="BA901" s="57"/>
      <c r="BB901" s="57"/>
      <c r="BC901" s="57"/>
      <c r="BD901" s="57"/>
      <c r="BE901" s="57"/>
      <c r="BF901" s="57"/>
      <c r="BG901" s="57"/>
      <c r="BH901" s="57"/>
      <c r="BI901" s="57"/>
      <c r="BJ901" s="57"/>
      <c r="BK901" s="57"/>
      <c r="BL901" s="57"/>
      <c r="BM901" s="57"/>
      <c r="BN901" s="57"/>
      <c r="BO901" s="57"/>
      <c r="BP901" s="57"/>
      <c r="BQ901" s="57"/>
      <c r="BR901" s="57"/>
      <c r="BS901" s="57"/>
      <c r="BT901" s="57"/>
      <c r="BU901" s="57"/>
      <c r="BV901" s="57"/>
      <c r="BW901" s="57"/>
      <c r="BX901" s="57"/>
      <c r="BY901" s="57"/>
      <c r="BZ901" s="57"/>
      <c r="CA901" s="57"/>
      <c r="CB901" s="57"/>
      <c r="CC901" s="57"/>
      <c r="CD901" s="57"/>
      <c r="CE901" s="57"/>
      <c r="CF901" s="57"/>
      <c r="CG901" s="57"/>
      <c r="CH901" s="57"/>
      <c r="CI901" s="57"/>
      <c r="CJ901" s="57"/>
      <c r="CK901" s="57"/>
      <c r="CL901" s="57"/>
      <c r="CM901" s="57"/>
      <c r="CN901" s="57"/>
      <c r="CO901" s="57"/>
      <c r="CP901" s="57"/>
      <c r="CQ901" s="57"/>
      <c r="CR901" s="57"/>
      <c r="CS901" s="57"/>
      <c r="CT901" s="57"/>
      <c r="CU901" s="57"/>
      <c r="CV901" s="57"/>
      <c r="CW901" s="57"/>
      <c r="CX901" s="57"/>
      <c r="CY901" s="57"/>
      <c r="CZ901" s="57"/>
      <c r="DA901" s="57"/>
      <c r="DB901" s="57"/>
      <c r="DC901" s="57"/>
      <c r="DD901" s="57"/>
      <c r="DE901" s="57"/>
      <c r="DF901" s="57"/>
      <c r="DG901" s="57"/>
      <c r="DH901" s="57"/>
      <c r="DI901" s="57"/>
      <c r="DJ901" s="57"/>
      <c r="DK901" s="57"/>
      <c r="DL901" s="57"/>
      <c r="DM901" s="57"/>
      <c r="DN901" s="57"/>
      <c r="DO901" s="57"/>
      <c r="DP901" s="57"/>
      <c r="DQ901" s="57"/>
      <c r="DR901" s="57"/>
      <c r="DS901" s="57"/>
      <c r="DT901" s="57"/>
      <c r="DU901" s="57"/>
      <c r="DV901" s="57"/>
      <c r="DW901" s="57"/>
      <c r="DX901" s="57"/>
      <c r="DY901" s="57"/>
      <c r="DZ901" s="57"/>
      <c r="EA901" s="57"/>
      <c r="EB901" s="57"/>
      <c r="EC901" s="57"/>
      <c r="ED901" s="57"/>
      <c r="EE901" s="57"/>
      <c r="EF901" s="57"/>
      <c r="EG901" s="57"/>
      <c r="EH901" s="57"/>
      <c r="EI901" s="57"/>
      <c r="EJ901" s="57"/>
      <c r="EK901" s="57"/>
      <c r="EL901" s="57"/>
      <c r="EM901" s="57"/>
      <c r="EN901" s="57"/>
      <c r="EO901" s="57"/>
      <c r="EP901" s="57"/>
      <c r="EQ901" s="57"/>
      <c r="ER901" s="57"/>
      <c r="ES901" s="57"/>
      <c r="ET901" s="57"/>
      <c r="EU901" s="57"/>
      <c r="EV901" s="57"/>
      <c r="EW901" s="57"/>
      <c r="EX901" s="57"/>
      <c r="EY901" s="57"/>
      <c r="EZ901" s="57"/>
      <c r="FA901" s="57"/>
      <c r="FB901" s="57"/>
      <c r="FC901" s="57"/>
      <c r="FD901" s="57"/>
      <c r="FE901" s="57"/>
      <c r="FF901" s="57"/>
      <c r="FG901" s="57"/>
      <c r="FH901" s="57"/>
      <c r="FI901" s="57"/>
      <c r="FJ901" s="57"/>
      <c r="FK901" s="57"/>
      <c r="FL901" s="57"/>
      <c r="FM901" s="57"/>
      <c r="FN901" s="57"/>
      <c r="FO901" s="57"/>
      <c r="FP901" s="57"/>
      <c r="FQ901" s="57"/>
      <c r="FR901" s="57"/>
      <c r="FS901" s="57"/>
      <c r="FT901" s="57"/>
      <c r="FU901" s="57"/>
      <c r="FV901" s="57"/>
      <c r="FW901" s="57"/>
      <c r="FX901" s="57"/>
      <c r="FY901" s="57"/>
      <c r="FZ901" s="57"/>
      <c r="GA901" s="57"/>
      <c r="GB901" s="57"/>
      <c r="GC901" s="57"/>
      <c r="GD901" s="57"/>
      <c r="GE901" s="57"/>
      <c r="GF901" s="57"/>
      <c r="GG901" s="57"/>
      <c r="GH901" s="57"/>
      <c r="GI901" s="57"/>
      <c r="GJ901" s="57"/>
      <c r="GK901" s="57"/>
      <c r="GL901" s="57"/>
      <c r="GM901" s="57"/>
      <c r="GN901" s="57"/>
      <c r="GO901" s="57"/>
      <c r="GP901" s="57"/>
      <c r="GQ901" s="57"/>
      <c r="GR901" s="57"/>
      <c r="GS901" s="57"/>
      <c r="GT901" s="57"/>
      <c r="GU901" s="57"/>
      <c r="GV901" s="57"/>
      <c r="GW901" s="57"/>
      <c r="GX901" s="57"/>
      <c r="GY901" s="57"/>
      <c r="GZ901" s="57"/>
      <c r="HA901" s="57"/>
      <c r="HB901" s="57"/>
      <c r="HC901" s="57"/>
      <c r="HD901" s="57"/>
      <c r="HE901" s="57"/>
      <c r="HF901" s="57"/>
      <c r="HG901" s="57"/>
      <c r="HH901" s="57"/>
      <c r="HI901" s="57"/>
      <c r="HJ901" s="57"/>
      <c r="HK901" s="57"/>
      <c r="HL901" s="57"/>
      <c r="HM901" s="57"/>
      <c r="HN901" s="57"/>
      <c r="HO901" s="57"/>
      <c r="HP901" s="57"/>
      <c r="HQ901" s="57"/>
      <c r="HR901" s="57"/>
      <c r="HS901" s="57"/>
    </row>
    <row r="902" spans="1:227" s="78" customFormat="1" ht="106.5" customHeight="1" x14ac:dyDescent="0.25">
      <c r="A902" s="635"/>
      <c r="B902" s="687"/>
      <c r="C902" s="635"/>
      <c r="D902" s="304" t="s">
        <v>40</v>
      </c>
      <c r="E902" s="311" t="s">
        <v>1500</v>
      </c>
      <c r="F902" s="267" t="s">
        <v>92</v>
      </c>
      <c r="G902" s="267" t="s">
        <v>1501</v>
      </c>
      <c r="H902" s="511">
        <v>0</v>
      </c>
      <c r="I902" s="511">
        <v>0</v>
      </c>
      <c r="J902" s="511">
        <v>49736.4</v>
      </c>
      <c r="K902" s="511">
        <v>0</v>
      </c>
      <c r="L902" s="511">
        <v>0</v>
      </c>
      <c r="M902" s="511">
        <v>0</v>
      </c>
      <c r="N902" s="331" t="s">
        <v>1499</v>
      </c>
      <c r="O902" s="57"/>
      <c r="P902" s="67"/>
      <c r="Q902" s="67"/>
      <c r="R902" s="67"/>
      <c r="S902" s="67"/>
      <c r="T902" s="67"/>
      <c r="U902" s="67"/>
      <c r="V902" s="57"/>
      <c r="W902" s="57"/>
      <c r="X902" s="57"/>
      <c r="Y902" s="57"/>
      <c r="Z902" s="57"/>
      <c r="AA902" s="57"/>
      <c r="AB902" s="57"/>
      <c r="AC902" s="57"/>
      <c r="AD902" s="57"/>
      <c r="AE902" s="57"/>
      <c r="AF902" s="57"/>
      <c r="AG902" s="57"/>
      <c r="AH902" s="57"/>
      <c r="AI902" s="57"/>
      <c r="AJ902" s="57"/>
      <c r="AK902" s="57"/>
      <c r="AL902" s="57"/>
      <c r="AM902" s="57"/>
      <c r="AN902" s="57"/>
      <c r="AO902" s="57"/>
      <c r="AP902" s="57"/>
      <c r="AQ902" s="57"/>
      <c r="AR902" s="57"/>
      <c r="AS902" s="57"/>
      <c r="AT902" s="57"/>
      <c r="AU902" s="57"/>
      <c r="AV902" s="57"/>
      <c r="AW902" s="57"/>
      <c r="AX902" s="57"/>
      <c r="AY902" s="57"/>
      <c r="AZ902" s="57"/>
      <c r="BA902" s="57"/>
      <c r="BB902" s="57"/>
      <c r="BC902" s="57"/>
      <c r="BD902" s="57"/>
      <c r="BE902" s="57"/>
      <c r="BF902" s="57"/>
      <c r="BG902" s="57"/>
      <c r="BH902" s="57"/>
      <c r="BI902" s="57"/>
      <c r="BJ902" s="57"/>
      <c r="BK902" s="57"/>
      <c r="BL902" s="57"/>
      <c r="BM902" s="57"/>
      <c r="BN902" s="57"/>
      <c r="BO902" s="57"/>
      <c r="BP902" s="57"/>
      <c r="BQ902" s="57"/>
      <c r="BR902" s="57"/>
      <c r="BS902" s="57"/>
      <c r="BT902" s="57"/>
      <c r="BU902" s="57"/>
      <c r="BV902" s="57"/>
      <c r="BW902" s="57"/>
      <c r="BX902" s="57"/>
      <c r="BY902" s="57"/>
      <c r="BZ902" s="57"/>
      <c r="CA902" s="57"/>
      <c r="CB902" s="57"/>
      <c r="CC902" s="57"/>
      <c r="CD902" s="57"/>
      <c r="CE902" s="57"/>
      <c r="CF902" s="57"/>
      <c r="CG902" s="57"/>
      <c r="CH902" s="57"/>
      <c r="CI902" s="57"/>
      <c r="CJ902" s="57"/>
      <c r="CK902" s="57"/>
      <c r="CL902" s="57"/>
      <c r="CM902" s="57"/>
      <c r="CN902" s="57"/>
      <c r="CO902" s="57"/>
      <c r="CP902" s="57"/>
      <c r="CQ902" s="57"/>
      <c r="CR902" s="57"/>
      <c r="CS902" s="57"/>
      <c r="CT902" s="57"/>
      <c r="CU902" s="57"/>
      <c r="CV902" s="57"/>
      <c r="CW902" s="57"/>
      <c r="CX902" s="57"/>
      <c r="CY902" s="57"/>
      <c r="CZ902" s="57"/>
      <c r="DA902" s="57"/>
      <c r="DB902" s="57"/>
      <c r="DC902" s="57"/>
      <c r="DD902" s="57"/>
      <c r="DE902" s="57"/>
      <c r="DF902" s="57"/>
      <c r="DG902" s="57"/>
      <c r="DH902" s="57"/>
      <c r="DI902" s="57"/>
      <c r="DJ902" s="57"/>
      <c r="DK902" s="57"/>
      <c r="DL902" s="57"/>
      <c r="DM902" s="57"/>
      <c r="DN902" s="57"/>
      <c r="DO902" s="57"/>
      <c r="DP902" s="57"/>
      <c r="DQ902" s="57"/>
      <c r="DR902" s="57"/>
      <c r="DS902" s="57"/>
      <c r="DT902" s="57"/>
      <c r="DU902" s="57"/>
      <c r="DV902" s="57"/>
      <c r="DW902" s="57"/>
      <c r="DX902" s="57"/>
      <c r="DY902" s="57"/>
      <c r="DZ902" s="57"/>
      <c r="EA902" s="57"/>
      <c r="EB902" s="57"/>
      <c r="EC902" s="57"/>
      <c r="ED902" s="57"/>
      <c r="EE902" s="57"/>
      <c r="EF902" s="57"/>
      <c r="EG902" s="57"/>
      <c r="EH902" s="57"/>
      <c r="EI902" s="57"/>
      <c r="EJ902" s="57"/>
      <c r="EK902" s="57"/>
      <c r="EL902" s="57"/>
      <c r="EM902" s="57"/>
      <c r="EN902" s="57"/>
      <c r="EO902" s="57"/>
      <c r="EP902" s="57"/>
      <c r="EQ902" s="57"/>
      <c r="ER902" s="57"/>
      <c r="ES902" s="57"/>
      <c r="ET902" s="57"/>
      <c r="EU902" s="57"/>
      <c r="EV902" s="57"/>
      <c r="EW902" s="57"/>
      <c r="EX902" s="57"/>
      <c r="EY902" s="57"/>
      <c r="EZ902" s="57"/>
      <c r="FA902" s="57"/>
      <c r="FB902" s="57"/>
      <c r="FC902" s="57"/>
      <c r="FD902" s="57"/>
      <c r="FE902" s="57"/>
      <c r="FF902" s="57"/>
      <c r="FG902" s="57"/>
      <c r="FH902" s="57"/>
      <c r="FI902" s="57"/>
      <c r="FJ902" s="57"/>
      <c r="FK902" s="57"/>
      <c r="FL902" s="57"/>
      <c r="FM902" s="57"/>
      <c r="FN902" s="57"/>
      <c r="FO902" s="57"/>
      <c r="FP902" s="57"/>
      <c r="FQ902" s="57"/>
      <c r="FR902" s="57"/>
      <c r="FS902" s="57"/>
      <c r="FT902" s="57"/>
      <c r="FU902" s="57"/>
      <c r="FV902" s="57"/>
      <c r="FW902" s="57"/>
      <c r="FX902" s="57"/>
      <c r="FY902" s="57"/>
      <c r="FZ902" s="57"/>
      <c r="GA902" s="57"/>
      <c r="GB902" s="57"/>
      <c r="GC902" s="57"/>
      <c r="GD902" s="57"/>
      <c r="GE902" s="57"/>
      <c r="GF902" s="57"/>
      <c r="GG902" s="57"/>
      <c r="GH902" s="57"/>
      <c r="GI902" s="57"/>
      <c r="GJ902" s="57"/>
      <c r="GK902" s="57"/>
      <c r="GL902" s="57"/>
      <c r="GM902" s="57"/>
      <c r="GN902" s="57"/>
      <c r="GO902" s="57"/>
      <c r="GP902" s="57"/>
      <c r="GQ902" s="57"/>
      <c r="GR902" s="57"/>
      <c r="GS902" s="57"/>
      <c r="GT902" s="57"/>
      <c r="GU902" s="57"/>
      <c r="GV902" s="57"/>
      <c r="GW902" s="57"/>
      <c r="GX902" s="57"/>
      <c r="GY902" s="57"/>
      <c r="GZ902" s="57"/>
      <c r="HA902" s="57"/>
      <c r="HB902" s="57"/>
      <c r="HC902" s="57"/>
      <c r="HD902" s="57"/>
      <c r="HE902" s="57"/>
      <c r="HF902" s="57"/>
      <c r="HG902" s="57"/>
      <c r="HH902" s="57"/>
      <c r="HI902" s="57"/>
      <c r="HJ902" s="57"/>
      <c r="HK902" s="57"/>
      <c r="HL902" s="57"/>
      <c r="HM902" s="57"/>
      <c r="HN902" s="57"/>
      <c r="HO902" s="57"/>
      <c r="HP902" s="57"/>
      <c r="HQ902" s="57"/>
      <c r="HR902" s="57"/>
      <c r="HS902" s="57"/>
    </row>
    <row r="903" spans="1:227" s="78" customFormat="1" ht="38.450000000000003" customHeight="1" x14ac:dyDescent="0.25">
      <c r="A903" s="679" t="s">
        <v>925</v>
      </c>
      <c r="B903" s="666" t="s">
        <v>1156</v>
      </c>
      <c r="C903" s="655" t="s">
        <v>919</v>
      </c>
      <c r="D903" s="655">
        <v>1003</v>
      </c>
      <c r="E903" s="232" t="s">
        <v>172</v>
      </c>
      <c r="F903" s="267" t="s">
        <v>688</v>
      </c>
      <c r="G903" s="267" t="s">
        <v>381</v>
      </c>
      <c r="H903" s="669">
        <v>80950.100000000006</v>
      </c>
      <c r="I903" s="669">
        <v>80101</v>
      </c>
      <c r="J903" s="669">
        <v>80950.100000000006</v>
      </c>
      <c r="K903" s="669">
        <v>86342.3</v>
      </c>
      <c r="L903" s="669">
        <v>86342.3</v>
      </c>
      <c r="M903" s="669">
        <v>86342.3</v>
      </c>
      <c r="N903" s="646" t="s">
        <v>918</v>
      </c>
      <c r="O903" s="57"/>
      <c r="P903" s="67"/>
      <c r="Q903" s="67"/>
      <c r="R903" s="67"/>
      <c r="S903" s="67"/>
      <c r="T903" s="67"/>
      <c r="U903" s="67"/>
      <c r="V903" s="57"/>
      <c r="W903" s="57"/>
      <c r="X903" s="57"/>
      <c r="Y903" s="57"/>
      <c r="Z903" s="57"/>
      <c r="AA903" s="57"/>
      <c r="AB903" s="57"/>
      <c r="AC903" s="57"/>
      <c r="AD903" s="57"/>
      <c r="AE903" s="57"/>
      <c r="AF903" s="57"/>
      <c r="AG903" s="57"/>
      <c r="AH903" s="57"/>
      <c r="AI903" s="57"/>
      <c r="AJ903" s="57"/>
      <c r="AK903" s="57"/>
      <c r="AL903" s="57"/>
      <c r="AM903" s="57"/>
      <c r="AN903" s="57"/>
      <c r="AO903" s="57"/>
      <c r="AP903" s="57"/>
      <c r="AQ903" s="57"/>
      <c r="AR903" s="57"/>
      <c r="AS903" s="57"/>
      <c r="AT903" s="57"/>
      <c r="AU903" s="57"/>
      <c r="AV903" s="57"/>
      <c r="AW903" s="57"/>
      <c r="AX903" s="57"/>
      <c r="AY903" s="57"/>
      <c r="AZ903" s="57"/>
      <c r="BA903" s="57"/>
      <c r="BB903" s="57"/>
      <c r="BC903" s="57"/>
      <c r="BD903" s="57"/>
      <c r="BE903" s="57"/>
      <c r="BF903" s="57"/>
      <c r="BG903" s="57"/>
      <c r="BH903" s="57"/>
      <c r="BI903" s="57"/>
      <c r="BJ903" s="57"/>
      <c r="BK903" s="57"/>
      <c r="BL903" s="57"/>
      <c r="BM903" s="57"/>
      <c r="BN903" s="57"/>
      <c r="BO903" s="57"/>
      <c r="BP903" s="57"/>
      <c r="BQ903" s="57"/>
      <c r="BR903" s="57"/>
      <c r="BS903" s="57"/>
      <c r="BT903" s="57"/>
      <c r="BU903" s="57"/>
      <c r="BV903" s="57"/>
      <c r="BW903" s="57"/>
      <c r="BX903" s="57"/>
      <c r="BY903" s="57"/>
      <c r="BZ903" s="57"/>
      <c r="CA903" s="57"/>
      <c r="CB903" s="57"/>
      <c r="CC903" s="57"/>
      <c r="CD903" s="57"/>
      <c r="CE903" s="57"/>
      <c r="CF903" s="57"/>
      <c r="CG903" s="57"/>
      <c r="CH903" s="57"/>
      <c r="CI903" s="57"/>
      <c r="CJ903" s="57"/>
      <c r="CK903" s="57"/>
      <c r="CL903" s="57"/>
      <c r="CM903" s="57"/>
      <c r="CN903" s="57"/>
      <c r="CO903" s="57"/>
      <c r="CP903" s="57"/>
      <c r="CQ903" s="57"/>
      <c r="CR903" s="57"/>
      <c r="CS903" s="57"/>
      <c r="CT903" s="57"/>
      <c r="CU903" s="57"/>
      <c r="CV903" s="57"/>
      <c r="CW903" s="57"/>
      <c r="CX903" s="57"/>
      <c r="CY903" s="57"/>
      <c r="CZ903" s="57"/>
      <c r="DA903" s="57"/>
      <c r="DB903" s="57"/>
      <c r="DC903" s="57"/>
      <c r="DD903" s="57"/>
      <c r="DE903" s="57"/>
      <c r="DF903" s="57"/>
      <c r="DG903" s="57"/>
      <c r="DH903" s="57"/>
      <c r="DI903" s="57"/>
      <c r="DJ903" s="57"/>
      <c r="DK903" s="57"/>
      <c r="DL903" s="57"/>
      <c r="DM903" s="57"/>
      <c r="DN903" s="57"/>
      <c r="DO903" s="57"/>
      <c r="DP903" s="57"/>
      <c r="DQ903" s="57"/>
      <c r="DR903" s="57"/>
      <c r="DS903" s="57"/>
      <c r="DT903" s="57"/>
      <c r="DU903" s="57"/>
      <c r="DV903" s="57"/>
      <c r="DW903" s="57"/>
      <c r="DX903" s="57"/>
      <c r="DY903" s="57"/>
      <c r="DZ903" s="57"/>
      <c r="EA903" s="57"/>
      <c r="EB903" s="57"/>
      <c r="EC903" s="57"/>
      <c r="ED903" s="57"/>
      <c r="EE903" s="57"/>
      <c r="EF903" s="57"/>
      <c r="EG903" s="57"/>
      <c r="EH903" s="57"/>
      <c r="EI903" s="57"/>
      <c r="EJ903" s="57"/>
      <c r="EK903" s="57"/>
      <c r="EL903" s="57"/>
      <c r="EM903" s="57"/>
      <c r="EN903" s="57"/>
      <c r="EO903" s="57"/>
      <c r="EP903" s="57"/>
      <c r="EQ903" s="57"/>
      <c r="ER903" s="57"/>
      <c r="ES903" s="57"/>
      <c r="ET903" s="57"/>
      <c r="EU903" s="57"/>
      <c r="EV903" s="57"/>
      <c r="EW903" s="57"/>
      <c r="EX903" s="57"/>
      <c r="EY903" s="57"/>
      <c r="EZ903" s="57"/>
      <c r="FA903" s="57"/>
      <c r="FB903" s="57"/>
      <c r="FC903" s="57"/>
      <c r="FD903" s="57"/>
      <c r="FE903" s="57"/>
      <c r="FF903" s="57"/>
      <c r="FG903" s="57"/>
      <c r="FH903" s="57"/>
      <c r="FI903" s="57"/>
      <c r="FJ903" s="57"/>
      <c r="FK903" s="57"/>
      <c r="FL903" s="57"/>
      <c r="FM903" s="57"/>
      <c r="FN903" s="57"/>
      <c r="FO903" s="57"/>
      <c r="FP903" s="57"/>
      <c r="FQ903" s="57"/>
      <c r="FR903" s="57"/>
      <c r="FS903" s="57"/>
      <c r="FT903" s="57"/>
      <c r="FU903" s="57"/>
      <c r="FV903" s="57"/>
      <c r="FW903" s="57"/>
      <c r="FX903" s="57"/>
      <c r="FY903" s="57"/>
      <c r="FZ903" s="57"/>
      <c r="GA903" s="57"/>
      <c r="GB903" s="57"/>
      <c r="GC903" s="57"/>
      <c r="GD903" s="57"/>
      <c r="GE903" s="57"/>
      <c r="GF903" s="57"/>
      <c r="GG903" s="57"/>
      <c r="GH903" s="57"/>
      <c r="GI903" s="57"/>
      <c r="GJ903" s="57"/>
      <c r="GK903" s="57"/>
      <c r="GL903" s="57"/>
      <c r="GM903" s="57"/>
      <c r="GN903" s="57"/>
      <c r="GO903" s="57"/>
      <c r="GP903" s="57"/>
      <c r="GQ903" s="57"/>
      <c r="GR903" s="57"/>
      <c r="GS903" s="57"/>
      <c r="GT903" s="57"/>
      <c r="GU903" s="57"/>
      <c r="GV903" s="57"/>
      <c r="GW903" s="57"/>
      <c r="GX903" s="57"/>
      <c r="GY903" s="57"/>
      <c r="GZ903" s="57"/>
      <c r="HA903" s="57"/>
      <c r="HB903" s="57"/>
      <c r="HC903" s="57"/>
      <c r="HD903" s="57"/>
      <c r="HE903" s="57"/>
      <c r="HF903" s="57"/>
      <c r="HG903" s="57"/>
      <c r="HH903" s="57"/>
      <c r="HI903" s="57"/>
      <c r="HJ903" s="57"/>
      <c r="HK903" s="57"/>
      <c r="HL903" s="57"/>
      <c r="HM903" s="57"/>
      <c r="HN903" s="57"/>
      <c r="HO903" s="57"/>
      <c r="HP903" s="57"/>
      <c r="HQ903" s="57"/>
      <c r="HR903" s="57"/>
      <c r="HS903" s="57"/>
    </row>
    <row r="904" spans="1:227" s="78" customFormat="1" ht="60.6" customHeight="1" x14ac:dyDescent="0.25">
      <c r="A904" s="679"/>
      <c r="B904" s="667"/>
      <c r="C904" s="655"/>
      <c r="D904" s="655"/>
      <c r="E904" s="232" t="s">
        <v>906</v>
      </c>
      <c r="F904" s="267" t="s">
        <v>92</v>
      </c>
      <c r="G904" s="267" t="s">
        <v>907</v>
      </c>
      <c r="H904" s="669"/>
      <c r="I904" s="669"/>
      <c r="J904" s="669"/>
      <c r="K904" s="669"/>
      <c r="L904" s="669"/>
      <c r="M904" s="669"/>
      <c r="N904" s="646"/>
      <c r="O904" s="57"/>
      <c r="P904" s="67"/>
      <c r="Q904" s="67"/>
      <c r="R904" s="67"/>
      <c r="S904" s="67"/>
      <c r="T904" s="67"/>
      <c r="U904" s="67"/>
      <c r="V904" s="57"/>
      <c r="W904" s="57"/>
      <c r="X904" s="57"/>
      <c r="Y904" s="57"/>
      <c r="Z904" s="57"/>
      <c r="AA904" s="57"/>
      <c r="AB904" s="57"/>
      <c r="AC904" s="57"/>
      <c r="AD904" s="57"/>
      <c r="AE904" s="57"/>
      <c r="AF904" s="57"/>
      <c r="AG904" s="57"/>
      <c r="AH904" s="57"/>
      <c r="AI904" s="57"/>
      <c r="AJ904" s="57"/>
      <c r="AK904" s="57"/>
      <c r="AL904" s="57"/>
      <c r="AM904" s="57"/>
      <c r="AN904" s="57"/>
      <c r="AO904" s="57"/>
      <c r="AP904" s="57"/>
      <c r="AQ904" s="57"/>
      <c r="AR904" s="57"/>
      <c r="AS904" s="57"/>
      <c r="AT904" s="57"/>
      <c r="AU904" s="57"/>
      <c r="AV904" s="57"/>
      <c r="AW904" s="57"/>
      <c r="AX904" s="57"/>
      <c r="AY904" s="57"/>
      <c r="AZ904" s="57"/>
      <c r="BA904" s="57"/>
      <c r="BB904" s="57"/>
      <c r="BC904" s="57"/>
      <c r="BD904" s="57"/>
      <c r="BE904" s="57"/>
      <c r="BF904" s="57"/>
      <c r="BG904" s="57"/>
      <c r="BH904" s="57"/>
      <c r="BI904" s="57"/>
      <c r="BJ904" s="57"/>
      <c r="BK904" s="57"/>
      <c r="BL904" s="57"/>
      <c r="BM904" s="57"/>
      <c r="BN904" s="57"/>
      <c r="BO904" s="57"/>
      <c r="BP904" s="57"/>
      <c r="BQ904" s="57"/>
      <c r="BR904" s="57"/>
      <c r="BS904" s="57"/>
      <c r="BT904" s="57"/>
      <c r="BU904" s="57"/>
      <c r="BV904" s="57"/>
      <c r="BW904" s="57"/>
      <c r="BX904" s="57"/>
      <c r="BY904" s="57"/>
      <c r="BZ904" s="57"/>
      <c r="CA904" s="57"/>
      <c r="CB904" s="57"/>
      <c r="CC904" s="57"/>
      <c r="CD904" s="57"/>
      <c r="CE904" s="57"/>
      <c r="CF904" s="57"/>
      <c r="CG904" s="57"/>
      <c r="CH904" s="57"/>
      <c r="CI904" s="57"/>
      <c r="CJ904" s="57"/>
      <c r="CK904" s="57"/>
      <c r="CL904" s="57"/>
      <c r="CM904" s="57"/>
      <c r="CN904" s="57"/>
      <c r="CO904" s="57"/>
      <c r="CP904" s="57"/>
      <c r="CQ904" s="57"/>
      <c r="CR904" s="57"/>
      <c r="CS904" s="57"/>
      <c r="CT904" s="57"/>
      <c r="CU904" s="57"/>
      <c r="CV904" s="57"/>
      <c r="CW904" s="57"/>
      <c r="CX904" s="57"/>
      <c r="CY904" s="57"/>
      <c r="CZ904" s="57"/>
      <c r="DA904" s="57"/>
      <c r="DB904" s="57"/>
      <c r="DC904" s="57"/>
      <c r="DD904" s="57"/>
      <c r="DE904" s="57"/>
      <c r="DF904" s="57"/>
      <c r="DG904" s="57"/>
      <c r="DH904" s="57"/>
      <c r="DI904" s="57"/>
      <c r="DJ904" s="57"/>
      <c r="DK904" s="57"/>
      <c r="DL904" s="57"/>
      <c r="DM904" s="57"/>
      <c r="DN904" s="57"/>
      <c r="DO904" s="57"/>
      <c r="DP904" s="57"/>
      <c r="DQ904" s="57"/>
      <c r="DR904" s="57"/>
      <c r="DS904" s="57"/>
      <c r="DT904" s="57"/>
      <c r="DU904" s="57"/>
      <c r="DV904" s="57"/>
      <c r="DW904" s="57"/>
      <c r="DX904" s="57"/>
      <c r="DY904" s="57"/>
      <c r="DZ904" s="57"/>
      <c r="EA904" s="57"/>
      <c r="EB904" s="57"/>
      <c r="EC904" s="57"/>
      <c r="ED904" s="57"/>
      <c r="EE904" s="57"/>
      <c r="EF904" s="57"/>
      <c r="EG904" s="57"/>
      <c r="EH904" s="57"/>
      <c r="EI904" s="57"/>
      <c r="EJ904" s="57"/>
      <c r="EK904" s="57"/>
      <c r="EL904" s="57"/>
      <c r="EM904" s="57"/>
      <c r="EN904" s="57"/>
      <c r="EO904" s="57"/>
      <c r="EP904" s="57"/>
      <c r="EQ904" s="57"/>
      <c r="ER904" s="57"/>
      <c r="ES904" s="57"/>
      <c r="ET904" s="57"/>
      <c r="EU904" s="57"/>
      <c r="EV904" s="57"/>
      <c r="EW904" s="57"/>
      <c r="EX904" s="57"/>
      <c r="EY904" s="57"/>
      <c r="EZ904" s="57"/>
      <c r="FA904" s="57"/>
      <c r="FB904" s="57"/>
      <c r="FC904" s="57"/>
      <c r="FD904" s="57"/>
      <c r="FE904" s="57"/>
      <c r="FF904" s="57"/>
      <c r="FG904" s="57"/>
      <c r="FH904" s="57"/>
      <c r="FI904" s="57"/>
      <c r="FJ904" s="57"/>
      <c r="FK904" s="57"/>
      <c r="FL904" s="57"/>
      <c r="FM904" s="57"/>
      <c r="FN904" s="57"/>
      <c r="FO904" s="57"/>
      <c r="FP904" s="57"/>
      <c r="FQ904" s="57"/>
      <c r="FR904" s="57"/>
      <c r="FS904" s="57"/>
      <c r="FT904" s="57"/>
      <c r="FU904" s="57"/>
      <c r="FV904" s="57"/>
      <c r="FW904" s="57"/>
      <c r="FX904" s="57"/>
      <c r="FY904" s="57"/>
      <c r="FZ904" s="57"/>
      <c r="GA904" s="57"/>
      <c r="GB904" s="57"/>
      <c r="GC904" s="57"/>
      <c r="GD904" s="57"/>
      <c r="GE904" s="57"/>
      <c r="GF904" s="57"/>
      <c r="GG904" s="57"/>
      <c r="GH904" s="57"/>
      <c r="GI904" s="57"/>
      <c r="GJ904" s="57"/>
      <c r="GK904" s="57"/>
      <c r="GL904" s="57"/>
      <c r="GM904" s="57"/>
      <c r="GN904" s="57"/>
      <c r="GO904" s="57"/>
      <c r="GP904" s="57"/>
      <c r="GQ904" s="57"/>
      <c r="GR904" s="57"/>
      <c r="GS904" s="57"/>
      <c r="GT904" s="57"/>
      <c r="GU904" s="57"/>
      <c r="GV904" s="57"/>
      <c r="GW904" s="57"/>
      <c r="GX904" s="57"/>
      <c r="GY904" s="57"/>
      <c r="GZ904" s="57"/>
      <c r="HA904" s="57"/>
      <c r="HB904" s="57"/>
      <c r="HC904" s="57"/>
      <c r="HD904" s="57"/>
      <c r="HE904" s="57"/>
      <c r="HF904" s="57"/>
      <c r="HG904" s="57"/>
      <c r="HH904" s="57"/>
      <c r="HI904" s="57"/>
      <c r="HJ904" s="57"/>
      <c r="HK904" s="57"/>
      <c r="HL904" s="57"/>
      <c r="HM904" s="57"/>
      <c r="HN904" s="57"/>
      <c r="HO904" s="57"/>
      <c r="HP904" s="57"/>
      <c r="HQ904" s="57"/>
      <c r="HR904" s="57"/>
      <c r="HS904" s="57"/>
    </row>
    <row r="905" spans="1:227" s="78" customFormat="1" ht="75" x14ac:dyDescent="0.25">
      <c r="A905" s="679"/>
      <c r="B905" s="667"/>
      <c r="C905" s="655"/>
      <c r="D905" s="655"/>
      <c r="E905" s="242" t="s">
        <v>1657</v>
      </c>
      <c r="F905" s="172" t="s">
        <v>1345</v>
      </c>
      <c r="G905" s="241" t="s">
        <v>1656</v>
      </c>
      <c r="H905" s="669"/>
      <c r="I905" s="669"/>
      <c r="J905" s="669"/>
      <c r="K905" s="669"/>
      <c r="L905" s="669"/>
      <c r="M905" s="669"/>
      <c r="N905" s="646"/>
      <c r="O905" s="57"/>
      <c r="P905" s="67"/>
      <c r="Q905" s="67"/>
      <c r="R905" s="67"/>
      <c r="S905" s="67"/>
      <c r="T905" s="67"/>
      <c r="U905" s="67"/>
      <c r="V905" s="57"/>
      <c r="W905" s="57"/>
      <c r="X905" s="57"/>
      <c r="Y905" s="57"/>
      <c r="Z905" s="57"/>
      <c r="AA905" s="57"/>
      <c r="AB905" s="57"/>
      <c r="AC905" s="57"/>
      <c r="AD905" s="57"/>
      <c r="AE905" s="57"/>
      <c r="AF905" s="57"/>
      <c r="AG905" s="57"/>
      <c r="AH905" s="57"/>
      <c r="AI905" s="57"/>
      <c r="AJ905" s="57"/>
      <c r="AK905" s="57"/>
      <c r="AL905" s="57"/>
      <c r="AM905" s="57"/>
      <c r="AN905" s="57"/>
      <c r="AO905" s="57"/>
      <c r="AP905" s="57"/>
      <c r="AQ905" s="57"/>
      <c r="AR905" s="57"/>
      <c r="AS905" s="57"/>
      <c r="AT905" s="57"/>
      <c r="AU905" s="57"/>
      <c r="AV905" s="57"/>
      <c r="AW905" s="57"/>
      <c r="AX905" s="57"/>
      <c r="AY905" s="57"/>
      <c r="AZ905" s="57"/>
      <c r="BA905" s="57"/>
      <c r="BB905" s="57"/>
      <c r="BC905" s="57"/>
      <c r="BD905" s="57"/>
      <c r="BE905" s="57"/>
      <c r="BF905" s="57"/>
      <c r="BG905" s="57"/>
      <c r="BH905" s="57"/>
      <c r="BI905" s="57"/>
      <c r="BJ905" s="57"/>
      <c r="BK905" s="57"/>
      <c r="BL905" s="57"/>
      <c r="BM905" s="57"/>
      <c r="BN905" s="57"/>
      <c r="BO905" s="57"/>
      <c r="BP905" s="57"/>
      <c r="BQ905" s="57"/>
      <c r="BR905" s="57"/>
      <c r="BS905" s="57"/>
      <c r="BT905" s="57"/>
      <c r="BU905" s="57"/>
      <c r="BV905" s="57"/>
      <c r="BW905" s="57"/>
      <c r="BX905" s="57"/>
      <c r="BY905" s="57"/>
      <c r="BZ905" s="57"/>
      <c r="CA905" s="57"/>
      <c r="CB905" s="57"/>
      <c r="CC905" s="57"/>
      <c r="CD905" s="57"/>
      <c r="CE905" s="57"/>
      <c r="CF905" s="57"/>
      <c r="CG905" s="57"/>
      <c r="CH905" s="57"/>
      <c r="CI905" s="57"/>
      <c r="CJ905" s="57"/>
      <c r="CK905" s="57"/>
      <c r="CL905" s="57"/>
      <c r="CM905" s="57"/>
      <c r="CN905" s="57"/>
      <c r="CO905" s="57"/>
      <c r="CP905" s="57"/>
      <c r="CQ905" s="57"/>
      <c r="CR905" s="57"/>
      <c r="CS905" s="57"/>
      <c r="CT905" s="57"/>
      <c r="CU905" s="57"/>
      <c r="CV905" s="57"/>
      <c r="CW905" s="57"/>
      <c r="CX905" s="57"/>
      <c r="CY905" s="57"/>
      <c r="CZ905" s="57"/>
      <c r="DA905" s="57"/>
      <c r="DB905" s="57"/>
      <c r="DC905" s="57"/>
      <c r="DD905" s="57"/>
      <c r="DE905" s="57"/>
      <c r="DF905" s="57"/>
      <c r="DG905" s="57"/>
      <c r="DH905" s="57"/>
      <c r="DI905" s="57"/>
      <c r="DJ905" s="57"/>
      <c r="DK905" s="57"/>
      <c r="DL905" s="57"/>
      <c r="DM905" s="57"/>
      <c r="DN905" s="57"/>
      <c r="DO905" s="57"/>
      <c r="DP905" s="57"/>
      <c r="DQ905" s="57"/>
      <c r="DR905" s="57"/>
      <c r="DS905" s="57"/>
      <c r="DT905" s="57"/>
      <c r="DU905" s="57"/>
      <c r="DV905" s="57"/>
      <c r="DW905" s="57"/>
      <c r="DX905" s="57"/>
      <c r="DY905" s="57"/>
      <c r="DZ905" s="57"/>
      <c r="EA905" s="57"/>
      <c r="EB905" s="57"/>
      <c r="EC905" s="57"/>
      <c r="ED905" s="57"/>
      <c r="EE905" s="57"/>
      <c r="EF905" s="57"/>
      <c r="EG905" s="57"/>
      <c r="EH905" s="57"/>
      <c r="EI905" s="57"/>
      <c r="EJ905" s="57"/>
      <c r="EK905" s="57"/>
      <c r="EL905" s="57"/>
      <c r="EM905" s="57"/>
      <c r="EN905" s="57"/>
      <c r="EO905" s="57"/>
      <c r="EP905" s="57"/>
      <c r="EQ905" s="57"/>
      <c r="ER905" s="57"/>
      <c r="ES905" s="57"/>
      <c r="ET905" s="57"/>
      <c r="EU905" s="57"/>
      <c r="EV905" s="57"/>
      <c r="EW905" s="57"/>
      <c r="EX905" s="57"/>
      <c r="EY905" s="57"/>
      <c r="EZ905" s="57"/>
      <c r="FA905" s="57"/>
      <c r="FB905" s="57"/>
      <c r="FC905" s="57"/>
      <c r="FD905" s="57"/>
      <c r="FE905" s="57"/>
      <c r="FF905" s="57"/>
      <c r="FG905" s="57"/>
      <c r="FH905" s="57"/>
      <c r="FI905" s="57"/>
      <c r="FJ905" s="57"/>
      <c r="FK905" s="57"/>
      <c r="FL905" s="57"/>
      <c r="FM905" s="57"/>
      <c r="FN905" s="57"/>
      <c r="FO905" s="57"/>
      <c r="FP905" s="57"/>
      <c r="FQ905" s="57"/>
      <c r="FR905" s="57"/>
      <c r="FS905" s="57"/>
      <c r="FT905" s="57"/>
      <c r="FU905" s="57"/>
      <c r="FV905" s="57"/>
      <c r="FW905" s="57"/>
      <c r="FX905" s="57"/>
      <c r="FY905" s="57"/>
      <c r="FZ905" s="57"/>
      <c r="GA905" s="57"/>
      <c r="GB905" s="57"/>
      <c r="GC905" s="57"/>
      <c r="GD905" s="57"/>
      <c r="GE905" s="57"/>
      <c r="GF905" s="57"/>
      <c r="GG905" s="57"/>
      <c r="GH905" s="57"/>
      <c r="GI905" s="57"/>
      <c r="GJ905" s="57"/>
      <c r="GK905" s="57"/>
      <c r="GL905" s="57"/>
      <c r="GM905" s="57"/>
      <c r="GN905" s="57"/>
      <c r="GO905" s="57"/>
      <c r="GP905" s="57"/>
      <c r="GQ905" s="57"/>
      <c r="GR905" s="57"/>
      <c r="GS905" s="57"/>
      <c r="GT905" s="57"/>
      <c r="GU905" s="57"/>
      <c r="GV905" s="57"/>
      <c r="GW905" s="57"/>
      <c r="GX905" s="57"/>
      <c r="GY905" s="57"/>
      <c r="GZ905" s="57"/>
      <c r="HA905" s="57"/>
      <c r="HB905" s="57"/>
      <c r="HC905" s="57"/>
      <c r="HD905" s="57"/>
      <c r="HE905" s="57"/>
      <c r="HF905" s="57"/>
      <c r="HG905" s="57"/>
      <c r="HH905" s="57"/>
      <c r="HI905" s="57"/>
      <c r="HJ905" s="57"/>
      <c r="HK905" s="57"/>
      <c r="HL905" s="57"/>
      <c r="HM905" s="57"/>
      <c r="HN905" s="57"/>
      <c r="HO905" s="57"/>
      <c r="HP905" s="57"/>
      <c r="HQ905" s="57"/>
      <c r="HR905" s="57"/>
      <c r="HS905" s="57"/>
    </row>
    <row r="906" spans="1:227" s="78" customFormat="1" ht="74.45" customHeight="1" x14ac:dyDescent="0.25">
      <c r="A906" s="679"/>
      <c r="B906" s="668"/>
      <c r="C906" s="655"/>
      <c r="D906" s="655"/>
      <c r="E906" s="232" t="s">
        <v>908</v>
      </c>
      <c r="F906" s="267" t="s">
        <v>92</v>
      </c>
      <c r="G906" s="267" t="s">
        <v>1131</v>
      </c>
      <c r="H906" s="669"/>
      <c r="I906" s="669"/>
      <c r="J906" s="669"/>
      <c r="K906" s="669"/>
      <c r="L906" s="669"/>
      <c r="M906" s="669"/>
      <c r="N906" s="646"/>
      <c r="O906" s="57"/>
      <c r="P906" s="67"/>
      <c r="Q906" s="67"/>
      <c r="R906" s="67"/>
      <c r="S906" s="67"/>
      <c r="T906" s="67"/>
      <c r="U906" s="67"/>
      <c r="V906" s="57"/>
      <c r="W906" s="57"/>
      <c r="X906" s="57"/>
      <c r="Y906" s="57"/>
      <c r="Z906" s="57"/>
      <c r="AA906" s="57"/>
      <c r="AB906" s="57"/>
      <c r="AC906" s="57"/>
      <c r="AD906" s="57"/>
      <c r="AE906" s="57"/>
      <c r="AF906" s="57"/>
      <c r="AG906" s="57"/>
      <c r="AH906" s="57"/>
      <c r="AI906" s="57"/>
      <c r="AJ906" s="57"/>
      <c r="AK906" s="57"/>
      <c r="AL906" s="57"/>
      <c r="AM906" s="57"/>
      <c r="AN906" s="57"/>
      <c r="AO906" s="57"/>
      <c r="AP906" s="57"/>
      <c r="AQ906" s="57"/>
      <c r="AR906" s="57"/>
      <c r="AS906" s="57"/>
      <c r="AT906" s="57"/>
      <c r="AU906" s="57"/>
      <c r="AV906" s="57"/>
      <c r="AW906" s="57"/>
      <c r="AX906" s="57"/>
      <c r="AY906" s="57"/>
      <c r="AZ906" s="57"/>
      <c r="BA906" s="57"/>
      <c r="BB906" s="57"/>
      <c r="BC906" s="57"/>
      <c r="BD906" s="57"/>
      <c r="BE906" s="57"/>
      <c r="BF906" s="57"/>
      <c r="BG906" s="57"/>
      <c r="BH906" s="57"/>
      <c r="BI906" s="57"/>
      <c r="BJ906" s="57"/>
      <c r="BK906" s="57"/>
      <c r="BL906" s="57"/>
      <c r="BM906" s="57"/>
      <c r="BN906" s="57"/>
      <c r="BO906" s="57"/>
      <c r="BP906" s="57"/>
      <c r="BQ906" s="57"/>
      <c r="BR906" s="57"/>
      <c r="BS906" s="57"/>
      <c r="BT906" s="57"/>
      <c r="BU906" s="57"/>
      <c r="BV906" s="57"/>
      <c r="BW906" s="57"/>
      <c r="BX906" s="57"/>
      <c r="BY906" s="57"/>
      <c r="BZ906" s="57"/>
      <c r="CA906" s="57"/>
      <c r="CB906" s="57"/>
      <c r="CC906" s="57"/>
      <c r="CD906" s="57"/>
      <c r="CE906" s="57"/>
      <c r="CF906" s="57"/>
      <c r="CG906" s="57"/>
      <c r="CH906" s="57"/>
      <c r="CI906" s="57"/>
      <c r="CJ906" s="57"/>
      <c r="CK906" s="57"/>
      <c r="CL906" s="57"/>
      <c r="CM906" s="57"/>
      <c r="CN906" s="57"/>
      <c r="CO906" s="57"/>
      <c r="CP906" s="57"/>
      <c r="CQ906" s="57"/>
      <c r="CR906" s="57"/>
      <c r="CS906" s="57"/>
      <c r="CT906" s="57"/>
      <c r="CU906" s="57"/>
      <c r="CV906" s="57"/>
      <c r="CW906" s="57"/>
      <c r="CX906" s="57"/>
      <c r="CY906" s="57"/>
      <c r="CZ906" s="57"/>
      <c r="DA906" s="57"/>
      <c r="DB906" s="57"/>
      <c r="DC906" s="57"/>
      <c r="DD906" s="57"/>
      <c r="DE906" s="57"/>
      <c r="DF906" s="57"/>
      <c r="DG906" s="57"/>
      <c r="DH906" s="57"/>
      <c r="DI906" s="57"/>
      <c r="DJ906" s="57"/>
      <c r="DK906" s="57"/>
      <c r="DL906" s="57"/>
      <c r="DM906" s="57"/>
      <c r="DN906" s="57"/>
      <c r="DO906" s="57"/>
      <c r="DP906" s="57"/>
      <c r="DQ906" s="57"/>
      <c r="DR906" s="57"/>
      <c r="DS906" s="57"/>
      <c r="DT906" s="57"/>
      <c r="DU906" s="57"/>
      <c r="DV906" s="57"/>
      <c r="DW906" s="57"/>
      <c r="DX906" s="57"/>
      <c r="DY906" s="57"/>
      <c r="DZ906" s="57"/>
      <c r="EA906" s="57"/>
      <c r="EB906" s="57"/>
      <c r="EC906" s="57"/>
      <c r="ED906" s="57"/>
      <c r="EE906" s="57"/>
      <c r="EF906" s="57"/>
      <c r="EG906" s="57"/>
      <c r="EH906" s="57"/>
      <c r="EI906" s="57"/>
      <c r="EJ906" s="57"/>
      <c r="EK906" s="57"/>
      <c r="EL906" s="57"/>
      <c r="EM906" s="57"/>
      <c r="EN906" s="57"/>
      <c r="EO906" s="57"/>
      <c r="EP906" s="57"/>
      <c r="EQ906" s="57"/>
      <c r="ER906" s="57"/>
      <c r="ES906" s="57"/>
      <c r="ET906" s="57"/>
      <c r="EU906" s="57"/>
      <c r="EV906" s="57"/>
      <c r="EW906" s="57"/>
      <c r="EX906" s="57"/>
      <c r="EY906" s="57"/>
      <c r="EZ906" s="57"/>
      <c r="FA906" s="57"/>
      <c r="FB906" s="57"/>
      <c r="FC906" s="57"/>
      <c r="FD906" s="57"/>
      <c r="FE906" s="57"/>
      <c r="FF906" s="57"/>
      <c r="FG906" s="57"/>
      <c r="FH906" s="57"/>
      <c r="FI906" s="57"/>
      <c r="FJ906" s="57"/>
      <c r="FK906" s="57"/>
      <c r="FL906" s="57"/>
      <c r="FM906" s="57"/>
      <c r="FN906" s="57"/>
      <c r="FO906" s="57"/>
      <c r="FP906" s="57"/>
      <c r="FQ906" s="57"/>
      <c r="FR906" s="57"/>
      <c r="FS906" s="57"/>
      <c r="FT906" s="57"/>
      <c r="FU906" s="57"/>
      <c r="FV906" s="57"/>
      <c r="FW906" s="57"/>
      <c r="FX906" s="57"/>
      <c r="FY906" s="57"/>
      <c r="FZ906" s="57"/>
      <c r="GA906" s="57"/>
      <c r="GB906" s="57"/>
      <c r="GC906" s="57"/>
      <c r="GD906" s="57"/>
      <c r="GE906" s="57"/>
      <c r="GF906" s="57"/>
      <c r="GG906" s="57"/>
      <c r="GH906" s="57"/>
      <c r="GI906" s="57"/>
      <c r="GJ906" s="57"/>
      <c r="GK906" s="57"/>
      <c r="GL906" s="57"/>
      <c r="GM906" s="57"/>
      <c r="GN906" s="57"/>
      <c r="GO906" s="57"/>
      <c r="GP906" s="57"/>
      <c r="GQ906" s="57"/>
      <c r="GR906" s="57"/>
      <c r="GS906" s="57"/>
      <c r="GT906" s="57"/>
      <c r="GU906" s="57"/>
      <c r="GV906" s="57"/>
      <c r="GW906" s="57"/>
      <c r="GX906" s="57"/>
      <c r="GY906" s="57"/>
      <c r="GZ906" s="57"/>
      <c r="HA906" s="57"/>
      <c r="HB906" s="57"/>
      <c r="HC906" s="57"/>
      <c r="HD906" s="57"/>
      <c r="HE906" s="57"/>
      <c r="HF906" s="57"/>
      <c r="HG906" s="57"/>
      <c r="HH906" s="57"/>
      <c r="HI906" s="57"/>
      <c r="HJ906" s="57"/>
      <c r="HK906" s="57"/>
      <c r="HL906" s="57"/>
      <c r="HM906" s="57"/>
      <c r="HN906" s="57"/>
      <c r="HO906" s="57"/>
      <c r="HP906" s="57"/>
      <c r="HQ906" s="57"/>
      <c r="HR906" s="57"/>
      <c r="HS906" s="57"/>
    </row>
    <row r="907" spans="1:227" s="13" customFormat="1" ht="38.25" customHeight="1" x14ac:dyDescent="0.25">
      <c r="A907" s="780" t="s">
        <v>821</v>
      </c>
      <c r="B907" s="780"/>
      <c r="C907" s="780"/>
      <c r="D907" s="780"/>
      <c r="E907" s="780"/>
      <c r="F907" s="780"/>
      <c r="G907" s="780"/>
      <c r="H907" s="780"/>
      <c r="I907" s="780"/>
      <c r="J907" s="780"/>
      <c r="K907" s="780"/>
      <c r="L907" s="780"/>
      <c r="M907" s="780"/>
      <c r="N907" s="780"/>
    </row>
    <row r="908" spans="1:227" s="13" customFormat="1" ht="48" customHeight="1" x14ac:dyDescent="0.3">
      <c r="A908" s="714"/>
      <c r="B908" s="714"/>
      <c r="C908" s="27"/>
      <c r="D908" s="27"/>
      <c r="E908" s="27"/>
      <c r="F908" s="27"/>
      <c r="G908" s="27"/>
      <c r="H908" s="90"/>
      <c r="I908" s="90"/>
      <c r="J908" s="90"/>
      <c r="K908" s="90"/>
      <c r="L908" s="90"/>
      <c r="M908" s="90"/>
      <c r="N908" s="27"/>
    </row>
    <row r="909" spans="1:227" s="13" customFormat="1" ht="13.5" customHeight="1" x14ac:dyDescent="0.25">
      <c r="A909" s="36"/>
      <c r="B909" s="36"/>
      <c r="C909" s="27"/>
      <c r="D909" s="27"/>
      <c r="E909" s="27"/>
      <c r="F909" s="27"/>
      <c r="G909" s="27"/>
      <c r="H909" s="90"/>
      <c r="I909" s="90"/>
      <c r="J909" s="90"/>
      <c r="K909" s="90"/>
      <c r="L909" s="90"/>
      <c r="M909" s="90"/>
      <c r="N909" s="27"/>
      <c r="P909" s="67"/>
      <c r="Q909" s="67"/>
      <c r="R909" s="67"/>
      <c r="S909" s="67"/>
      <c r="T909" s="67"/>
      <c r="U909" s="67"/>
    </row>
    <row r="910" spans="1:227" s="13" customFormat="1" ht="66" customHeight="1" x14ac:dyDescent="0.25">
      <c r="A910" s="711"/>
      <c r="B910" s="711"/>
      <c r="C910" s="711"/>
      <c r="D910" s="711"/>
      <c r="E910" s="711"/>
      <c r="F910" s="712"/>
      <c r="G910" s="712"/>
      <c r="H910" s="90"/>
      <c r="I910" s="713"/>
      <c r="J910" s="713"/>
      <c r="K910" s="713"/>
      <c r="L910" s="713"/>
      <c r="M910" s="713"/>
      <c r="N910" s="28"/>
      <c r="P910" s="83"/>
      <c r="Q910" s="83"/>
      <c r="R910" s="83"/>
      <c r="S910" s="83"/>
      <c r="T910" s="83"/>
      <c r="U910" s="83"/>
    </row>
    <row r="911" spans="1:227" s="57" customFormat="1" ht="17.100000000000001" customHeight="1" x14ac:dyDescent="0.25">
      <c r="H911" s="68"/>
      <c r="I911" s="68"/>
      <c r="J911" s="68"/>
      <c r="K911" s="68"/>
      <c r="L911" s="68"/>
      <c r="M911" s="68"/>
      <c r="P911" s="75"/>
      <c r="Q911" s="75"/>
      <c r="R911" s="75"/>
      <c r="S911" s="75"/>
      <c r="T911" s="75"/>
      <c r="U911" s="75"/>
    </row>
    <row r="912" spans="1:227" s="13" customFormat="1" ht="17.100000000000001" customHeight="1" x14ac:dyDescent="0.25">
      <c r="C912" s="70"/>
      <c r="D912" s="70"/>
      <c r="E912" s="33"/>
      <c r="F912" s="33"/>
      <c r="G912" s="33"/>
      <c r="H912" s="67"/>
      <c r="I912" s="67"/>
      <c r="J912" s="67"/>
      <c r="K912" s="67"/>
      <c r="L912" s="67"/>
      <c r="M912" s="67"/>
      <c r="N912" s="76"/>
      <c r="O912" s="70"/>
      <c r="P912" s="70"/>
      <c r="Q912" s="70"/>
      <c r="R912" s="70"/>
      <c r="S912" s="70"/>
      <c r="T912" s="70"/>
      <c r="U912" s="70"/>
    </row>
    <row r="913" spans="3:22" s="13" customFormat="1" ht="17.100000000000001" customHeight="1" x14ac:dyDescent="0.25">
      <c r="C913" s="70"/>
      <c r="D913" s="70"/>
      <c r="E913" s="33"/>
      <c r="F913" s="33"/>
      <c r="G913" s="33"/>
      <c r="H913" s="67"/>
      <c r="I913" s="67"/>
      <c r="J913" s="67"/>
      <c r="K913" s="67"/>
      <c r="L913" s="67"/>
      <c r="M913" s="67"/>
      <c r="N913" s="76"/>
      <c r="O913" s="70"/>
      <c r="P913" s="67"/>
      <c r="Q913" s="67"/>
      <c r="R913" s="67"/>
      <c r="S913" s="67"/>
      <c r="T913" s="67"/>
      <c r="U913" s="67"/>
    </row>
    <row r="914" spans="3:22" s="13" customFormat="1" ht="17.100000000000001" customHeight="1" x14ac:dyDescent="0.25">
      <c r="C914" s="70"/>
      <c r="D914" s="70"/>
      <c r="E914" s="33"/>
      <c r="F914" s="33"/>
      <c r="G914" s="33"/>
      <c r="H914" s="67"/>
      <c r="I914" s="67"/>
      <c r="J914" s="67"/>
      <c r="K914" s="67"/>
      <c r="L914" s="67"/>
      <c r="M914" s="67"/>
      <c r="N914" s="76"/>
      <c r="O914" s="70"/>
      <c r="P914" s="67"/>
      <c r="Q914" s="67"/>
      <c r="R914" s="67"/>
      <c r="S914" s="67"/>
      <c r="T914" s="67"/>
      <c r="U914" s="67"/>
    </row>
    <row r="915" spans="3:22" s="13" customFormat="1" ht="17.100000000000001" customHeight="1" x14ac:dyDescent="0.25">
      <c r="C915" s="70"/>
      <c r="D915" s="70"/>
      <c r="E915" s="33"/>
      <c r="F915" s="33"/>
      <c r="G915" s="33"/>
      <c r="H915" s="67"/>
      <c r="I915" s="67"/>
      <c r="J915" s="67"/>
      <c r="K915" s="67"/>
      <c r="L915" s="67"/>
      <c r="M915" s="67"/>
      <c r="N915" s="76"/>
      <c r="O915" s="70"/>
      <c r="P915" s="70"/>
      <c r="Q915" s="70"/>
      <c r="R915" s="70"/>
    </row>
    <row r="916" spans="3:22" s="13" customFormat="1" ht="17.100000000000001" customHeight="1" x14ac:dyDescent="0.25">
      <c r="C916" s="70"/>
      <c r="D916" s="70"/>
      <c r="E916" s="33"/>
      <c r="F916" s="33"/>
      <c r="G916" s="33"/>
      <c r="H916" s="67"/>
      <c r="I916" s="67"/>
      <c r="J916" s="67"/>
      <c r="K916" s="67"/>
      <c r="L916" s="67"/>
      <c r="M916" s="67"/>
      <c r="N916" s="76"/>
      <c r="O916" s="70"/>
      <c r="P916" s="70"/>
      <c r="Q916" s="70"/>
      <c r="R916" s="70"/>
    </row>
    <row r="917" spans="3:22" s="13" customFormat="1" ht="17.100000000000001" customHeight="1" x14ac:dyDescent="0.25">
      <c r="C917" s="70"/>
      <c r="D917" s="70"/>
      <c r="E917" s="33"/>
      <c r="F917" s="33"/>
      <c r="G917" s="33"/>
      <c r="H917" s="67"/>
      <c r="I917" s="67"/>
      <c r="J917" s="67"/>
      <c r="K917" s="67"/>
      <c r="L917" s="67"/>
      <c r="M917" s="67"/>
      <c r="N917" s="76"/>
      <c r="O917" s="70"/>
      <c r="P917" s="67"/>
      <c r="Q917" s="67"/>
      <c r="R917" s="67"/>
      <c r="S917" s="67"/>
      <c r="T917" s="67"/>
      <c r="U917" s="67"/>
      <c r="V917" s="67"/>
    </row>
    <row r="918" spans="3:22" s="13" customFormat="1" ht="17.100000000000001" customHeight="1" x14ac:dyDescent="0.25">
      <c r="C918" s="70"/>
      <c r="D918" s="70"/>
      <c r="E918" s="33"/>
      <c r="F918" s="33"/>
      <c r="G918" s="33"/>
      <c r="H918" s="67"/>
      <c r="I918" s="67"/>
      <c r="J918" s="67"/>
      <c r="K918" s="67"/>
      <c r="L918" s="67"/>
      <c r="M918" s="67"/>
      <c r="N918" s="76"/>
      <c r="O918" s="70"/>
      <c r="P918" s="67"/>
      <c r="Q918" s="67"/>
      <c r="R918" s="67"/>
      <c r="S918" s="67"/>
      <c r="T918" s="67"/>
      <c r="U918" s="67"/>
    </row>
    <row r="919" spans="3:22" s="13" customFormat="1" ht="17.100000000000001" customHeight="1" x14ac:dyDescent="0.25">
      <c r="C919" s="70"/>
      <c r="D919" s="70"/>
      <c r="E919" s="33"/>
      <c r="F919" s="33"/>
      <c r="G919" s="33"/>
      <c r="H919" s="67"/>
      <c r="I919" s="67"/>
      <c r="J919" s="67"/>
      <c r="K919" s="67"/>
      <c r="L919" s="67"/>
      <c r="M919" s="67"/>
      <c r="N919" s="76"/>
      <c r="O919" s="70"/>
      <c r="P919" s="67"/>
      <c r="Q919" s="67"/>
      <c r="R919" s="67"/>
      <c r="S919" s="67"/>
      <c r="T919" s="67"/>
      <c r="U919" s="67"/>
    </row>
    <row r="920" spans="3:22" s="13" customFormat="1" ht="17.100000000000001" customHeight="1" x14ac:dyDescent="0.25">
      <c r="C920" s="70"/>
      <c r="D920" s="70"/>
      <c r="E920" s="33"/>
      <c r="F920" s="33"/>
      <c r="G920" s="33"/>
      <c r="H920" s="67"/>
      <c r="I920" s="67"/>
      <c r="J920" s="67"/>
      <c r="K920" s="67"/>
      <c r="L920" s="67"/>
      <c r="M920" s="67"/>
      <c r="N920" s="76"/>
      <c r="O920" s="70"/>
      <c r="P920" s="67"/>
      <c r="Q920" s="67"/>
      <c r="R920" s="67"/>
      <c r="S920" s="67"/>
      <c r="T920" s="67"/>
      <c r="U920" s="67"/>
    </row>
    <row r="921" spans="3:22" s="13" customFormat="1" ht="17.100000000000001" customHeight="1" x14ac:dyDescent="0.25">
      <c r="C921" s="70"/>
      <c r="D921" s="70"/>
      <c r="E921" s="33"/>
      <c r="F921" s="33"/>
      <c r="G921" s="33"/>
      <c r="H921" s="67"/>
      <c r="I921" s="67"/>
      <c r="J921" s="67"/>
      <c r="K921" s="67"/>
      <c r="L921" s="67"/>
      <c r="M921" s="67"/>
      <c r="N921" s="76"/>
      <c r="O921" s="70"/>
      <c r="P921" s="67"/>
      <c r="Q921" s="67"/>
      <c r="R921" s="67"/>
      <c r="S921" s="67"/>
      <c r="T921" s="67"/>
      <c r="U921" s="67"/>
    </row>
    <row r="922" spans="3:22" s="13" customFormat="1" ht="17.100000000000001" customHeight="1" x14ac:dyDescent="0.25">
      <c r="C922" s="70"/>
      <c r="D922" s="70"/>
      <c r="E922" s="33"/>
      <c r="F922" s="33"/>
      <c r="G922" s="33"/>
      <c r="H922" s="67"/>
      <c r="I922" s="67"/>
      <c r="J922" s="67"/>
      <c r="K922" s="67"/>
      <c r="L922" s="67"/>
      <c r="M922" s="67"/>
      <c r="N922" s="76"/>
      <c r="O922" s="70"/>
      <c r="P922" s="67"/>
      <c r="Q922" s="67"/>
      <c r="R922" s="67"/>
      <c r="S922" s="67"/>
      <c r="T922" s="67"/>
      <c r="U922" s="67"/>
    </row>
    <row r="923" spans="3:22" s="13" customFormat="1" ht="17.100000000000001" customHeight="1" x14ac:dyDescent="0.25">
      <c r="C923" s="70"/>
      <c r="D923" s="70"/>
      <c r="E923" s="33"/>
      <c r="F923" s="33"/>
      <c r="G923" s="33"/>
      <c r="H923" s="67"/>
      <c r="I923" s="67"/>
      <c r="J923" s="67"/>
      <c r="K923" s="67"/>
      <c r="L923" s="67"/>
      <c r="M923" s="67"/>
      <c r="N923" s="76"/>
      <c r="O923" s="70"/>
      <c r="P923" s="67"/>
      <c r="Q923" s="67"/>
      <c r="R923" s="67"/>
      <c r="S923" s="67"/>
      <c r="T923" s="67"/>
      <c r="U923" s="67"/>
    </row>
    <row r="924" spans="3:22" s="13" customFormat="1" ht="17.100000000000001" customHeight="1" x14ac:dyDescent="0.25">
      <c r="E924" s="33"/>
      <c r="F924" s="33"/>
      <c r="G924" s="56"/>
      <c r="H924" s="67"/>
      <c r="I924" s="67"/>
      <c r="J924" s="67"/>
      <c r="K924" s="67"/>
      <c r="L924" s="67"/>
      <c r="M924" s="67"/>
      <c r="P924" s="67"/>
      <c r="Q924" s="67"/>
      <c r="R924" s="67"/>
      <c r="S924" s="67"/>
      <c r="T924" s="67"/>
      <c r="U924" s="67"/>
    </row>
    <row r="925" spans="3:22" s="13" customFormat="1" ht="17.100000000000001" customHeight="1" x14ac:dyDescent="0.25">
      <c r="E925" s="33"/>
      <c r="F925" s="33"/>
      <c r="G925" s="33"/>
      <c r="H925" s="67"/>
      <c r="I925" s="67"/>
      <c r="J925" s="67"/>
      <c r="K925" s="67"/>
      <c r="L925" s="67"/>
      <c r="M925" s="67"/>
      <c r="P925" s="68"/>
      <c r="Q925" s="67"/>
      <c r="R925" s="67"/>
      <c r="S925" s="67"/>
      <c r="T925" s="67"/>
      <c r="U925" s="67"/>
    </row>
    <row r="926" spans="3:22" s="13" customFormat="1" ht="17.100000000000001" customHeight="1" x14ac:dyDescent="0.25">
      <c r="E926" s="33"/>
      <c r="F926" s="33"/>
      <c r="G926" s="33"/>
      <c r="H926" s="83"/>
      <c r="I926" s="83"/>
      <c r="J926" s="83"/>
      <c r="K926" s="83"/>
      <c r="L926" s="83"/>
      <c r="M926" s="83"/>
      <c r="P926" s="67"/>
      <c r="Q926" s="67"/>
      <c r="R926" s="67"/>
      <c r="S926" s="67"/>
      <c r="T926" s="67"/>
      <c r="U926" s="67"/>
    </row>
    <row r="927" spans="3:22" s="13" customFormat="1" ht="17.100000000000001" customHeight="1" x14ac:dyDescent="0.25">
      <c r="E927" s="33"/>
      <c r="F927" s="33"/>
      <c r="G927" s="33"/>
      <c r="H927" s="67"/>
      <c r="I927" s="67"/>
      <c r="J927" s="67"/>
      <c r="K927" s="67"/>
      <c r="L927" s="67"/>
      <c r="M927" s="67"/>
      <c r="P927" s="67"/>
      <c r="Q927" s="67"/>
      <c r="R927" s="67"/>
      <c r="S927" s="67"/>
      <c r="T927" s="67"/>
      <c r="U927" s="67"/>
    </row>
    <row r="928" spans="3:22" s="13" customFormat="1" ht="17.100000000000001" customHeight="1" x14ac:dyDescent="0.25">
      <c r="E928" s="33"/>
      <c r="F928" s="33"/>
      <c r="G928" s="33"/>
      <c r="H928" s="67"/>
      <c r="I928" s="67"/>
      <c r="J928" s="67"/>
      <c r="K928" s="67"/>
      <c r="L928" s="67"/>
      <c r="M928" s="67"/>
      <c r="P928" s="67"/>
      <c r="Q928" s="67"/>
      <c r="R928" s="67"/>
      <c r="S928" s="67"/>
      <c r="T928" s="67"/>
      <c r="U928" s="67"/>
    </row>
    <row r="929" spans="5:21" s="13" customFormat="1" ht="17.100000000000001" customHeight="1" x14ac:dyDescent="0.25">
      <c r="E929" s="33"/>
      <c r="F929" s="33"/>
      <c r="G929" s="33"/>
      <c r="H929" s="67"/>
      <c r="I929" s="67"/>
      <c r="J929" s="67"/>
      <c r="K929" s="67"/>
      <c r="L929" s="67"/>
      <c r="M929" s="67"/>
      <c r="P929" s="67"/>
      <c r="Q929" s="67"/>
      <c r="R929" s="67"/>
      <c r="S929" s="67"/>
      <c r="T929" s="67"/>
      <c r="U929" s="67"/>
    </row>
    <row r="930" spans="5:21" s="13" customFormat="1" ht="52.5" customHeight="1" x14ac:dyDescent="0.2">
      <c r="G930" s="33"/>
      <c r="H930" s="67"/>
      <c r="I930" s="67"/>
      <c r="J930" s="365"/>
      <c r="K930" s="67"/>
      <c r="L930" s="67"/>
      <c r="M930" s="67"/>
      <c r="P930" s="67"/>
      <c r="Q930" s="67"/>
      <c r="R930" s="67"/>
      <c r="S930" s="67"/>
      <c r="T930" s="67"/>
      <c r="U930" s="67"/>
    </row>
    <row r="931" spans="5:21" s="13" customFormat="1" ht="12" customHeight="1" x14ac:dyDescent="0.25">
      <c r="E931" s="33"/>
      <c r="F931" s="33"/>
      <c r="G931" s="33"/>
      <c r="H931" s="67"/>
      <c r="I931" s="67"/>
      <c r="J931" s="67"/>
      <c r="K931" s="67"/>
      <c r="L931" s="67"/>
      <c r="M931" s="67"/>
      <c r="P931" s="67"/>
      <c r="Q931" s="67"/>
      <c r="R931" s="67"/>
      <c r="S931" s="67"/>
      <c r="T931" s="67"/>
      <c r="U931" s="67"/>
    </row>
    <row r="932" spans="5:21" s="13" customFormat="1" ht="48.75" customHeight="1" x14ac:dyDescent="0.25">
      <c r="E932" s="33"/>
      <c r="F932" s="33"/>
      <c r="G932" s="33"/>
      <c r="H932" s="67"/>
      <c r="I932" s="67"/>
      <c r="J932" s="67"/>
      <c r="K932" s="67"/>
      <c r="L932" s="67"/>
      <c r="M932" s="67"/>
      <c r="P932" s="67"/>
      <c r="Q932" s="67"/>
      <c r="R932" s="67"/>
      <c r="S932" s="67"/>
      <c r="T932" s="67"/>
      <c r="U932" s="67"/>
    </row>
    <row r="933" spans="5:21" s="13" customFormat="1" ht="72" customHeight="1" x14ac:dyDescent="0.25">
      <c r="E933" s="33"/>
      <c r="F933" s="33"/>
      <c r="G933" s="33"/>
      <c r="H933" s="67"/>
      <c r="I933" s="67"/>
      <c r="J933" s="67"/>
      <c r="K933" s="67"/>
      <c r="L933" s="67"/>
      <c r="M933" s="67"/>
      <c r="P933" s="67"/>
      <c r="Q933" s="67"/>
      <c r="R933" s="67"/>
      <c r="S933" s="67"/>
      <c r="T933" s="67"/>
      <c r="U933" s="67"/>
    </row>
    <row r="934" spans="5:21" s="13" customFormat="1" ht="66.75" customHeight="1" x14ac:dyDescent="0.25">
      <c r="E934" s="33"/>
      <c r="F934" s="33"/>
      <c r="G934" s="33"/>
      <c r="H934" s="67"/>
      <c r="I934" s="67"/>
      <c r="J934" s="67"/>
      <c r="K934" s="67"/>
      <c r="L934" s="67"/>
      <c r="M934" s="67"/>
      <c r="P934" s="67"/>
      <c r="Q934" s="67"/>
      <c r="R934" s="67"/>
      <c r="S934" s="67"/>
      <c r="T934" s="67"/>
      <c r="U934" s="67"/>
    </row>
    <row r="935" spans="5:21" s="13" customFormat="1" ht="66.75" customHeight="1" x14ac:dyDescent="0.25">
      <c r="E935" s="33"/>
      <c r="F935" s="33"/>
      <c r="G935" s="33"/>
      <c r="H935" s="67"/>
      <c r="I935" s="67"/>
      <c r="J935" s="67"/>
      <c r="K935" s="67"/>
      <c r="L935" s="67"/>
      <c r="M935" s="67"/>
      <c r="P935" s="67"/>
      <c r="Q935" s="67"/>
      <c r="R935" s="67"/>
      <c r="S935" s="67"/>
      <c r="T935" s="67"/>
      <c r="U935" s="67"/>
    </row>
    <row r="936" spans="5:21" s="13" customFormat="1" ht="66.75" customHeight="1" x14ac:dyDescent="0.25">
      <c r="E936" s="33"/>
      <c r="F936" s="33"/>
      <c r="G936" s="33"/>
      <c r="H936" s="67"/>
      <c r="I936" s="67"/>
      <c r="J936" s="67"/>
      <c r="K936" s="67"/>
      <c r="L936" s="67"/>
      <c r="M936" s="67"/>
      <c r="P936" s="67"/>
      <c r="Q936" s="67"/>
      <c r="R936" s="67"/>
      <c r="S936" s="67"/>
      <c r="T936" s="67"/>
      <c r="U936" s="67"/>
    </row>
    <row r="937" spans="5:21" s="13" customFormat="1" ht="66.75" customHeight="1" x14ac:dyDescent="0.25">
      <c r="E937" s="33"/>
      <c r="F937" s="33"/>
      <c r="G937" s="33"/>
      <c r="H937" s="67"/>
      <c r="I937" s="67"/>
      <c r="J937" s="67"/>
      <c r="K937" s="67"/>
      <c r="L937" s="67"/>
      <c r="M937" s="67"/>
      <c r="P937" s="67"/>
      <c r="Q937" s="67"/>
      <c r="R937" s="67"/>
      <c r="S937" s="67"/>
      <c r="T937" s="67"/>
      <c r="U937" s="67"/>
    </row>
    <row r="938" spans="5:21" s="13" customFormat="1" ht="66.75" customHeight="1" x14ac:dyDescent="0.25">
      <c r="E938" s="33"/>
      <c r="F938" s="33"/>
      <c r="G938" s="33"/>
      <c r="H938" s="67"/>
      <c r="I938" s="67"/>
      <c r="J938" s="67"/>
      <c r="K938" s="67"/>
      <c r="L938" s="67"/>
      <c r="M938" s="67"/>
      <c r="P938" s="67"/>
      <c r="Q938" s="67"/>
      <c r="R938" s="67"/>
      <c r="S938" s="67"/>
      <c r="T938" s="67"/>
      <c r="U938" s="67"/>
    </row>
    <row r="939" spans="5:21" s="13" customFormat="1" ht="24.75" customHeight="1" x14ac:dyDescent="0.25">
      <c r="E939" s="33"/>
      <c r="F939" s="33"/>
      <c r="G939" s="33"/>
      <c r="H939" s="67"/>
      <c r="I939" s="67"/>
      <c r="J939" s="67"/>
      <c r="K939" s="67"/>
      <c r="L939" s="67"/>
      <c r="M939" s="67"/>
      <c r="P939" s="67"/>
      <c r="Q939" s="67"/>
      <c r="R939" s="67"/>
      <c r="S939" s="67"/>
      <c r="T939" s="67"/>
      <c r="U939" s="67"/>
    </row>
    <row r="940" spans="5:21" s="13" customFormat="1" ht="66.75" customHeight="1" x14ac:dyDescent="0.25">
      <c r="E940" s="33"/>
      <c r="F940" s="33"/>
      <c r="G940" s="33"/>
      <c r="H940" s="67"/>
      <c r="I940" s="67"/>
      <c r="J940" s="67"/>
      <c r="K940" s="67"/>
      <c r="L940" s="67"/>
      <c r="M940" s="67"/>
      <c r="P940" s="67"/>
      <c r="Q940" s="67"/>
      <c r="R940" s="67"/>
      <c r="S940" s="67"/>
      <c r="T940" s="67"/>
      <c r="U940" s="67"/>
    </row>
    <row r="941" spans="5:21" s="13" customFormat="1" ht="24.75" hidden="1" customHeight="1" x14ac:dyDescent="0.25">
      <c r="E941" s="33"/>
      <c r="F941" s="33"/>
      <c r="G941" s="33"/>
      <c r="H941" s="67"/>
      <c r="I941" s="67"/>
      <c r="J941" s="67"/>
      <c r="K941" s="67"/>
      <c r="L941" s="67"/>
      <c r="M941" s="67"/>
    </row>
    <row r="942" spans="5:21" s="13" customFormat="1" ht="24.75" hidden="1" customHeight="1" x14ac:dyDescent="0.25">
      <c r="E942" s="33"/>
      <c r="F942" s="33"/>
      <c r="G942" s="33"/>
      <c r="H942" s="67"/>
      <c r="I942" s="67"/>
      <c r="J942" s="67"/>
      <c r="K942" s="67"/>
      <c r="L942" s="67"/>
      <c r="M942" s="67"/>
    </row>
    <row r="943" spans="5:21" s="13" customFormat="1" ht="66.75" customHeight="1" x14ac:dyDescent="0.25">
      <c r="E943" s="33"/>
      <c r="F943" s="33"/>
      <c r="G943" s="33"/>
      <c r="H943" s="67"/>
      <c r="I943" s="67"/>
      <c r="J943" s="67"/>
      <c r="K943" s="67"/>
      <c r="L943" s="67"/>
      <c r="M943" s="67"/>
      <c r="P943" s="67"/>
      <c r="Q943" s="67"/>
      <c r="R943" s="67"/>
      <c r="S943" s="67"/>
      <c r="T943" s="67"/>
      <c r="U943" s="67"/>
    </row>
    <row r="944" spans="5:21" s="13" customFormat="1" ht="66.75" customHeight="1" x14ac:dyDescent="0.25">
      <c r="E944" s="33"/>
      <c r="F944" s="33"/>
      <c r="G944" s="33"/>
      <c r="H944" s="67"/>
      <c r="I944" s="67"/>
      <c r="J944" s="67"/>
      <c r="K944" s="67"/>
      <c r="L944" s="67"/>
      <c r="M944" s="67"/>
      <c r="P944" s="67"/>
      <c r="Q944" s="67"/>
      <c r="R944" s="67"/>
      <c r="S944" s="67"/>
      <c r="T944" s="67"/>
      <c r="U944" s="67"/>
    </row>
    <row r="945" spans="5:13" s="13" customFormat="1" ht="24.75" hidden="1" customHeight="1" x14ac:dyDescent="0.25">
      <c r="E945" s="33"/>
      <c r="F945" s="33"/>
      <c r="G945" s="33"/>
      <c r="H945" s="67"/>
      <c r="I945" s="67"/>
      <c r="J945" s="67"/>
      <c r="K945" s="67"/>
      <c r="L945" s="67"/>
      <c r="M945" s="67"/>
    </row>
    <row r="946" spans="5:13" s="13" customFormat="1" ht="24.75" hidden="1" customHeight="1" x14ac:dyDescent="0.25">
      <c r="E946" s="33"/>
      <c r="F946" s="33"/>
      <c r="G946" s="33"/>
      <c r="H946" s="67"/>
      <c r="I946" s="67"/>
      <c r="J946" s="67"/>
      <c r="K946" s="67"/>
      <c r="L946" s="67"/>
      <c r="M946" s="67"/>
    </row>
    <row r="947" spans="5:13" s="13" customFormat="1" ht="24.75" hidden="1" customHeight="1" x14ac:dyDescent="0.25">
      <c r="E947" s="33"/>
      <c r="F947" s="33"/>
      <c r="G947" s="33"/>
      <c r="H947" s="67"/>
      <c r="I947" s="67"/>
      <c r="J947" s="67"/>
      <c r="K947" s="67"/>
      <c r="L947" s="67"/>
      <c r="M947" s="67"/>
    </row>
  </sheetData>
  <autoFilter ref="A7:HS925">
    <filterColumn colId="0" showButton="0"/>
    <filterColumn colId="1" showButton="0"/>
  </autoFilter>
  <dataConsolidate/>
  <customSheetViews>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1"/>
      <headerFooter alignWithMargins="0">
        <oddFooter>Страница &amp;P</oddFooter>
      </headerFooter>
      <autoFilter ref="A7:IV977">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2"/>
      <headerFooter alignWithMargins="0">
        <oddFooter>Страница &amp;P</oddFooter>
      </headerFooter>
      <autoFilter ref="A7:IV975">
        <filterColumn colId="0" showButton="0"/>
        <filterColumn colId="1" showButton="0"/>
      </autoFilter>
    </customSheetView>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3"/>
      <headerFooter alignWithMargins="0">
        <oddFooter>Страница &amp;P</oddFooter>
      </headerFooter>
      <autoFilter ref="A7:IV975">
        <filterColumn colId="0" showButton="0"/>
        <filterColumn colId="1" showButton="0"/>
      </autoFilter>
    </customSheetView>
  </customSheetViews>
  <mergeCells count="1479">
    <mergeCell ref="A1:N1"/>
    <mergeCell ref="N597:N603"/>
    <mergeCell ref="B520:B525"/>
    <mergeCell ref="B511:B519"/>
    <mergeCell ref="D593:D596"/>
    <mergeCell ref="M886:M889"/>
    <mergeCell ref="N886:N889"/>
    <mergeCell ref="B622:B700"/>
    <mergeCell ref="M754:M757"/>
    <mergeCell ref="N754:N757"/>
    <mergeCell ref="G775:G776"/>
    <mergeCell ref="M719:M723"/>
    <mergeCell ref="M724:M727"/>
    <mergeCell ref="H766:H769"/>
    <mergeCell ref="D748:D750"/>
    <mergeCell ref="N788:N790"/>
    <mergeCell ref="N724:N727"/>
    <mergeCell ref="L748:L750"/>
    <mergeCell ref="H746:H747"/>
    <mergeCell ref="I746:I747"/>
    <mergeCell ref="L770:L771"/>
    <mergeCell ref="N719:N723"/>
    <mergeCell ref="H724:H727"/>
    <mergeCell ref="J634:J642"/>
    <mergeCell ref="A526:A528"/>
    <mergeCell ref="B526:B528"/>
    <mergeCell ref="C526:C528"/>
    <mergeCell ref="D526:D528"/>
    <mergeCell ref="C94:C95"/>
    <mergeCell ref="D94:D95"/>
    <mergeCell ref="C124:C129"/>
    <mergeCell ref="H115:H119"/>
    <mergeCell ref="H886:H889"/>
    <mergeCell ref="I886:I889"/>
    <mergeCell ref="J886:J889"/>
    <mergeCell ref="K886:K889"/>
    <mergeCell ref="D470:D483"/>
    <mergeCell ref="D511:D519"/>
    <mergeCell ref="B470:B483"/>
    <mergeCell ref="H470:H483"/>
    <mergeCell ref="L886:L889"/>
    <mergeCell ref="B165:B173"/>
    <mergeCell ref="D210:D212"/>
    <mergeCell ref="H232:H246"/>
    <mergeCell ref="K420:K422"/>
    <mergeCell ref="L420:L422"/>
    <mergeCell ref="M420:M422"/>
    <mergeCell ref="M247:M253"/>
    <mergeCell ref="K213:K219"/>
    <mergeCell ref="L213:L219"/>
    <mergeCell ref="D530:D577"/>
    <mergeCell ref="H508:H510"/>
    <mergeCell ref="H611:H612"/>
    <mergeCell ref="I458:I461"/>
    <mergeCell ref="M414:M416"/>
    <mergeCell ref="L408:L410"/>
    <mergeCell ref="K408:K410"/>
    <mergeCell ref="B857:B866"/>
    <mergeCell ref="D792:D794"/>
    <mergeCell ref="J778:J780"/>
    <mergeCell ref="I772:I774"/>
    <mergeCell ref="E775:E776"/>
    <mergeCell ref="H795:H797"/>
    <mergeCell ref="D778:D780"/>
    <mergeCell ref="N14:N17"/>
    <mergeCell ref="A140:A154"/>
    <mergeCell ref="I470:I483"/>
    <mergeCell ref="N420:N422"/>
    <mergeCell ref="V676:V679"/>
    <mergeCell ref="C613:C615"/>
    <mergeCell ref="C608:C610"/>
    <mergeCell ref="D606:D607"/>
    <mergeCell ref="C448:C449"/>
    <mergeCell ref="D448:D449"/>
    <mergeCell ref="M484:M494"/>
    <mergeCell ref="J484:J494"/>
    <mergeCell ref="N450:N457"/>
    <mergeCell ref="N608:N610"/>
    <mergeCell ref="N458:N461"/>
    <mergeCell ref="H593:H596"/>
    <mergeCell ref="N634:N642"/>
    <mergeCell ref="D484:D494"/>
    <mergeCell ref="D495:D496"/>
    <mergeCell ref="H530:H577"/>
    <mergeCell ref="L497:L501"/>
    <mergeCell ref="M578:M579"/>
    <mergeCell ref="N462:N469"/>
    <mergeCell ref="D613:D615"/>
    <mergeCell ref="D634:D642"/>
    <mergeCell ref="C495:C496"/>
    <mergeCell ref="A165:A173"/>
    <mergeCell ref="N165:N173"/>
    <mergeCell ref="L94:L95"/>
    <mergeCell ref="M94:M95"/>
    <mergeCell ref="N94:N95"/>
    <mergeCell ref="C597:C603"/>
    <mergeCell ref="N20:N29"/>
    <mergeCell ref="B408:B419"/>
    <mergeCell ref="C417:C419"/>
    <mergeCell ref="D417:D419"/>
    <mergeCell ref="H417:H419"/>
    <mergeCell ref="I417:I419"/>
    <mergeCell ref="J417:J419"/>
    <mergeCell ref="K417:K419"/>
    <mergeCell ref="L417:L419"/>
    <mergeCell ref="M417:M419"/>
    <mergeCell ref="N417:N419"/>
    <mergeCell ref="D411:D413"/>
    <mergeCell ref="M502:M507"/>
    <mergeCell ref="N502:N507"/>
    <mergeCell ref="D578:D579"/>
    <mergeCell ref="C593:C596"/>
    <mergeCell ref="A11:A67"/>
    <mergeCell ref="B11:B67"/>
    <mergeCell ref="D11:D13"/>
    <mergeCell ref="I46:I55"/>
    <mergeCell ref="J46:J55"/>
    <mergeCell ref="B113:B132"/>
    <mergeCell ref="B140:B154"/>
    <mergeCell ref="B174:B293"/>
    <mergeCell ref="M96:M104"/>
    <mergeCell ref="C105:C109"/>
    <mergeCell ref="M133:M134"/>
    <mergeCell ref="H130:H132"/>
    <mergeCell ref="H124:H129"/>
    <mergeCell ref="I124:I129"/>
    <mergeCell ref="M115:M119"/>
    <mergeCell ref="M111:M112"/>
    <mergeCell ref="B71:B112"/>
    <mergeCell ref="J94:J95"/>
    <mergeCell ref="K94:K95"/>
    <mergeCell ref="I616:I619"/>
    <mergeCell ref="J616:J619"/>
    <mergeCell ref="K616:K619"/>
    <mergeCell ref="L616:L619"/>
    <mergeCell ref="L608:L610"/>
    <mergeCell ref="I497:I501"/>
    <mergeCell ref="J508:J510"/>
    <mergeCell ref="L495:L496"/>
    <mergeCell ref="C165:C173"/>
    <mergeCell ref="D165:D173"/>
    <mergeCell ref="H165:H173"/>
    <mergeCell ref="I165:I173"/>
    <mergeCell ref="J165:J173"/>
    <mergeCell ref="K165:K173"/>
    <mergeCell ref="L165:L173"/>
    <mergeCell ref="L140:L154"/>
    <mergeCell ref="D616:D619"/>
    <mergeCell ref="B484:B494"/>
    <mergeCell ref="C604:C605"/>
    <mergeCell ref="C511:C519"/>
    <mergeCell ref="B530:B621"/>
    <mergeCell ref="B495:B510"/>
    <mergeCell ref="D597:D603"/>
    <mergeCell ref="H597:H603"/>
    <mergeCell ref="I597:I603"/>
    <mergeCell ref="J597:J603"/>
    <mergeCell ref="K597:K603"/>
    <mergeCell ref="I210:I212"/>
    <mergeCell ref="L220:L224"/>
    <mergeCell ref="H140:H154"/>
    <mergeCell ref="N157:N164"/>
    <mergeCell ref="C140:C154"/>
    <mergeCell ref="C137:C139"/>
    <mergeCell ref="D462:D469"/>
    <mergeCell ref="H462:H469"/>
    <mergeCell ref="D297:D315"/>
    <mergeCell ref="I484:I494"/>
    <mergeCell ref="D335:D352"/>
    <mergeCell ref="C591:C592"/>
    <mergeCell ref="C580:C584"/>
    <mergeCell ref="H198:H207"/>
    <mergeCell ref="C358:C378"/>
    <mergeCell ref="C462:C469"/>
    <mergeCell ref="L520:L525"/>
    <mergeCell ref="C497:C501"/>
    <mergeCell ref="D497:D501"/>
    <mergeCell ref="H497:H501"/>
    <mergeCell ref="C198:C207"/>
    <mergeCell ref="D358:D378"/>
    <mergeCell ref="C379:C385"/>
    <mergeCell ref="K228:K231"/>
    <mergeCell ref="D157:D164"/>
    <mergeCell ref="H157:H164"/>
    <mergeCell ref="J198:J207"/>
    <mergeCell ref="L198:L207"/>
    <mergeCell ref="J316:J334"/>
    <mergeCell ref="J210:J212"/>
    <mergeCell ref="K210:K212"/>
    <mergeCell ref="A907:N907"/>
    <mergeCell ref="K857:K858"/>
    <mergeCell ref="L857:L858"/>
    <mergeCell ref="L854:L856"/>
    <mergeCell ref="N854:N856"/>
    <mergeCell ref="L862:L866"/>
    <mergeCell ref="M862:M866"/>
    <mergeCell ref="C847:C849"/>
    <mergeCell ref="K702:K703"/>
    <mergeCell ref="J878:J884"/>
    <mergeCell ref="K878:K884"/>
    <mergeCell ref="I802:I806"/>
    <mergeCell ref="J854:J856"/>
    <mergeCell ref="J832:J834"/>
    <mergeCell ref="J810:J819"/>
    <mergeCell ref="D850:D853"/>
    <mergeCell ref="L829:L830"/>
    <mergeCell ref="I728:I729"/>
    <mergeCell ref="J728:J729"/>
    <mergeCell ref="H859:H861"/>
    <mergeCell ref="I872:I874"/>
    <mergeCell ref="J862:J866"/>
    <mergeCell ref="D890:D891"/>
    <mergeCell ref="A829:A830"/>
    <mergeCell ref="L724:L727"/>
    <mergeCell ref="J795:J797"/>
    <mergeCell ref="G716:G717"/>
    <mergeCell ref="D857:D858"/>
    <mergeCell ref="H857:H858"/>
    <mergeCell ref="A835:A837"/>
    <mergeCell ref="B832:B834"/>
    <mergeCell ref="D835:D837"/>
    <mergeCell ref="I770:I771"/>
    <mergeCell ref="D775:D777"/>
    <mergeCell ref="D810:D819"/>
    <mergeCell ref="H788:H790"/>
    <mergeCell ref="I754:I757"/>
    <mergeCell ref="J835:J837"/>
    <mergeCell ref="C792:C794"/>
    <mergeCell ref="H778:H780"/>
    <mergeCell ref="G800:G801"/>
    <mergeCell ref="J763:J765"/>
    <mergeCell ref="H763:H765"/>
    <mergeCell ref="I775:I777"/>
    <mergeCell ref="I778:I780"/>
    <mergeCell ref="D829:D830"/>
    <mergeCell ref="I810:I819"/>
    <mergeCell ref="H758:H759"/>
    <mergeCell ref="D754:D757"/>
    <mergeCell ref="D763:D765"/>
    <mergeCell ref="F800:F801"/>
    <mergeCell ref="J775:J777"/>
    <mergeCell ref="I763:I765"/>
    <mergeCell ref="I758:I759"/>
    <mergeCell ref="E800:E801"/>
    <mergeCell ref="H792:H794"/>
    <mergeCell ref="D772:D774"/>
    <mergeCell ref="H775:H777"/>
    <mergeCell ref="H807:H809"/>
    <mergeCell ref="D781:D786"/>
    <mergeCell ref="H770:H771"/>
    <mergeCell ref="C754:C757"/>
    <mergeCell ref="B854:B856"/>
    <mergeCell ref="J770:J771"/>
    <mergeCell ref="C758:C759"/>
    <mergeCell ref="C748:C750"/>
    <mergeCell ref="A854:A856"/>
    <mergeCell ref="J802:J806"/>
    <mergeCell ref="B850:B853"/>
    <mergeCell ref="H655:H675"/>
    <mergeCell ref="F716:F717"/>
    <mergeCell ref="I731:I745"/>
    <mergeCell ref="B719:B723"/>
    <mergeCell ref="C702:C703"/>
    <mergeCell ref="C719:C723"/>
    <mergeCell ref="C684:C691"/>
    <mergeCell ref="B724:B727"/>
    <mergeCell ref="C788:C790"/>
    <mergeCell ref="D680:D683"/>
    <mergeCell ref="C728:C729"/>
    <mergeCell ref="C724:C727"/>
    <mergeCell ref="D761:D762"/>
    <mergeCell ref="J788:J790"/>
    <mergeCell ref="D770:D771"/>
    <mergeCell ref="D752:D753"/>
    <mergeCell ref="H752:H753"/>
    <mergeCell ref="I766:I769"/>
    <mergeCell ref="H731:H745"/>
    <mergeCell ref="C772:C774"/>
    <mergeCell ref="H772:H774"/>
    <mergeCell ref="D746:D747"/>
    <mergeCell ref="D702:D703"/>
    <mergeCell ref="D724:D727"/>
    <mergeCell ref="D788:D790"/>
    <mergeCell ref="H754:H757"/>
    <mergeCell ref="F622:F623"/>
    <mergeCell ref="H702:H703"/>
    <mergeCell ref="H495:H496"/>
    <mergeCell ref="H450:H457"/>
    <mergeCell ref="C484:C494"/>
    <mergeCell ref="C508:C510"/>
    <mergeCell ref="C530:C577"/>
    <mergeCell ref="C634:C642"/>
    <mergeCell ref="C470:C483"/>
    <mergeCell ref="H719:H723"/>
    <mergeCell ref="D731:D745"/>
    <mergeCell ref="C680:C683"/>
    <mergeCell ref="H622:H633"/>
    <mergeCell ref="C746:C747"/>
    <mergeCell ref="C766:C769"/>
    <mergeCell ref="D766:D769"/>
    <mergeCell ref="D643:D654"/>
    <mergeCell ref="D608:D610"/>
    <mergeCell ref="H591:H592"/>
    <mergeCell ref="D719:D723"/>
    <mergeCell ref="H761:H762"/>
    <mergeCell ref="C588:C590"/>
    <mergeCell ref="C585:C587"/>
    <mergeCell ref="H613:H615"/>
    <mergeCell ref="G622:G623"/>
    <mergeCell ref="C752:C753"/>
    <mergeCell ref="D758:D759"/>
    <mergeCell ref="C611:C612"/>
    <mergeCell ref="C655:C675"/>
    <mergeCell ref="C676:C679"/>
    <mergeCell ref="H684:H691"/>
    <mergeCell ref="A622:A700"/>
    <mergeCell ref="C697:C700"/>
    <mergeCell ref="C731:C745"/>
    <mergeCell ref="C616:C619"/>
    <mergeCell ref="C643:C654"/>
    <mergeCell ref="I611:I612"/>
    <mergeCell ref="D611:D612"/>
    <mergeCell ref="D655:D675"/>
    <mergeCell ref="H704:H715"/>
    <mergeCell ref="H676:H679"/>
    <mergeCell ref="G719:G720"/>
    <mergeCell ref="A728:A729"/>
    <mergeCell ref="H526:H528"/>
    <mergeCell ref="A470:A483"/>
    <mergeCell ref="A495:A510"/>
    <mergeCell ref="A719:A723"/>
    <mergeCell ref="B728:B729"/>
    <mergeCell ref="H580:H584"/>
    <mergeCell ref="E716:E717"/>
    <mergeCell ref="A724:A727"/>
    <mergeCell ref="A702:A718"/>
    <mergeCell ref="B702:B718"/>
    <mergeCell ref="C622:C633"/>
    <mergeCell ref="D704:D715"/>
    <mergeCell ref="C692:C696"/>
    <mergeCell ref="D676:D679"/>
    <mergeCell ref="C704:C715"/>
    <mergeCell ref="D622:D633"/>
    <mergeCell ref="I613:I615"/>
    <mergeCell ref="I684:I691"/>
    <mergeCell ref="A335:A352"/>
    <mergeCell ref="A174:A293"/>
    <mergeCell ref="I428:I432"/>
    <mergeCell ref="B420:B422"/>
    <mergeCell ref="A408:A419"/>
    <mergeCell ref="C272:C293"/>
    <mergeCell ref="A423:A457"/>
    <mergeCell ref="B423:B457"/>
    <mergeCell ref="A420:A422"/>
    <mergeCell ref="A353:A385"/>
    <mergeCell ref="C433:C447"/>
    <mergeCell ref="C428:C432"/>
    <mergeCell ref="C414:C416"/>
    <mergeCell ref="D294:D296"/>
    <mergeCell ref="B353:B385"/>
    <mergeCell ref="B395:B407"/>
    <mergeCell ref="C520:C525"/>
    <mergeCell ref="H358:H378"/>
    <mergeCell ref="I182:I191"/>
    <mergeCell ref="B335:B352"/>
    <mergeCell ref="A395:A407"/>
    <mergeCell ref="C174:C180"/>
    <mergeCell ref="D174:D180"/>
    <mergeCell ref="I247:I253"/>
    <mergeCell ref="H316:H334"/>
    <mergeCell ref="C458:C461"/>
    <mergeCell ref="D316:D334"/>
    <mergeCell ref="D379:D385"/>
    <mergeCell ref="D423:D427"/>
    <mergeCell ref="C408:C410"/>
    <mergeCell ref="B386:B394"/>
    <mergeCell ref="I414:I416"/>
    <mergeCell ref="A113:A132"/>
    <mergeCell ref="D450:D457"/>
    <mergeCell ref="D458:D461"/>
    <mergeCell ref="C716:C718"/>
    <mergeCell ref="D716:D718"/>
    <mergeCell ref="H716:H718"/>
    <mergeCell ref="I716:I718"/>
    <mergeCell ref="D155:D156"/>
    <mergeCell ref="A458:A461"/>
    <mergeCell ref="A462:A469"/>
    <mergeCell ref="A484:A494"/>
    <mergeCell ref="A511:A519"/>
    <mergeCell ref="D520:D525"/>
    <mergeCell ref="I588:I590"/>
    <mergeCell ref="I606:I607"/>
    <mergeCell ref="D697:D700"/>
    <mergeCell ref="C423:C427"/>
    <mergeCell ref="I411:I413"/>
    <mergeCell ref="C182:C191"/>
    <mergeCell ref="A133:A139"/>
    <mergeCell ref="B133:B139"/>
    <mergeCell ref="B155:B156"/>
    <mergeCell ref="A155:A156"/>
    <mergeCell ref="A386:A394"/>
    <mergeCell ref="A297:A315"/>
    <mergeCell ref="H272:H293"/>
    <mergeCell ref="I272:I293"/>
    <mergeCell ref="A157:A164"/>
    <mergeCell ref="B316:B334"/>
    <mergeCell ref="H428:H432"/>
    <mergeCell ref="D433:D447"/>
    <mergeCell ref="C157:C164"/>
    <mergeCell ref="C247:C253"/>
    <mergeCell ref="D228:D231"/>
    <mergeCell ref="H228:H231"/>
    <mergeCell ref="I113:I114"/>
    <mergeCell ref="I30:I37"/>
    <mergeCell ref="J140:J154"/>
    <mergeCell ref="C82:C93"/>
    <mergeCell ref="H71:H72"/>
    <mergeCell ref="H46:H55"/>
    <mergeCell ref="H120:H123"/>
    <mergeCell ref="H137:H139"/>
    <mergeCell ref="I137:I139"/>
    <mergeCell ref="I157:I164"/>
    <mergeCell ref="G170:G171"/>
    <mergeCell ref="E176:E177"/>
    <mergeCell ref="F176:F177"/>
    <mergeCell ref="G176:G177"/>
    <mergeCell ref="E178:E179"/>
    <mergeCell ref="F178:F179"/>
    <mergeCell ref="G178:G179"/>
    <mergeCell ref="H96:H104"/>
    <mergeCell ref="D56:D58"/>
    <mergeCell ref="E105:E106"/>
    <mergeCell ref="F105:F106"/>
    <mergeCell ref="G105:G106"/>
    <mergeCell ref="H105:H109"/>
    <mergeCell ref="I105:I109"/>
    <mergeCell ref="J105:J109"/>
    <mergeCell ref="H94:H95"/>
    <mergeCell ref="I94:I95"/>
    <mergeCell ref="D115:D119"/>
    <mergeCell ref="J157:J164"/>
    <mergeCell ref="C11:C13"/>
    <mergeCell ref="C38:C41"/>
    <mergeCell ref="D20:D29"/>
    <mergeCell ref="C18:C19"/>
    <mergeCell ref="H42:H45"/>
    <mergeCell ref="H20:H29"/>
    <mergeCell ref="D18:D19"/>
    <mergeCell ref="C42:C45"/>
    <mergeCell ref="C113:C114"/>
    <mergeCell ref="C73:C81"/>
    <mergeCell ref="D73:D81"/>
    <mergeCell ref="C135:C136"/>
    <mergeCell ref="D130:D132"/>
    <mergeCell ref="H18:H19"/>
    <mergeCell ref="C14:C17"/>
    <mergeCell ref="D14:D17"/>
    <mergeCell ref="H11:H13"/>
    <mergeCell ref="D68:D70"/>
    <mergeCell ref="C59:C67"/>
    <mergeCell ref="D59:D67"/>
    <mergeCell ref="H59:H67"/>
    <mergeCell ref="C120:C123"/>
    <mergeCell ref="C56:C58"/>
    <mergeCell ref="H73:H81"/>
    <mergeCell ref="D120:D123"/>
    <mergeCell ref="D113:D114"/>
    <mergeCell ref="H133:H134"/>
    <mergeCell ref="C115:C119"/>
    <mergeCell ref="D82:D93"/>
    <mergeCell ref="C46:C55"/>
    <mergeCell ref="C68:C70"/>
    <mergeCell ref="D71:D72"/>
    <mergeCell ref="N42:N45"/>
    <mergeCell ref="L120:L123"/>
    <mergeCell ref="M120:M123"/>
    <mergeCell ref="N56:N58"/>
    <mergeCell ref="N82:N93"/>
    <mergeCell ref="K124:K129"/>
    <mergeCell ref="N137:N139"/>
    <mergeCell ref="N59:N67"/>
    <mergeCell ref="N30:N37"/>
    <mergeCell ref="J20:J29"/>
    <mergeCell ref="I59:I67"/>
    <mergeCell ref="D96:D104"/>
    <mergeCell ref="C71:C72"/>
    <mergeCell ref="D135:D136"/>
    <mergeCell ref="C133:C134"/>
    <mergeCell ref="N96:N104"/>
    <mergeCell ref="I96:I104"/>
    <mergeCell ref="N68:N70"/>
    <mergeCell ref="H68:H70"/>
    <mergeCell ref="N115:N119"/>
    <mergeCell ref="M73:M81"/>
    <mergeCell ref="J59:J67"/>
    <mergeCell ref="C96:C104"/>
    <mergeCell ref="D42:D45"/>
    <mergeCell ref="J135:J136"/>
    <mergeCell ref="J120:J123"/>
    <mergeCell ref="J73:J81"/>
    <mergeCell ref="I135:I136"/>
    <mergeCell ref="D105:D109"/>
    <mergeCell ref="N105:N109"/>
    <mergeCell ref="M82:M93"/>
    <mergeCell ref="L96:L104"/>
    <mergeCell ref="C294:C296"/>
    <mergeCell ref="C395:C407"/>
    <mergeCell ref="C353:C357"/>
    <mergeCell ref="C192:C197"/>
    <mergeCell ref="D192:D197"/>
    <mergeCell ref="J232:J246"/>
    <mergeCell ref="I228:I231"/>
    <mergeCell ref="H213:H219"/>
    <mergeCell ref="H174:H180"/>
    <mergeCell ref="I155:I156"/>
    <mergeCell ref="C225:C227"/>
    <mergeCell ref="H155:H156"/>
    <mergeCell ref="I38:I41"/>
    <mergeCell ref="D38:D41"/>
    <mergeCell ref="I14:I17"/>
    <mergeCell ref="C30:C37"/>
    <mergeCell ref="D30:D37"/>
    <mergeCell ref="D133:D134"/>
    <mergeCell ref="J228:J231"/>
    <mergeCell ref="H395:H407"/>
    <mergeCell ref="I358:I378"/>
    <mergeCell ref="H56:H58"/>
    <mergeCell ref="I71:I72"/>
    <mergeCell ref="H82:H93"/>
    <mergeCell ref="I82:I93"/>
    <mergeCell ref="C20:C29"/>
    <mergeCell ref="I18:I19"/>
    <mergeCell ref="D124:D129"/>
    <mergeCell ref="H113:H114"/>
    <mergeCell ref="C155:C156"/>
    <mergeCell ref="D247:D253"/>
    <mergeCell ref="D182:D191"/>
    <mergeCell ref="L225:L227"/>
    <mergeCell ref="H182:H191"/>
    <mergeCell ref="K192:K197"/>
    <mergeCell ref="K182:K191"/>
    <mergeCell ref="L182:L191"/>
    <mergeCell ref="H192:H197"/>
    <mergeCell ref="I192:I197"/>
    <mergeCell ref="I73:I81"/>
    <mergeCell ref="E168:E169"/>
    <mergeCell ref="F168:F169"/>
    <mergeCell ref="H14:H17"/>
    <mergeCell ref="H30:H37"/>
    <mergeCell ref="C130:C132"/>
    <mergeCell ref="D46:D55"/>
    <mergeCell ref="J38:J41"/>
    <mergeCell ref="J42:J45"/>
    <mergeCell ref="I42:I45"/>
    <mergeCell ref="D213:D219"/>
    <mergeCell ref="K140:K154"/>
    <mergeCell ref="D198:D207"/>
    <mergeCell ref="K120:K123"/>
    <mergeCell ref="K135:K136"/>
    <mergeCell ref="K157:K164"/>
    <mergeCell ref="I115:I119"/>
    <mergeCell ref="I140:I154"/>
    <mergeCell ref="D140:D154"/>
    <mergeCell ref="H135:H136"/>
    <mergeCell ref="D137:D139"/>
    <mergeCell ref="L115:L119"/>
    <mergeCell ref="K155:K156"/>
    <mergeCell ref="L135:L136"/>
    <mergeCell ref="J124:J129"/>
    <mergeCell ref="N220:N224"/>
    <mergeCell ref="C228:C231"/>
    <mergeCell ref="M213:M219"/>
    <mergeCell ref="I379:I385"/>
    <mergeCell ref="J470:J483"/>
    <mergeCell ref="J462:J469"/>
    <mergeCell ref="C386:C394"/>
    <mergeCell ref="D395:D407"/>
    <mergeCell ref="G168:G169"/>
    <mergeCell ref="E170:E171"/>
    <mergeCell ref="F170:F171"/>
    <mergeCell ref="C232:C246"/>
    <mergeCell ref="D232:D246"/>
    <mergeCell ref="H210:H212"/>
    <mergeCell ref="H247:H253"/>
    <mergeCell ref="H297:H315"/>
    <mergeCell ref="J192:J197"/>
    <mergeCell ref="H386:H394"/>
    <mergeCell ref="K423:K427"/>
    <mergeCell ref="M297:M315"/>
    <mergeCell ref="L353:L357"/>
    <mergeCell ref="H353:H357"/>
    <mergeCell ref="M335:M352"/>
    <mergeCell ref="M182:M191"/>
    <mergeCell ref="I225:I227"/>
    <mergeCell ref="M192:M197"/>
    <mergeCell ref="I294:I296"/>
    <mergeCell ref="J220:J224"/>
    <mergeCell ref="H458:H461"/>
    <mergeCell ref="N272:N293"/>
    <mergeCell ref="C220:C224"/>
    <mergeCell ref="D220:D224"/>
    <mergeCell ref="M353:M357"/>
    <mergeCell ref="D408:D410"/>
    <mergeCell ref="N408:N410"/>
    <mergeCell ref="N411:N413"/>
    <mergeCell ref="N358:N378"/>
    <mergeCell ref="N428:N432"/>
    <mergeCell ref="M408:M410"/>
    <mergeCell ref="K358:K378"/>
    <mergeCell ref="M458:M461"/>
    <mergeCell ref="J458:J461"/>
    <mergeCell ref="I408:I410"/>
    <mergeCell ref="M316:M334"/>
    <mergeCell ref="K297:K315"/>
    <mergeCell ref="L379:L385"/>
    <mergeCell ref="J272:J293"/>
    <mergeCell ref="M428:M432"/>
    <mergeCell ref="L423:L427"/>
    <mergeCell ref="H379:H385"/>
    <mergeCell ref="I423:I427"/>
    <mergeCell ref="D272:D293"/>
    <mergeCell ref="I433:I447"/>
    <mergeCell ref="D428:D432"/>
    <mergeCell ref="M272:M293"/>
    <mergeCell ref="K379:K385"/>
    <mergeCell ref="J294:J296"/>
    <mergeCell ref="M294:M296"/>
    <mergeCell ref="I297:I315"/>
    <mergeCell ref="J386:J394"/>
    <mergeCell ref="H335:H352"/>
    <mergeCell ref="I316:I334"/>
    <mergeCell ref="H411:H413"/>
    <mergeCell ref="J608:J610"/>
    <mergeCell ref="L606:L607"/>
    <mergeCell ref="A520:A525"/>
    <mergeCell ref="I593:I596"/>
    <mergeCell ref="B458:B461"/>
    <mergeCell ref="C450:C457"/>
    <mergeCell ref="D414:D416"/>
    <mergeCell ref="H502:H507"/>
    <mergeCell ref="H608:H610"/>
    <mergeCell ref="D585:D587"/>
    <mergeCell ref="H423:H427"/>
    <mergeCell ref="H433:H447"/>
    <mergeCell ref="K433:K447"/>
    <mergeCell ref="D580:D584"/>
    <mergeCell ref="I520:I525"/>
    <mergeCell ref="H588:H590"/>
    <mergeCell ref="K508:K510"/>
    <mergeCell ref="J448:J449"/>
    <mergeCell ref="H448:H449"/>
    <mergeCell ref="J578:J579"/>
    <mergeCell ref="L484:L494"/>
    <mergeCell ref="L585:L587"/>
    <mergeCell ref="J588:J590"/>
    <mergeCell ref="L414:L416"/>
    <mergeCell ref="J428:J432"/>
    <mergeCell ref="I448:I449"/>
    <mergeCell ref="I450:I457"/>
    <mergeCell ref="B462:B469"/>
    <mergeCell ref="D502:D507"/>
    <mergeCell ref="C502:C507"/>
    <mergeCell ref="D591:D592"/>
    <mergeCell ref="I495:I496"/>
    <mergeCell ref="A5:C7"/>
    <mergeCell ref="D5:D7"/>
    <mergeCell ref="K593:K596"/>
    <mergeCell ref="J580:J584"/>
    <mergeCell ref="N593:N596"/>
    <mergeCell ref="L593:L596"/>
    <mergeCell ref="M593:M596"/>
    <mergeCell ref="K530:K577"/>
    <mergeCell ref="L530:L577"/>
    <mergeCell ref="M530:M577"/>
    <mergeCell ref="I591:I592"/>
    <mergeCell ref="I580:I584"/>
    <mergeCell ref="M588:M590"/>
    <mergeCell ref="J591:J592"/>
    <mergeCell ref="N591:N592"/>
    <mergeCell ref="B157:B164"/>
    <mergeCell ref="N228:N231"/>
    <mergeCell ref="D353:D357"/>
    <mergeCell ref="C578:C579"/>
    <mergeCell ref="C316:C334"/>
    <mergeCell ref="L192:L197"/>
    <mergeCell ref="H414:H416"/>
    <mergeCell ref="N124:N129"/>
    <mergeCell ref="I530:I577"/>
    <mergeCell ref="A530:A621"/>
    <mergeCell ref="N247:N253"/>
    <mergeCell ref="C411:C413"/>
    <mergeCell ref="D386:D394"/>
    <mergeCell ref="E5:G6"/>
    <mergeCell ref="K395:K407"/>
    <mergeCell ref="H408:H410"/>
    <mergeCell ref="I130:I132"/>
    <mergeCell ref="H5:M5"/>
    <mergeCell ref="L6:M6"/>
    <mergeCell ref="H6:I6"/>
    <mergeCell ref="K6:K7"/>
    <mergeCell ref="M38:M41"/>
    <mergeCell ref="L42:L45"/>
    <mergeCell ref="M42:M45"/>
    <mergeCell ref="L46:L55"/>
    <mergeCell ref="M46:M55"/>
    <mergeCell ref="K42:K45"/>
    <mergeCell ref="M140:M154"/>
    <mergeCell ref="L30:L37"/>
    <mergeCell ref="M71:M72"/>
    <mergeCell ref="L38:L41"/>
    <mergeCell ref="J30:J37"/>
    <mergeCell ref="J96:J104"/>
    <mergeCell ref="J113:J114"/>
    <mergeCell ref="K113:K114"/>
    <mergeCell ref="J6:J7"/>
    <mergeCell ref="L59:L67"/>
    <mergeCell ref="L68:L70"/>
    <mergeCell ref="J82:J93"/>
    <mergeCell ref="J68:J70"/>
    <mergeCell ref="M11:M13"/>
    <mergeCell ref="I20:I29"/>
    <mergeCell ref="I56:I58"/>
    <mergeCell ref="J14:J17"/>
    <mergeCell ref="K14:K17"/>
    <mergeCell ref="L14:L17"/>
    <mergeCell ref="M14:M17"/>
    <mergeCell ref="I133:I134"/>
    <mergeCell ref="M124:M129"/>
    <mergeCell ref="N71:N72"/>
    <mergeCell ref="N198:N207"/>
    <mergeCell ref="N130:N132"/>
    <mergeCell ref="N140:N154"/>
    <mergeCell ref="N155:N156"/>
    <mergeCell ref="L157:L164"/>
    <mergeCell ref="M137:M139"/>
    <mergeCell ref="L137:L139"/>
    <mergeCell ref="K137:K139"/>
    <mergeCell ref="J137:J139"/>
    <mergeCell ref="N213:N219"/>
    <mergeCell ref="N210:N212"/>
    <mergeCell ref="N174:N180"/>
    <mergeCell ref="K130:K132"/>
    <mergeCell ref="K133:K134"/>
    <mergeCell ref="N73:N81"/>
    <mergeCell ref="L73:L81"/>
    <mergeCell ref="M113:M114"/>
    <mergeCell ref="N113:N114"/>
    <mergeCell ref="N135:N136"/>
    <mergeCell ref="N182:N191"/>
    <mergeCell ref="M210:M212"/>
    <mergeCell ref="M198:M207"/>
    <mergeCell ref="K115:K119"/>
    <mergeCell ref="J213:J219"/>
    <mergeCell ref="L210:L212"/>
    <mergeCell ref="M165:M173"/>
    <mergeCell ref="N133:N134"/>
    <mergeCell ref="M157:M164"/>
    <mergeCell ref="J133:J134"/>
    <mergeCell ref="N5:N7"/>
    <mergeCell ref="M30:M37"/>
    <mergeCell ref="J182:J191"/>
    <mergeCell ref="M130:M132"/>
    <mergeCell ref="M155:M156"/>
    <mergeCell ref="I120:I123"/>
    <mergeCell ref="L155:L156"/>
    <mergeCell ref="L130:L132"/>
    <mergeCell ref="N225:N227"/>
    <mergeCell ref="N395:N407"/>
    <mergeCell ref="N353:N357"/>
    <mergeCell ref="L358:L378"/>
    <mergeCell ref="M358:M378"/>
    <mergeCell ref="I395:I407"/>
    <mergeCell ref="N448:N449"/>
    <mergeCell ref="N11:N13"/>
    <mergeCell ref="M174:M180"/>
    <mergeCell ref="L174:L180"/>
    <mergeCell ref="K174:K180"/>
    <mergeCell ref="J174:J180"/>
    <mergeCell ref="I174:I180"/>
    <mergeCell ref="M56:M58"/>
    <mergeCell ref="N18:N19"/>
    <mergeCell ref="L56:L58"/>
    <mergeCell ref="L18:L19"/>
    <mergeCell ref="M18:M19"/>
    <mergeCell ref="L20:L29"/>
    <mergeCell ref="N38:N41"/>
    <mergeCell ref="N46:N55"/>
    <mergeCell ref="N120:N123"/>
    <mergeCell ref="N192:N197"/>
    <mergeCell ref="N316:N334"/>
    <mergeCell ref="N643:N654"/>
    <mergeCell ref="C297:C315"/>
    <mergeCell ref="C335:C352"/>
    <mergeCell ref="N520:N525"/>
    <mergeCell ref="M386:M394"/>
    <mergeCell ref="M520:M525"/>
    <mergeCell ref="I198:I207"/>
    <mergeCell ref="K450:K457"/>
    <mergeCell ref="L411:L413"/>
    <mergeCell ref="C210:C212"/>
    <mergeCell ref="J155:J156"/>
    <mergeCell ref="K411:K413"/>
    <mergeCell ref="J335:J352"/>
    <mergeCell ref="M395:M407"/>
    <mergeCell ref="J423:J427"/>
    <mergeCell ref="M495:M496"/>
    <mergeCell ref="K502:K507"/>
    <mergeCell ref="J433:J447"/>
    <mergeCell ref="D508:D510"/>
    <mergeCell ref="N508:N510"/>
    <mergeCell ref="M379:M385"/>
    <mergeCell ref="J450:J457"/>
    <mergeCell ref="K428:K432"/>
    <mergeCell ref="C213:C219"/>
    <mergeCell ref="C208:C209"/>
    <mergeCell ref="D208:D209"/>
    <mergeCell ref="N232:N246"/>
    <mergeCell ref="M591:M592"/>
    <mergeCell ref="I386:I394"/>
    <mergeCell ref="L294:L296"/>
    <mergeCell ref="K294:K296"/>
    <mergeCell ref="M433:M447"/>
    <mergeCell ref="A68:A70"/>
    <mergeCell ref="N676:N679"/>
    <mergeCell ref="K608:K610"/>
    <mergeCell ref="H585:H587"/>
    <mergeCell ref="K622:K633"/>
    <mergeCell ref="K606:K607"/>
    <mergeCell ref="I502:I507"/>
    <mergeCell ref="M655:M675"/>
    <mergeCell ref="L470:L483"/>
    <mergeCell ref="M450:M457"/>
    <mergeCell ref="H484:H494"/>
    <mergeCell ref="N470:N483"/>
    <mergeCell ref="L448:L449"/>
    <mergeCell ref="M448:M449"/>
    <mergeCell ref="N495:N496"/>
    <mergeCell ref="J411:J413"/>
    <mergeCell ref="J395:J407"/>
    <mergeCell ref="I643:I654"/>
    <mergeCell ref="I676:I679"/>
    <mergeCell ref="K526:K528"/>
    <mergeCell ref="I585:I587"/>
    <mergeCell ref="J585:J587"/>
    <mergeCell ref="I634:I642"/>
    <mergeCell ref="H511:H519"/>
    <mergeCell ref="I511:I519"/>
    <mergeCell ref="K448:K449"/>
    <mergeCell ref="L433:L447"/>
    <mergeCell ref="H616:H619"/>
    <mergeCell ref="M526:M528"/>
    <mergeCell ref="N622:N633"/>
    <mergeCell ref="N530:N577"/>
    <mergeCell ref="N526:N528"/>
    <mergeCell ref="B68:B70"/>
    <mergeCell ref="K198:K207"/>
    <mergeCell ref="L316:L334"/>
    <mergeCell ref="L335:L352"/>
    <mergeCell ref="K335:K352"/>
    <mergeCell ref="J71:J72"/>
    <mergeCell ref="H294:H296"/>
    <mergeCell ref="J115:J119"/>
    <mergeCell ref="B294:B296"/>
    <mergeCell ref="B297:B315"/>
    <mergeCell ref="A316:A334"/>
    <mergeCell ref="A294:A296"/>
    <mergeCell ref="K82:K93"/>
    <mergeCell ref="L82:L93"/>
    <mergeCell ref="K105:K109"/>
    <mergeCell ref="L105:L109"/>
    <mergeCell ref="K96:K104"/>
    <mergeCell ref="K71:K72"/>
    <mergeCell ref="K316:K334"/>
    <mergeCell ref="L297:L315"/>
    <mergeCell ref="C111:C112"/>
    <mergeCell ref="D111:D112"/>
    <mergeCell ref="H111:H112"/>
    <mergeCell ref="I111:I112"/>
    <mergeCell ref="J111:J112"/>
    <mergeCell ref="K111:K112"/>
    <mergeCell ref="I213:I219"/>
    <mergeCell ref="L272:L293"/>
    <mergeCell ref="K225:K227"/>
    <mergeCell ref="I335:I352"/>
    <mergeCell ref="D225:D227"/>
    <mergeCell ref="L71:L72"/>
    <mergeCell ref="A910:E910"/>
    <mergeCell ref="F910:G910"/>
    <mergeCell ref="I910:M910"/>
    <mergeCell ref="A908:B908"/>
    <mergeCell ref="D728:D729"/>
    <mergeCell ref="J606:J607"/>
    <mergeCell ref="I608:I610"/>
    <mergeCell ref="D684:D691"/>
    <mergeCell ref="E719:E720"/>
    <mergeCell ref="F719:F720"/>
    <mergeCell ref="H634:H642"/>
    <mergeCell ref="M692:M696"/>
    <mergeCell ref="D692:D696"/>
    <mergeCell ref="L634:L642"/>
    <mergeCell ref="J622:J633"/>
    <mergeCell ref="J702:J703"/>
    <mergeCell ref="M634:M642"/>
    <mergeCell ref="A890:A891"/>
    <mergeCell ref="B890:B891"/>
    <mergeCell ref="C890:C891"/>
    <mergeCell ref="M859:M861"/>
    <mergeCell ref="I680:I683"/>
    <mergeCell ref="J680:J683"/>
    <mergeCell ref="K680:K683"/>
    <mergeCell ref="K829:K830"/>
    <mergeCell ref="I822:I827"/>
    <mergeCell ref="I807:I809"/>
    <mergeCell ref="H820:H821"/>
    <mergeCell ref="M810:M819"/>
    <mergeCell ref="M807:M809"/>
    <mergeCell ref="L807:L809"/>
    <mergeCell ref="B835:B837"/>
    <mergeCell ref="N578:N579"/>
    <mergeCell ref="M878:M884"/>
    <mergeCell ref="L859:L861"/>
    <mergeCell ref="K56:K58"/>
    <mergeCell ref="L655:L675"/>
    <mergeCell ref="K585:K587"/>
    <mergeCell ref="M511:M519"/>
    <mergeCell ref="L502:L507"/>
    <mergeCell ref="L450:L457"/>
    <mergeCell ref="L511:L519"/>
    <mergeCell ref="M608:M610"/>
    <mergeCell ref="J611:J612"/>
    <mergeCell ref="M470:M483"/>
    <mergeCell ref="K458:K461"/>
    <mergeCell ref="M462:M469"/>
    <mergeCell ref="I508:I510"/>
    <mergeCell ref="H578:H579"/>
    <mergeCell ref="I578:I579"/>
    <mergeCell ref="I526:I528"/>
    <mergeCell ref="H697:H700"/>
    <mergeCell ref="H680:H683"/>
    <mergeCell ref="K470:K483"/>
    <mergeCell ref="M508:M510"/>
    <mergeCell ref="J613:J615"/>
    <mergeCell ref="K495:K496"/>
    <mergeCell ref="J495:J496"/>
    <mergeCell ref="L508:L510"/>
    <mergeCell ref="M676:M679"/>
    <mergeCell ref="K655:K675"/>
    <mergeCell ref="J520:J525"/>
    <mergeCell ref="J526:J528"/>
    <mergeCell ref="M497:M501"/>
    <mergeCell ref="L611:L612"/>
    <mergeCell ref="M597:M603"/>
    <mergeCell ref="I655:I675"/>
    <mergeCell ref="K73:K81"/>
    <mergeCell ref="J247:J253"/>
    <mergeCell ref="K386:K394"/>
    <mergeCell ref="J358:J378"/>
    <mergeCell ref="J379:J385"/>
    <mergeCell ref="L386:L394"/>
    <mergeCell ref="J297:J315"/>
    <mergeCell ref="L580:L584"/>
    <mergeCell ref="L458:L461"/>
    <mergeCell ref="L124:L129"/>
    <mergeCell ref="M622:M633"/>
    <mergeCell ref="M59:M67"/>
    <mergeCell ref="L133:L134"/>
    <mergeCell ref="L113:L114"/>
    <mergeCell ref="M105:M109"/>
    <mergeCell ref="K59:K67"/>
    <mergeCell ref="K613:K615"/>
    <mergeCell ref="J408:J410"/>
    <mergeCell ref="L111:L112"/>
    <mergeCell ref="M585:M587"/>
    <mergeCell ref="L588:L590"/>
    <mergeCell ref="L526:L528"/>
    <mergeCell ref="K588:K590"/>
    <mergeCell ref="L578:L579"/>
    <mergeCell ref="K580:K584"/>
    <mergeCell ref="M580:M584"/>
    <mergeCell ref="K578:K579"/>
    <mergeCell ref="K511:K519"/>
    <mergeCell ref="M135:M136"/>
    <mergeCell ref="K68:K70"/>
    <mergeCell ref="J130:J132"/>
    <mergeCell ref="M68:M70"/>
    <mergeCell ref="K18:K19"/>
    <mergeCell ref="K247:K253"/>
    <mergeCell ref="L247:L253"/>
    <mergeCell ref="J18:J19"/>
    <mergeCell ref="J56:J58"/>
    <mergeCell ref="K46:K55"/>
    <mergeCell ref="H38:H41"/>
    <mergeCell ref="I11:I13"/>
    <mergeCell ref="J11:J13"/>
    <mergeCell ref="K11:K13"/>
    <mergeCell ref="L11:L13"/>
    <mergeCell ref="M20:M29"/>
    <mergeCell ref="K38:K41"/>
    <mergeCell ref="M228:M231"/>
    <mergeCell ref="K20:K29"/>
    <mergeCell ref="I68:I70"/>
    <mergeCell ref="K30:K37"/>
    <mergeCell ref="M232:M246"/>
    <mergeCell ref="M220:M224"/>
    <mergeCell ref="H220:H224"/>
    <mergeCell ref="I220:I224"/>
    <mergeCell ref="K220:K224"/>
    <mergeCell ref="L228:L231"/>
    <mergeCell ref="J225:J227"/>
    <mergeCell ref="H225:H227"/>
    <mergeCell ref="M225:M227"/>
    <mergeCell ref="I232:I246"/>
    <mergeCell ref="K232:K246"/>
    <mergeCell ref="L232:L246"/>
    <mergeCell ref="L462:L469"/>
    <mergeCell ref="B746:B828"/>
    <mergeCell ref="J798:J799"/>
    <mergeCell ref="B838:B841"/>
    <mergeCell ref="J792:J794"/>
    <mergeCell ref="B847:B849"/>
    <mergeCell ref="I761:I762"/>
    <mergeCell ref="K770:K771"/>
    <mergeCell ref="E622:E623"/>
    <mergeCell ref="L684:L691"/>
    <mergeCell ref="J692:J696"/>
    <mergeCell ref="L622:L633"/>
    <mergeCell ref="H781:H786"/>
    <mergeCell ref="L766:L769"/>
    <mergeCell ref="L702:L703"/>
    <mergeCell ref="K772:K774"/>
    <mergeCell ref="L772:L774"/>
    <mergeCell ref="K704:K715"/>
    <mergeCell ref="K676:K679"/>
    <mergeCell ref="K634:K642"/>
    <mergeCell ref="C606:C607"/>
    <mergeCell ref="I462:I469"/>
    <mergeCell ref="I719:I723"/>
    <mergeCell ref="J684:J691"/>
    <mergeCell ref="H822:H827"/>
    <mergeCell ref="J593:J596"/>
    <mergeCell ref="K484:K494"/>
    <mergeCell ref="K520:K525"/>
    <mergeCell ref="H520:H525"/>
    <mergeCell ref="K820:K821"/>
    <mergeCell ref="K810:K819"/>
    <mergeCell ref="K807:K809"/>
    <mergeCell ref="C850:C853"/>
    <mergeCell ref="L822:L827"/>
    <mergeCell ref="M822:M827"/>
    <mergeCell ref="K835:K837"/>
    <mergeCell ref="L820:L821"/>
    <mergeCell ref="C795:C797"/>
    <mergeCell ref="B829:B830"/>
    <mergeCell ref="C810:C819"/>
    <mergeCell ref="C802:C806"/>
    <mergeCell ref="C838:C841"/>
    <mergeCell ref="D838:D841"/>
    <mergeCell ref="L850:L853"/>
    <mergeCell ref="L810:L819"/>
    <mergeCell ref="L795:L797"/>
    <mergeCell ref="M795:M797"/>
    <mergeCell ref="M820:M821"/>
    <mergeCell ref="K795:K797"/>
    <mergeCell ref="N484:N494"/>
    <mergeCell ref="J502:J507"/>
    <mergeCell ref="N684:N691"/>
    <mergeCell ref="I702:I703"/>
    <mergeCell ref="I622:I633"/>
    <mergeCell ref="A878:A884"/>
    <mergeCell ref="B731:B745"/>
    <mergeCell ref="A731:A745"/>
    <mergeCell ref="C781:C786"/>
    <mergeCell ref="C775:C777"/>
    <mergeCell ref="C770:C771"/>
    <mergeCell ref="C761:C762"/>
    <mergeCell ref="C778:C780"/>
    <mergeCell ref="A850:A853"/>
    <mergeCell ref="J857:J858"/>
    <mergeCell ref="L798:L799"/>
    <mergeCell ref="K778:K780"/>
    <mergeCell ref="L802:L806"/>
    <mergeCell ref="H802:H806"/>
    <mergeCell ref="D795:D797"/>
    <mergeCell ref="D807:D809"/>
    <mergeCell ref="J766:J769"/>
    <mergeCell ref="M850:M853"/>
    <mergeCell ref="A746:A827"/>
    <mergeCell ref="C822:C827"/>
    <mergeCell ref="L591:L592"/>
    <mergeCell ref="N588:N590"/>
    <mergeCell ref="M616:M619"/>
    <mergeCell ref="D588:D590"/>
    <mergeCell ref="L613:L615"/>
    <mergeCell ref="M613:M615"/>
    <mergeCell ref="N611:N612"/>
    <mergeCell ref="N606:N607"/>
    <mergeCell ref="J530:J577"/>
    <mergeCell ref="K591:K592"/>
    <mergeCell ref="N613:N615"/>
    <mergeCell ref="L597:L603"/>
    <mergeCell ref="N497:N501"/>
    <mergeCell ref="M411:M413"/>
    <mergeCell ref="N511:N519"/>
    <mergeCell ref="K462:K469"/>
    <mergeCell ref="J497:J501"/>
    <mergeCell ref="K497:K501"/>
    <mergeCell ref="J511:J519"/>
    <mergeCell ref="M606:M607"/>
    <mergeCell ref="K611:K612"/>
    <mergeCell ref="N585:N587"/>
    <mergeCell ref="N878:N884"/>
    <mergeCell ref="C878:C884"/>
    <mergeCell ref="I878:I884"/>
    <mergeCell ref="J829:J830"/>
    <mergeCell ref="I820:I821"/>
    <mergeCell ref="N616:N619"/>
    <mergeCell ref="N580:N584"/>
    <mergeCell ref="N822:N827"/>
    <mergeCell ref="J748:J750"/>
    <mergeCell ref="L758:L759"/>
    <mergeCell ref="K754:K757"/>
    <mergeCell ref="L754:L757"/>
    <mergeCell ref="J754:J757"/>
    <mergeCell ref="K766:K769"/>
    <mergeCell ref="H748:H750"/>
    <mergeCell ref="N850:N853"/>
    <mergeCell ref="N847:N849"/>
    <mergeCell ref="V433:V443"/>
    <mergeCell ref="C254:C271"/>
    <mergeCell ref="D254:D271"/>
    <mergeCell ref="H254:H271"/>
    <mergeCell ref="I254:I271"/>
    <mergeCell ref="J254:J271"/>
    <mergeCell ref="K254:K271"/>
    <mergeCell ref="L254:L271"/>
    <mergeCell ref="M254:M271"/>
    <mergeCell ref="N254:N271"/>
    <mergeCell ref="N335:N352"/>
    <mergeCell ref="C420:C422"/>
    <mergeCell ref="D420:D422"/>
    <mergeCell ref="H420:H422"/>
    <mergeCell ref="I420:I422"/>
    <mergeCell ref="J420:J422"/>
    <mergeCell ref="N414:N416"/>
    <mergeCell ref="N433:N447"/>
    <mergeCell ref="M423:M427"/>
    <mergeCell ref="J414:J416"/>
    <mergeCell ref="L428:L432"/>
    <mergeCell ref="N379:N385"/>
    <mergeCell ref="I353:I357"/>
    <mergeCell ref="J353:J357"/>
    <mergeCell ref="K353:K357"/>
    <mergeCell ref="K414:K416"/>
    <mergeCell ref="N294:N296"/>
    <mergeCell ref="L395:L407"/>
    <mergeCell ref="N423:N427"/>
    <mergeCell ref="N386:N394"/>
    <mergeCell ref="N297:N315"/>
    <mergeCell ref="K272:K293"/>
    <mergeCell ref="N903:N906"/>
    <mergeCell ref="H892:H893"/>
    <mergeCell ref="I892:I893"/>
    <mergeCell ref="J892:J893"/>
    <mergeCell ref="K892:K893"/>
    <mergeCell ref="L892:L893"/>
    <mergeCell ref="M892:M893"/>
    <mergeCell ref="N900:N901"/>
    <mergeCell ref="K800:K801"/>
    <mergeCell ref="L800:L801"/>
    <mergeCell ref="K802:K806"/>
    <mergeCell ref="M854:M856"/>
    <mergeCell ref="K854:K856"/>
    <mergeCell ref="I862:I866"/>
    <mergeCell ref="H862:H866"/>
    <mergeCell ref="J859:J861"/>
    <mergeCell ref="L847:L849"/>
    <mergeCell ref="H832:H834"/>
    <mergeCell ref="K850:K853"/>
    <mergeCell ref="M857:M858"/>
    <mergeCell ref="H890:H891"/>
    <mergeCell ref="I890:I891"/>
    <mergeCell ref="J890:J891"/>
    <mergeCell ref="N862:N866"/>
    <mergeCell ref="M894:M895"/>
    <mergeCell ref="N894:N895"/>
    <mergeCell ref="K890:K891"/>
    <mergeCell ref="L890:L891"/>
    <mergeCell ref="M890:M891"/>
    <mergeCell ref="N890:N891"/>
    <mergeCell ref="H835:H837"/>
    <mergeCell ref="I835:I837"/>
    <mergeCell ref="A894:A902"/>
    <mergeCell ref="B894:B902"/>
    <mergeCell ref="C894:C902"/>
    <mergeCell ref="C857:C858"/>
    <mergeCell ref="C832:C834"/>
    <mergeCell ref="D862:D866"/>
    <mergeCell ref="A903:A906"/>
    <mergeCell ref="L903:L906"/>
    <mergeCell ref="M903:M906"/>
    <mergeCell ref="J900:J901"/>
    <mergeCell ref="K900:K901"/>
    <mergeCell ref="L900:L901"/>
    <mergeCell ref="M900:M901"/>
    <mergeCell ref="A842:A845"/>
    <mergeCell ref="B842:B845"/>
    <mergeCell ref="C842:C845"/>
    <mergeCell ref="D842:D845"/>
    <mergeCell ref="H842:H845"/>
    <mergeCell ref="I842:I845"/>
    <mergeCell ref="J842:J845"/>
    <mergeCell ref="K842:K845"/>
    <mergeCell ref="L842:L845"/>
    <mergeCell ref="M842:M845"/>
    <mergeCell ref="D894:D895"/>
    <mergeCell ref="H894:H895"/>
    <mergeCell ref="I894:I895"/>
    <mergeCell ref="J894:J895"/>
    <mergeCell ref="K894:K895"/>
    <mergeCell ref="L894:L895"/>
    <mergeCell ref="A892:A893"/>
    <mergeCell ref="B892:B893"/>
    <mergeCell ref="D900:D901"/>
    <mergeCell ref="K903:K906"/>
    <mergeCell ref="H867:H871"/>
    <mergeCell ref="I832:I834"/>
    <mergeCell ref="J807:J809"/>
    <mergeCell ref="J820:J821"/>
    <mergeCell ref="J838:J841"/>
    <mergeCell ref="K838:K841"/>
    <mergeCell ref="H838:H841"/>
    <mergeCell ref="J822:J827"/>
    <mergeCell ref="K822:K827"/>
    <mergeCell ref="I867:I871"/>
    <mergeCell ref="C800:C801"/>
    <mergeCell ref="D800:D801"/>
    <mergeCell ref="C798:C799"/>
    <mergeCell ref="H829:H830"/>
    <mergeCell ref="D798:D799"/>
    <mergeCell ref="C859:C861"/>
    <mergeCell ref="C862:C866"/>
    <mergeCell ref="C854:C856"/>
    <mergeCell ref="C807:C809"/>
    <mergeCell ref="I847:I849"/>
    <mergeCell ref="H900:H901"/>
    <mergeCell ref="I900:I901"/>
    <mergeCell ref="C892:C893"/>
    <mergeCell ref="D892:D893"/>
    <mergeCell ref="D854:D856"/>
    <mergeCell ref="K875:K877"/>
    <mergeCell ref="J875:J877"/>
    <mergeCell ref="D872:D874"/>
    <mergeCell ref="H872:H874"/>
    <mergeCell ref="J872:J874"/>
    <mergeCell ref="K872:K874"/>
    <mergeCell ref="B903:B906"/>
    <mergeCell ref="C903:C906"/>
    <mergeCell ref="D903:D906"/>
    <mergeCell ref="H903:H906"/>
    <mergeCell ref="I903:I906"/>
    <mergeCell ref="J903:J906"/>
    <mergeCell ref="I798:I799"/>
    <mergeCell ref="A875:A877"/>
    <mergeCell ref="A867:A871"/>
    <mergeCell ref="B867:B871"/>
    <mergeCell ref="C867:C871"/>
    <mergeCell ref="D867:D871"/>
    <mergeCell ref="H878:H884"/>
    <mergeCell ref="A832:A834"/>
    <mergeCell ref="A838:A841"/>
    <mergeCell ref="A847:A849"/>
    <mergeCell ref="C872:C874"/>
    <mergeCell ref="B886:B889"/>
    <mergeCell ref="A886:A889"/>
    <mergeCell ref="C886:C889"/>
    <mergeCell ref="D886:D889"/>
    <mergeCell ref="B878:B884"/>
    <mergeCell ref="B872:B874"/>
    <mergeCell ref="D878:D884"/>
    <mergeCell ref="I850:I853"/>
    <mergeCell ref="B875:B877"/>
    <mergeCell ref="C820:C821"/>
    <mergeCell ref="D832:D834"/>
    <mergeCell ref="A872:A874"/>
    <mergeCell ref="H798:H799"/>
    <mergeCell ref="J847:J849"/>
    <mergeCell ref="A857:A866"/>
    <mergeCell ref="J867:J871"/>
    <mergeCell ref="K867:K871"/>
    <mergeCell ref="L867:L871"/>
    <mergeCell ref="L835:L837"/>
    <mergeCell ref="M867:M871"/>
    <mergeCell ref="N859:N861"/>
    <mergeCell ref="I857:I858"/>
    <mergeCell ref="N838:N841"/>
    <mergeCell ref="L878:L884"/>
    <mergeCell ref="C763:C765"/>
    <mergeCell ref="L838:L841"/>
    <mergeCell ref="M838:M841"/>
    <mergeCell ref="M829:M830"/>
    <mergeCell ref="D802:D806"/>
    <mergeCell ref="H810:H819"/>
    <mergeCell ref="D820:D821"/>
    <mergeCell ref="I792:I794"/>
    <mergeCell ref="F775:F776"/>
    <mergeCell ref="D859:D861"/>
    <mergeCell ref="I859:I861"/>
    <mergeCell ref="I788:I790"/>
    <mergeCell ref="L775:L777"/>
    <mergeCell ref="I854:I856"/>
    <mergeCell ref="K859:K861"/>
    <mergeCell ref="K775:K777"/>
    <mergeCell ref="D875:D877"/>
    <mergeCell ref="D822:D827"/>
    <mergeCell ref="D847:D849"/>
    <mergeCell ref="I829:I830"/>
    <mergeCell ref="H854:H856"/>
    <mergeCell ref="J800:J801"/>
    <mergeCell ref="J850:J853"/>
    <mergeCell ref="N875:N877"/>
    <mergeCell ref="M835:M837"/>
    <mergeCell ref="K847:K849"/>
    <mergeCell ref="L875:L877"/>
    <mergeCell ref="L832:L834"/>
    <mergeCell ref="N872:N874"/>
    <mergeCell ref="M832:M834"/>
    <mergeCell ref="N832:N834"/>
    <mergeCell ref="M847:M849"/>
    <mergeCell ref="L872:L874"/>
    <mergeCell ref="H850:H853"/>
    <mergeCell ref="I838:I841"/>
    <mergeCell ref="M875:M877"/>
    <mergeCell ref="H875:H877"/>
    <mergeCell ref="I875:I877"/>
    <mergeCell ref="C875:C877"/>
    <mergeCell ref="N795:N797"/>
    <mergeCell ref="K798:K799"/>
    <mergeCell ref="I795:I797"/>
    <mergeCell ref="N798:N799"/>
    <mergeCell ref="H800:H801"/>
    <mergeCell ref="I800:I801"/>
    <mergeCell ref="N867:N871"/>
    <mergeCell ref="M872:M874"/>
    <mergeCell ref="N842:N845"/>
    <mergeCell ref="N857:N858"/>
    <mergeCell ref="K862:K866"/>
    <mergeCell ref="N829:N830"/>
    <mergeCell ref="C829:C830"/>
    <mergeCell ref="H847:H849"/>
    <mergeCell ref="N835:N837"/>
    <mergeCell ref="C835:C837"/>
    <mergeCell ref="M746:M747"/>
    <mergeCell ref="N748:N750"/>
    <mergeCell ref="M766:M769"/>
    <mergeCell ref="K748:K750"/>
    <mergeCell ref="L792:L794"/>
    <mergeCell ref="N697:N700"/>
    <mergeCell ref="I697:I700"/>
    <mergeCell ref="M702:M703"/>
    <mergeCell ref="K731:K745"/>
    <mergeCell ref="L731:L745"/>
    <mergeCell ref="M748:M750"/>
    <mergeCell ref="L763:L765"/>
    <mergeCell ref="I752:I753"/>
    <mergeCell ref="J752:J753"/>
    <mergeCell ref="K752:K753"/>
    <mergeCell ref="L752:L753"/>
    <mergeCell ref="M752:M753"/>
    <mergeCell ref="N752:N753"/>
    <mergeCell ref="J761:J762"/>
    <mergeCell ref="N758:N759"/>
    <mergeCell ref="N704:N715"/>
    <mergeCell ref="I704:I715"/>
    <mergeCell ref="K728:K729"/>
    <mergeCell ref="L704:L715"/>
    <mergeCell ref="N792:N794"/>
    <mergeCell ref="I748:I750"/>
    <mergeCell ref="M788:M790"/>
    <mergeCell ref="L788:L790"/>
    <mergeCell ref="M778:M780"/>
    <mergeCell ref="N728:N729"/>
    <mergeCell ref="N731:N745"/>
    <mergeCell ref="N746:N747"/>
    <mergeCell ref="I692:I696"/>
    <mergeCell ref="H728:H729"/>
    <mergeCell ref="I724:I727"/>
    <mergeCell ref="H606:H607"/>
    <mergeCell ref="H643:H654"/>
    <mergeCell ref="H692:H696"/>
    <mergeCell ref="K788:K790"/>
    <mergeCell ref="J758:J759"/>
    <mergeCell ref="N770:N771"/>
    <mergeCell ref="N763:N765"/>
    <mergeCell ref="N766:N769"/>
    <mergeCell ref="K781:K786"/>
    <mergeCell ref="L781:L786"/>
    <mergeCell ref="I781:I786"/>
    <mergeCell ref="N778:N780"/>
    <mergeCell ref="M781:M786"/>
    <mergeCell ref="J772:J774"/>
    <mergeCell ref="J704:J715"/>
    <mergeCell ref="N655:N675"/>
    <mergeCell ref="N702:N703"/>
    <mergeCell ref="M611:M612"/>
    <mergeCell ref="L719:L723"/>
    <mergeCell ref="L746:L747"/>
    <mergeCell ref="K746:K747"/>
    <mergeCell ref="N781:N786"/>
    <mergeCell ref="K684:K691"/>
    <mergeCell ref="M704:M715"/>
    <mergeCell ref="J731:J745"/>
    <mergeCell ref="M716:M718"/>
    <mergeCell ref="J719:J723"/>
    <mergeCell ref="L643:L654"/>
    <mergeCell ref="N772:N774"/>
    <mergeCell ref="A71:A112"/>
    <mergeCell ref="N111:N112"/>
    <mergeCell ref="N892:N893"/>
    <mergeCell ref="D604:D605"/>
    <mergeCell ref="H604:H605"/>
    <mergeCell ref="N604:N605"/>
    <mergeCell ref="M604:M605"/>
    <mergeCell ref="L604:L605"/>
    <mergeCell ref="K604:K605"/>
    <mergeCell ref="J604:J605"/>
    <mergeCell ref="I604:I605"/>
    <mergeCell ref="J697:J700"/>
    <mergeCell ref="K697:K700"/>
    <mergeCell ref="L697:L700"/>
    <mergeCell ref="M697:M700"/>
    <mergeCell ref="K832:K834"/>
    <mergeCell ref="L728:L729"/>
    <mergeCell ref="L692:L696"/>
    <mergeCell ref="J676:J679"/>
    <mergeCell ref="J724:J727"/>
    <mergeCell ref="N692:N696"/>
    <mergeCell ref="L676:L679"/>
    <mergeCell ref="M802:M806"/>
    <mergeCell ref="L680:L683"/>
    <mergeCell ref="M680:M683"/>
    <mergeCell ref="J716:J718"/>
    <mergeCell ref="K716:K718"/>
    <mergeCell ref="L716:L718"/>
    <mergeCell ref="M800:M801"/>
    <mergeCell ref="M798:M799"/>
    <mergeCell ref="J655:J675"/>
    <mergeCell ref="K761:K762"/>
    <mergeCell ref="N680:N683"/>
    <mergeCell ref="N716:N718"/>
    <mergeCell ref="N820:N821"/>
    <mergeCell ref="N810:N819"/>
    <mergeCell ref="N802:N806"/>
    <mergeCell ref="N800:N801"/>
    <mergeCell ref="N807:N809"/>
    <mergeCell ref="M728:M729"/>
    <mergeCell ref="K643:K654"/>
    <mergeCell ref="K724:K727"/>
    <mergeCell ref="K719:K723"/>
    <mergeCell ref="K792:K794"/>
    <mergeCell ref="J643:J654"/>
    <mergeCell ref="K692:K696"/>
    <mergeCell ref="M684:M691"/>
    <mergeCell ref="K763:K765"/>
    <mergeCell ref="M775:M777"/>
    <mergeCell ref="M758:M759"/>
    <mergeCell ref="K758:K759"/>
    <mergeCell ref="L761:L762"/>
    <mergeCell ref="M761:M762"/>
    <mergeCell ref="M772:M774"/>
    <mergeCell ref="M763:M765"/>
    <mergeCell ref="J781:J786"/>
    <mergeCell ref="J746:J747"/>
    <mergeCell ref="M643:M654"/>
    <mergeCell ref="N761:N762"/>
    <mergeCell ref="N775:N777"/>
    <mergeCell ref="M770:M771"/>
    <mergeCell ref="M792:M794"/>
    <mergeCell ref="M731:M745"/>
    <mergeCell ref="L778:L780"/>
  </mergeCells>
  <phoneticPr fontId="0" type="noConversion"/>
  <dataValidations xWindow="834" yWindow="664" count="9">
    <dataValidation type="decimal" allowBlank="1" showInputMessage="1" showErrorMessage="1" error="Введенное число превышает допустимое значение" sqref="H846:M846 H728:M728 H133:M133 H495:M495 H622:M622 H11:M11 H174:M174 H730:M730 H831:N831 H829:M829 H113:M113 H71:M71 H408:M408 H746:M746 H423:M423 H702:M702">
      <formula1>-99999999999</formula1>
      <formula2>99999999999</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899 E262 E896 E878:E881">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893 G262 G850:G851 G853 G899 G881"/>
    <dataValidation allowBlank="1" showInputMessage="1" showErrorMessage="1" error="Недопустимое количество символов в строке" sqref="B878:B880 B113 B854:B858"/>
    <dataValidation type="textLength" allowBlank="1" showInputMessage="1" showErrorMessage="1" error="Недопустимое количество символов в строке" sqref="B832:B845 F277:F280 G97 F35:F36 F610 B10 G121 C113 C96:C103 F172:F173 C73 F73:G73 C71 F156:G156 F459:F460 C450:C457 F421:F422 E401:G401 F384 E358 G358 F323:F324 F41 F350:F352 F392 F435:F436 F461:G461 F475:G475 F592 E46:E47 F46:F49 G46 F376:F380 F605 G81 G91 F92 G95 G116 G125:G129 G131 G415 G412 G452 G432 G597 G813 G870 G184 G188:G190 F88:F90 G88 F417 F38:F39 G193:G194 G196 F369:F374 F444 G456 B484:B486">
      <formula1>0</formula1>
      <formula2>255</formula2>
    </dataValidation>
    <dataValidation type="textLength" allowBlank="1" showErrorMessage="1" error="Недопустимое количество символов в строке" sqref="G711 G707:G709 E711 E707:E709">
      <formula1>0</formula1>
      <formula2>1000</formula2>
    </dataValidation>
    <dataValidation type="textLength" allowBlank="1" showErrorMessage="1" error="Недопустимое количество символов в строке" sqref="V676 F30 E156 E49:E55">
      <formula1>0</formula1>
      <formula2>255</formula2>
    </dataValidation>
    <dataValidation type="textLength" allowBlank="1" showInputMessage="1" showErrorMessage="1" error="Недопустимое количество символов в строке" sqref="B529">
      <formula1>0</formula1>
      <formula2>500</formula2>
    </dataValidation>
    <dataValidation allowBlank="1" showInputMessage="1" showErrorMessage="1" prompt="Значение проставляется автоматически при выборе Номера документа." sqref="O56:O58 O53:O54"/>
  </dataValidations>
  <printOptions horizontalCentered="1"/>
  <pageMargins left="0.39370078740157483" right="0.19685039370078741" top="0.39370078740157483" bottom="0.23622047244094491" header="0.51181102362204722" footer="0.11811023622047245"/>
  <pageSetup paperSize="9" scale="37" orientation="landscape" r:id="rId4"/>
  <headerFooter alignWithMargins="0">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7"/>
  <sheetViews>
    <sheetView topLeftCell="G8" zoomScale="96" zoomScaleNormal="96" workbookViewId="0">
      <selection activeCell="T20" sqref="T20:T27"/>
    </sheetView>
  </sheetViews>
  <sheetFormatPr defaultRowHeight="15" x14ac:dyDescent="0.25"/>
  <cols>
    <col min="1" max="1" width="15.85546875" style="2" customWidth="1"/>
    <col min="2" max="4" width="17.7109375" style="91" customWidth="1"/>
    <col min="5" max="5" width="18" style="91" customWidth="1"/>
    <col min="6" max="6" width="18.42578125" style="91" customWidth="1"/>
    <col min="7" max="7" width="18.140625" style="91" customWidth="1"/>
    <col min="8" max="8" width="63.28515625" style="409" customWidth="1"/>
    <col min="10" max="11" width="12" hidden="1" customWidth="1"/>
    <col min="12" max="15" width="11.85546875" hidden="1" customWidth="1"/>
    <col min="17" max="17" width="12.5703125" customWidth="1"/>
    <col min="18" max="18" width="12.140625" customWidth="1"/>
    <col min="19" max="19" width="13.7109375" customWidth="1"/>
    <col min="20" max="20" width="13.140625" customWidth="1"/>
    <col min="21" max="21" width="12.5703125" customWidth="1"/>
    <col min="22" max="22" width="13.140625" customWidth="1"/>
  </cols>
  <sheetData>
    <row r="1" spans="1:29" ht="20.25" x14ac:dyDescent="0.25">
      <c r="A1" s="421"/>
      <c r="B1" s="421"/>
      <c r="C1" s="421"/>
      <c r="D1" s="421"/>
      <c r="E1" s="421"/>
      <c r="F1" s="421"/>
      <c r="G1" s="421"/>
      <c r="H1" s="421"/>
    </row>
    <row r="2" spans="1:29" x14ac:dyDescent="0.25">
      <c r="A2" s="31"/>
      <c r="B2" s="89"/>
      <c r="C2" s="89"/>
      <c r="D2" s="89"/>
      <c r="E2" s="89"/>
      <c r="F2" s="89"/>
      <c r="G2" s="89"/>
      <c r="H2" s="21"/>
    </row>
    <row r="3" spans="1:29" x14ac:dyDescent="0.25">
      <c r="A3" s="9"/>
      <c r="B3" s="9"/>
      <c r="C3" s="9"/>
      <c r="D3" s="9"/>
      <c r="E3" s="9"/>
      <c r="F3" s="9"/>
      <c r="G3" s="9"/>
      <c r="H3" s="9"/>
    </row>
    <row r="4" spans="1:29" ht="18" x14ac:dyDescent="0.25">
      <c r="A4" s="420"/>
      <c r="B4" s="420"/>
      <c r="C4" s="420"/>
      <c r="D4" s="420"/>
      <c r="E4" s="420"/>
      <c r="F4" s="420"/>
      <c r="G4" s="420"/>
      <c r="H4" s="420"/>
    </row>
    <row r="5" spans="1:29" x14ac:dyDescent="0.25">
      <c r="A5"/>
      <c r="B5" s="730" t="s">
        <v>227</v>
      </c>
      <c r="C5" s="731"/>
      <c r="D5" s="731"/>
      <c r="E5" s="731"/>
      <c r="F5" s="731"/>
      <c r="G5" s="732"/>
      <c r="H5" s="659" t="s">
        <v>77</v>
      </c>
    </row>
    <row r="6" spans="1:29" x14ac:dyDescent="0.25">
      <c r="A6"/>
      <c r="B6" s="730" t="s">
        <v>1177</v>
      </c>
      <c r="C6" s="732"/>
      <c r="D6" s="734" t="s">
        <v>1178</v>
      </c>
      <c r="E6" s="734" t="s">
        <v>840</v>
      </c>
      <c r="F6" s="733" t="s">
        <v>228</v>
      </c>
      <c r="G6" s="733"/>
      <c r="H6" s="659"/>
    </row>
    <row r="7" spans="1:29" ht="45" x14ac:dyDescent="0.25">
      <c r="A7"/>
      <c r="B7" s="401" t="s">
        <v>111</v>
      </c>
      <c r="C7" s="401" t="s">
        <v>74</v>
      </c>
      <c r="D7" s="735"/>
      <c r="E7" s="735"/>
      <c r="F7" s="407" t="s">
        <v>1179</v>
      </c>
      <c r="G7" s="407" t="s">
        <v>1180</v>
      </c>
      <c r="H7" s="659"/>
    </row>
    <row r="8" spans="1:29" x14ac:dyDescent="0.25">
      <c r="A8" s="397" t="s">
        <v>24</v>
      </c>
      <c r="B8" s="397" t="s">
        <v>219</v>
      </c>
      <c r="C8" s="397" t="s">
        <v>220</v>
      </c>
      <c r="D8" s="397" t="s">
        <v>19</v>
      </c>
      <c r="E8" s="397" t="s">
        <v>221</v>
      </c>
      <c r="F8" s="397" t="s">
        <v>17</v>
      </c>
      <c r="G8" s="397" t="s">
        <v>229</v>
      </c>
      <c r="H8" s="22" t="s">
        <v>230</v>
      </c>
    </row>
    <row r="9" spans="1:29" ht="45" x14ac:dyDescent="0.25">
      <c r="A9" s="485" t="s">
        <v>29</v>
      </c>
      <c r="B9" s="486">
        <f t="shared" ref="B9:G9" si="0">B10+B515+B730+B832</f>
        <v>9815053893.5499992</v>
      </c>
      <c r="C9" s="486">
        <f t="shared" si="0"/>
        <v>9371718111.1500015</v>
      </c>
      <c r="D9" s="486">
        <f t="shared" si="0"/>
        <v>10522968406.869999</v>
      </c>
      <c r="E9" s="486">
        <f t="shared" si="0"/>
        <v>10127202173.460001</v>
      </c>
      <c r="F9" s="486">
        <f t="shared" si="0"/>
        <v>8739060487.3999996</v>
      </c>
      <c r="G9" s="486">
        <f t="shared" si="0"/>
        <v>8814085187.3999996</v>
      </c>
      <c r="H9" s="42" t="s">
        <v>1608</v>
      </c>
      <c r="Q9" s="486">
        <f t="shared" ref="Q9:V9" si="1">Q10+Q515+Q730+Q832</f>
        <v>9815053.8000000007</v>
      </c>
      <c r="R9" s="486">
        <f t="shared" si="1"/>
        <v>9371718.3000000007</v>
      </c>
      <c r="S9" s="486">
        <f t="shared" si="1"/>
        <v>10522968.4</v>
      </c>
      <c r="T9" s="486">
        <f t="shared" si="1"/>
        <v>10127202.099999998</v>
      </c>
      <c r="U9" s="486">
        <f t="shared" si="1"/>
        <v>8739060.4000000004</v>
      </c>
      <c r="V9" s="486">
        <f t="shared" si="1"/>
        <v>8814085.1000000015</v>
      </c>
      <c r="X9" s="510">
        <f>B9/1000-Q9</f>
        <v>9.3549998477101326E-2</v>
      </c>
      <c r="Y9" s="510">
        <f t="shared" ref="Y9:AC9" si="2">C9/1000-R9</f>
        <v>-0.18884999863803387</v>
      </c>
      <c r="Z9" s="510">
        <f t="shared" si="2"/>
        <v>6.8699978291988373E-3</v>
      </c>
      <c r="AA9" s="510">
        <f t="shared" si="2"/>
        <v>7.3460003361105919E-2</v>
      </c>
      <c r="AB9" s="510">
        <f t="shared" si="2"/>
        <v>8.7399998679757118E-2</v>
      </c>
      <c r="AC9" s="510">
        <f t="shared" si="2"/>
        <v>8.7399998679757118E-2</v>
      </c>
    </row>
    <row r="10" spans="1:29" x14ac:dyDescent="0.25">
      <c r="A10" s="487" t="s">
        <v>98</v>
      </c>
      <c r="B10" s="486">
        <f t="shared" ref="B10:G10" si="3">B11+B68+B71+B113+B133+B140+B155+B157+B165+B174+B279+B281+B298+B316+B332+B370+B380+B392+B404+B407+B442+B446+B453+B468+B481+B497+B506+B512</f>
        <v>5206808182.2199993</v>
      </c>
      <c r="C10" s="486">
        <f t="shared" si="3"/>
        <v>4834182653.4400015</v>
      </c>
      <c r="D10" s="486">
        <f t="shared" si="3"/>
        <v>5493484512.0199995</v>
      </c>
      <c r="E10" s="486">
        <f t="shared" si="3"/>
        <v>5075413700.0600004</v>
      </c>
      <c r="F10" s="486">
        <f t="shared" si="3"/>
        <v>4020196104</v>
      </c>
      <c r="G10" s="486">
        <f t="shared" si="3"/>
        <v>3944635004</v>
      </c>
      <c r="H10" s="45"/>
      <c r="Q10" s="486">
        <f t="shared" ref="Q10:V10" si="4">Q11+Q68+Q71+Q113+Q133+Q140+Q155+Q157+Q165+Q174+Q279+Q281+Q298+Q316+Q332+Q370+Q380+Q392+Q404+Q407+Q442+Q446+Q453+Q468+Q481+Q497+Q506+Q512</f>
        <v>5206808.3</v>
      </c>
      <c r="R10" s="486">
        <f>R11+R68+R71+R113+R133+R140+R155+R157+R165+R174+R279+R281+R298+R316+R332+R370+R380+R392+R404+R407+R442+R446+R453+R468+R481+R497+R506+R512</f>
        <v>4834182.5000000009</v>
      </c>
      <c r="S10" s="486">
        <f t="shared" si="4"/>
        <v>5493484.5999999996</v>
      </c>
      <c r="T10" s="486">
        <f t="shared" si="4"/>
        <v>5075413.6999999983</v>
      </c>
      <c r="U10" s="486">
        <f t="shared" si="4"/>
        <v>4020196.1000000006</v>
      </c>
      <c r="V10" s="486">
        <f t="shared" si="4"/>
        <v>3944635.0000000009</v>
      </c>
      <c r="X10" s="510">
        <f t="shared" ref="X10:X73" si="5">B10/1000-Q10</f>
        <v>-0.11778000090271235</v>
      </c>
      <c r="Y10" s="510">
        <f t="shared" ref="Y10:Y73" si="6">C10/1000-R10</f>
        <v>0.15344000048935413</v>
      </c>
      <c r="Z10" s="510">
        <f t="shared" ref="Z10:Z73" si="7">D10/1000-S10</f>
        <v>-8.7980000302195549E-2</v>
      </c>
      <c r="AA10" s="510">
        <f t="shared" ref="AA10:AA73" si="8">E10/1000-T10</f>
        <v>6.0002319514751434E-5</v>
      </c>
      <c r="AB10" s="510">
        <f t="shared" ref="AB10:AB73" si="9">F10/1000-U10</f>
        <v>3.9999992586672306E-3</v>
      </c>
      <c r="AC10" s="510">
        <f t="shared" ref="AC10:AC73" si="10">G10/1000-V10</f>
        <v>3.9999992586672306E-3</v>
      </c>
    </row>
    <row r="11" spans="1:29" x14ac:dyDescent="0.25">
      <c r="A11" s="488" t="s">
        <v>233</v>
      </c>
      <c r="B11" s="489">
        <f t="shared" ref="B11:G11" si="11">B14+B18+B20+B30+B42+B46+B56+B59+B38</f>
        <v>106678354.95999999</v>
      </c>
      <c r="C11" s="489">
        <f t="shared" si="11"/>
        <v>61301407.25</v>
      </c>
      <c r="D11" s="489">
        <f t="shared" si="11"/>
        <v>71854288</v>
      </c>
      <c r="E11" s="489">
        <f t="shared" si="11"/>
        <v>138730100</v>
      </c>
      <c r="F11" s="489">
        <f t="shared" si="11"/>
        <v>85084900</v>
      </c>
      <c r="G11" s="489">
        <f t="shared" si="11"/>
        <v>98273200</v>
      </c>
      <c r="H11" s="726"/>
      <c r="Q11" s="863">
        <f t="shared" ref="Q11:V11" si="12">Q14+Q18+Q20+Q30+Q42+Q46+Q56+Q59+Q38</f>
        <v>106678.3</v>
      </c>
      <c r="R11" s="863">
        <f t="shared" si="12"/>
        <v>61301.399999999994</v>
      </c>
      <c r="S11" s="863">
        <f t="shared" si="12"/>
        <v>71854.299999999988</v>
      </c>
      <c r="T11" s="863">
        <f t="shared" si="12"/>
        <v>138730.1</v>
      </c>
      <c r="U11" s="863">
        <f t="shared" si="12"/>
        <v>85084.900000000009</v>
      </c>
      <c r="V11" s="863">
        <f t="shared" si="12"/>
        <v>98273.200000000012</v>
      </c>
      <c r="X11" s="510">
        <f t="shared" si="5"/>
        <v>5.4959999994025566E-2</v>
      </c>
      <c r="Y11" s="510">
        <f t="shared" si="6"/>
        <v>7.2500000023865141E-3</v>
      </c>
      <c r="Z11" s="510">
        <f t="shared" si="7"/>
        <v>-1.1999999987892807E-2</v>
      </c>
      <c r="AA11" s="510">
        <f t="shared" si="8"/>
        <v>0</v>
      </c>
      <c r="AB11" s="510">
        <f t="shared" si="9"/>
        <v>0</v>
      </c>
      <c r="AC11" s="510">
        <f t="shared" si="10"/>
        <v>0</v>
      </c>
    </row>
    <row r="12" spans="1:29" x14ac:dyDescent="0.25">
      <c r="A12" s="422">
        <v>1</v>
      </c>
      <c r="B12" s="424"/>
      <c r="C12" s="424"/>
      <c r="D12" s="424"/>
      <c r="E12" s="424"/>
      <c r="F12" s="424"/>
      <c r="G12" s="424"/>
      <c r="H12" s="727"/>
      <c r="J12" s="509">
        <f>ROUND(B12/1000,1)</f>
        <v>0</v>
      </c>
      <c r="K12" s="509">
        <f t="shared" ref="K12:O12" si="13">ROUND(C12/1000,1)</f>
        <v>0</v>
      </c>
      <c r="L12" s="509">
        <f t="shared" si="13"/>
        <v>0</v>
      </c>
      <c r="M12" s="509">
        <f t="shared" si="13"/>
        <v>0</v>
      </c>
      <c r="N12" s="509">
        <f t="shared" si="13"/>
        <v>0</v>
      </c>
      <c r="O12" s="509">
        <f t="shared" si="13"/>
        <v>0</v>
      </c>
      <c r="Q12" s="864"/>
      <c r="R12" s="864"/>
      <c r="S12" s="864"/>
      <c r="T12" s="864"/>
      <c r="U12" s="864"/>
      <c r="V12" s="864"/>
      <c r="X12" s="510">
        <f t="shared" si="5"/>
        <v>0</v>
      </c>
      <c r="Y12" s="510">
        <f t="shared" si="6"/>
        <v>0</v>
      </c>
      <c r="Z12" s="510">
        <f t="shared" si="7"/>
        <v>0</v>
      </c>
      <c r="AA12" s="510">
        <f t="shared" si="8"/>
        <v>0</v>
      </c>
      <c r="AB12" s="510">
        <f t="shared" si="9"/>
        <v>0</v>
      </c>
      <c r="AC12" s="510">
        <f t="shared" si="10"/>
        <v>0</v>
      </c>
    </row>
    <row r="13" spans="1:29" x14ac:dyDescent="0.25">
      <c r="A13" s="422">
        <v>1</v>
      </c>
      <c r="B13" s="400"/>
      <c r="C13" s="400"/>
      <c r="D13" s="400"/>
      <c r="E13" s="400"/>
      <c r="F13" s="400"/>
      <c r="G13" s="400"/>
      <c r="H13" s="728"/>
      <c r="J13" s="509">
        <f t="shared" ref="J13:J70" si="14">ROUND(B13/1000,1)</f>
        <v>0</v>
      </c>
      <c r="K13" s="509">
        <f t="shared" ref="K13:K70" si="15">ROUND(C13/1000,1)</f>
        <v>0</v>
      </c>
      <c r="L13" s="509">
        <f t="shared" ref="L13:L70" si="16">ROUND(D13/1000,1)</f>
        <v>0</v>
      </c>
      <c r="M13" s="509">
        <f t="shared" ref="M13:M70" si="17">ROUND(E13/1000,1)</f>
        <v>0</v>
      </c>
      <c r="N13" s="509">
        <f t="shared" ref="N13:N70" si="18">ROUND(F13/1000,1)</f>
        <v>0</v>
      </c>
      <c r="O13" s="509">
        <f t="shared" ref="O13:O70" si="19">ROUND(G13/1000,1)</f>
        <v>0</v>
      </c>
      <c r="Q13" s="864"/>
      <c r="R13" s="864"/>
      <c r="S13" s="864"/>
      <c r="T13" s="864"/>
      <c r="U13" s="864"/>
      <c r="V13" s="864"/>
      <c r="X13" s="510">
        <f t="shared" si="5"/>
        <v>0</v>
      </c>
      <c r="Y13" s="510">
        <f t="shared" si="6"/>
        <v>0</v>
      </c>
      <c r="Z13" s="510">
        <f t="shared" si="7"/>
        <v>0</v>
      </c>
      <c r="AA13" s="510">
        <f t="shared" si="8"/>
        <v>0</v>
      </c>
      <c r="AB13" s="510">
        <f t="shared" si="9"/>
        <v>0</v>
      </c>
      <c r="AC13" s="510">
        <f t="shared" si="10"/>
        <v>0</v>
      </c>
    </row>
    <row r="14" spans="1:29" x14ac:dyDescent="0.25">
      <c r="A14" s="425" t="s">
        <v>239</v>
      </c>
      <c r="B14" s="424">
        <v>312800</v>
      </c>
      <c r="C14" s="424">
        <v>306933.68</v>
      </c>
      <c r="D14" s="424">
        <v>0</v>
      </c>
      <c r="E14" s="424">
        <v>0</v>
      </c>
      <c r="F14" s="424">
        <v>0</v>
      </c>
      <c r="G14" s="424">
        <v>0</v>
      </c>
      <c r="H14" s="805" t="s">
        <v>578</v>
      </c>
      <c r="J14" s="509">
        <f t="shared" si="14"/>
        <v>312.8</v>
      </c>
      <c r="K14" s="509">
        <f t="shared" si="15"/>
        <v>306.89999999999998</v>
      </c>
      <c r="L14" s="509">
        <f t="shared" si="16"/>
        <v>0</v>
      </c>
      <c r="M14" s="509">
        <f t="shared" si="17"/>
        <v>0</v>
      </c>
      <c r="N14" s="509">
        <f t="shared" si="18"/>
        <v>0</v>
      </c>
      <c r="O14" s="509">
        <f t="shared" si="19"/>
        <v>0</v>
      </c>
      <c r="Q14">
        <v>312.8</v>
      </c>
      <c r="R14">
        <v>306.89999999999998</v>
      </c>
      <c r="S14">
        <v>0</v>
      </c>
      <c r="T14">
        <v>0</v>
      </c>
      <c r="U14">
        <v>0</v>
      </c>
      <c r="V14">
        <v>0</v>
      </c>
      <c r="X14" s="510">
        <f t="shared" si="5"/>
        <v>0</v>
      </c>
      <c r="Y14" s="510">
        <f t="shared" si="6"/>
        <v>3.3680000000003929E-2</v>
      </c>
      <c r="Z14" s="510">
        <f t="shared" si="7"/>
        <v>0</v>
      </c>
      <c r="AA14" s="510">
        <f t="shared" si="8"/>
        <v>0</v>
      </c>
      <c r="AB14" s="510">
        <f t="shared" si="9"/>
        <v>0</v>
      </c>
      <c r="AC14" s="510">
        <f t="shared" si="10"/>
        <v>0</v>
      </c>
    </row>
    <row r="15" spans="1:29" x14ac:dyDescent="0.25">
      <c r="A15" s="422">
        <v>1</v>
      </c>
      <c r="B15" s="424">
        <v>0</v>
      </c>
      <c r="C15" s="424">
        <v>0</v>
      </c>
      <c r="D15" s="424">
        <v>0</v>
      </c>
      <c r="E15" s="424">
        <v>0</v>
      </c>
      <c r="F15" s="424">
        <v>0</v>
      </c>
      <c r="G15" s="424">
        <v>0</v>
      </c>
      <c r="H15" s="805"/>
      <c r="J15" s="509">
        <f t="shared" si="14"/>
        <v>0</v>
      </c>
      <c r="K15" s="509">
        <f t="shared" si="15"/>
        <v>0</v>
      </c>
      <c r="L15" s="509">
        <f t="shared" si="16"/>
        <v>0</v>
      </c>
      <c r="M15" s="509">
        <f t="shared" si="17"/>
        <v>0</v>
      </c>
      <c r="N15" s="509">
        <f t="shared" si="18"/>
        <v>0</v>
      </c>
      <c r="O15" s="509">
        <f t="shared" si="19"/>
        <v>0</v>
      </c>
      <c r="Q15">
        <v>0</v>
      </c>
      <c r="R15">
        <v>0</v>
      </c>
      <c r="S15">
        <v>0</v>
      </c>
      <c r="T15">
        <v>0</v>
      </c>
      <c r="U15">
        <v>0</v>
      </c>
      <c r="V15">
        <v>0</v>
      </c>
      <c r="X15" s="510">
        <f t="shared" si="5"/>
        <v>0</v>
      </c>
      <c r="Y15" s="510">
        <f t="shared" si="6"/>
        <v>0</v>
      </c>
      <c r="Z15" s="510">
        <f t="shared" si="7"/>
        <v>0</v>
      </c>
      <c r="AA15" s="510">
        <f t="shared" si="8"/>
        <v>0</v>
      </c>
      <c r="AB15" s="510">
        <f t="shared" si="9"/>
        <v>0</v>
      </c>
      <c r="AC15" s="510">
        <f t="shared" si="10"/>
        <v>0</v>
      </c>
    </row>
    <row r="16" spans="1:29" x14ac:dyDescent="0.25">
      <c r="A16" s="422">
        <v>1</v>
      </c>
      <c r="B16" s="424"/>
      <c r="C16" s="424"/>
      <c r="D16" s="424"/>
      <c r="E16" s="424"/>
      <c r="F16" s="424"/>
      <c r="G16" s="424"/>
      <c r="H16" s="805"/>
      <c r="J16" s="509">
        <f t="shared" si="14"/>
        <v>0</v>
      </c>
      <c r="K16" s="509">
        <f t="shared" si="15"/>
        <v>0</v>
      </c>
      <c r="L16" s="509">
        <f t="shared" si="16"/>
        <v>0</v>
      </c>
      <c r="M16" s="509">
        <f t="shared" si="17"/>
        <v>0</v>
      </c>
      <c r="N16" s="509">
        <f t="shared" si="18"/>
        <v>0</v>
      </c>
      <c r="O16" s="509">
        <f t="shared" si="19"/>
        <v>0</v>
      </c>
      <c r="Q16">
        <v>0</v>
      </c>
      <c r="R16">
        <v>0</v>
      </c>
      <c r="S16">
        <v>0</v>
      </c>
      <c r="T16">
        <v>0</v>
      </c>
      <c r="U16">
        <v>0</v>
      </c>
      <c r="V16">
        <v>0</v>
      </c>
      <c r="X16" s="510">
        <f t="shared" si="5"/>
        <v>0</v>
      </c>
      <c r="Y16" s="510">
        <f t="shared" si="6"/>
        <v>0</v>
      </c>
      <c r="Z16" s="510">
        <f t="shared" si="7"/>
        <v>0</v>
      </c>
      <c r="AA16" s="510">
        <f t="shared" si="8"/>
        <v>0</v>
      </c>
      <c r="AB16" s="510">
        <f t="shared" si="9"/>
        <v>0</v>
      </c>
      <c r="AC16" s="510">
        <f t="shared" si="10"/>
        <v>0</v>
      </c>
    </row>
    <row r="17" spans="1:29" x14ac:dyDescent="0.25">
      <c r="A17" s="422">
        <v>1</v>
      </c>
      <c r="B17" s="427">
        <v>0</v>
      </c>
      <c r="C17" s="427">
        <v>0</v>
      </c>
      <c r="D17" s="427">
        <v>0</v>
      </c>
      <c r="E17" s="427">
        <v>0</v>
      </c>
      <c r="F17" s="427">
        <v>0</v>
      </c>
      <c r="G17" s="427">
        <v>0</v>
      </c>
      <c r="H17" s="806"/>
      <c r="J17" s="509">
        <f t="shared" si="14"/>
        <v>0</v>
      </c>
      <c r="K17" s="509">
        <f t="shared" si="15"/>
        <v>0</v>
      </c>
      <c r="L17" s="509">
        <f t="shared" si="16"/>
        <v>0</v>
      </c>
      <c r="M17" s="509">
        <f t="shared" si="17"/>
        <v>0</v>
      </c>
      <c r="N17" s="509">
        <f t="shared" si="18"/>
        <v>0</v>
      </c>
      <c r="O17" s="509">
        <f t="shared" si="19"/>
        <v>0</v>
      </c>
      <c r="Q17">
        <v>0</v>
      </c>
      <c r="R17">
        <v>0</v>
      </c>
      <c r="S17">
        <v>0</v>
      </c>
      <c r="T17">
        <v>0</v>
      </c>
      <c r="U17">
        <v>0</v>
      </c>
      <c r="V17">
        <v>0</v>
      </c>
      <c r="X17" s="510">
        <f t="shared" si="5"/>
        <v>0</v>
      </c>
      <c r="Y17" s="510">
        <f t="shared" si="6"/>
        <v>0</v>
      </c>
      <c r="Z17" s="510">
        <f t="shared" si="7"/>
        <v>0</v>
      </c>
      <c r="AA17" s="510">
        <f t="shared" si="8"/>
        <v>0</v>
      </c>
      <c r="AB17" s="510">
        <f t="shared" si="9"/>
        <v>0</v>
      </c>
      <c r="AC17" s="510">
        <f t="shared" si="10"/>
        <v>0</v>
      </c>
    </row>
    <row r="18" spans="1:29" x14ac:dyDescent="0.25">
      <c r="A18" s="422" t="s">
        <v>240</v>
      </c>
      <c r="B18" s="423">
        <f>5760300+39200</f>
        <v>5799500</v>
      </c>
      <c r="C18" s="423">
        <f>5732476.36+39125.54</f>
        <v>5771601.9000000004</v>
      </c>
      <c r="D18" s="423">
        <f>4803200+900</f>
        <v>4804100</v>
      </c>
      <c r="E18" s="423">
        <v>6620500</v>
      </c>
      <c r="F18" s="423">
        <v>6620500</v>
      </c>
      <c r="G18" s="423">
        <v>6620500</v>
      </c>
      <c r="H18" s="726" t="s">
        <v>703</v>
      </c>
      <c r="J18" s="509">
        <f t="shared" si="14"/>
        <v>5799.5</v>
      </c>
      <c r="K18" s="509">
        <f t="shared" si="15"/>
        <v>5771.6</v>
      </c>
      <c r="L18" s="509">
        <f t="shared" si="16"/>
        <v>4804.1000000000004</v>
      </c>
      <c r="M18" s="509">
        <f t="shared" si="17"/>
        <v>6620.5</v>
      </c>
      <c r="N18" s="509">
        <f t="shared" si="18"/>
        <v>6620.5</v>
      </c>
      <c r="O18" s="509">
        <f t="shared" si="19"/>
        <v>6620.5</v>
      </c>
      <c r="Q18">
        <v>5799.5</v>
      </c>
      <c r="R18">
        <v>5771.6</v>
      </c>
      <c r="S18">
        <v>4804.1000000000004</v>
      </c>
      <c r="T18">
        <v>6620.5</v>
      </c>
      <c r="U18">
        <v>6620.5</v>
      </c>
      <c r="V18">
        <v>6620.5</v>
      </c>
      <c r="X18" s="510">
        <f t="shared" si="5"/>
        <v>0</v>
      </c>
      <c r="Y18" s="510">
        <f t="shared" si="6"/>
        <v>1.900000000205182E-3</v>
      </c>
      <c r="Z18" s="510">
        <f t="shared" si="7"/>
        <v>0</v>
      </c>
      <c r="AA18" s="510">
        <f t="shared" si="8"/>
        <v>0</v>
      </c>
      <c r="AB18" s="510">
        <f t="shared" si="9"/>
        <v>0</v>
      </c>
      <c r="AC18" s="510">
        <f t="shared" si="10"/>
        <v>0</v>
      </c>
    </row>
    <row r="19" spans="1:29" x14ac:dyDescent="0.25">
      <c r="A19" s="422">
        <v>1</v>
      </c>
      <c r="B19" s="427">
        <v>0</v>
      </c>
      <c r="C19" s="427">
        <v>0</v>
      </c>
      <c r="D19" s="427">
        <v>0</v>
      </c>
      <c r="E19" s="427">
        <v>0</v>
      </c>
      <c r="F19" s="427">
        <v>0</v>
      </c>
      <c r="G19" s="427">
        <v>0</v>
      </c>
      <c r="H19" s="727"/>
      <c r="J19" s="509">
        <f t="shared" si="14"/>
        <v>0</v>
      </c>
      <c r="K19" s="509">
        <f t="shared" si="15"/>
        <v>0</v>
      </c>
      <c r="L19" s="509">
        <f t="shared" si="16"/>
        <v>0</v>
      </c>
      <c r="M19" s="509">
        <f t="shared" si="17"/>
        <v>0</v>
      </c>
      <c r="N19" s="509">
        <f t="shared" si="18"/>
        <v>0</v>
      </c>
      <c r="O19" s="509">
        <f t="shared" si="19"/>
        <v>0</v>
      </c>
      <c r="Q19">
        <v>0</v>
      </c>
      <c r="R19">
        <v>0</v>
      </c>
      <c r="S19">
        <v>0</v>
      </c>
      <c r="T19">
        <v>0</v>
      </c>
      <c r="U19">
        <v>0</v>
      </c>
      <c r="V19">
        <v>0</v>
      </c>
      <c r="X19" s="510">
        <f t="shared" si="5"/>
        <v>0</v>
      </c>
      <c r="Y19" s="510">
        <f t="shared" si="6"/>
        <v>0</v>
      </c>
      <c r="Z19" s="510">
        <f t="shared" si="7"/>
        <v>0</v>
      </c>
      <c r="AA19" s="510">
        <f t="shared" si="8"/>
        <v>0</v>
      </c>
      <c r="AB19" s="510">
        <f t="shared" si="9"/>
        <v>0</v>
      </c>
      <c r="AC19" s="510">
        <f t="shared" si="10"/>
        <v>0</v>
      </c>
    </row>
    <row r="20" spans="1:29" x14ac:dyDescent="0.25">
      <c r="A20" s="422" t="s">
        <v>241</v>
      </c>
      <c r="B20" s="423">
        <v>42022600</v>
      </c>
      <c r="C20" s="423">
        <v>41912066.049999997</v>
      </c>
      <c r="D20" s="423">
        <f>346700+826700+200000+13962500+146200</f>
        <v>15482100</v>
      </c>
      <c r="E20" s="423">
        <f>664000+404200+3022000+414800+75902800</f>
        <v>80407800</v>
      </c>
      <c r="F20" s="423">
        <f>664000+404200+414800</f>
        <v>1483000</v>
      </c>
      <c r="G20" s="423">
        <f>664000+404200+414800</f>
        <v>1483000</v>
      </c>
      <c r="H20" s="644" t="s">
        <v>1525</v>
      </c>
      <c r="J20" s="509">
        <f t="shared" si="14"/>
        <v>42022.6</v>
      </c>
      <c r="K20" s="509">
        <f t="shared" si="15"/>
        <v>41912.1</v>
      </c>
      <c r="L20" s="509">
        <f t="shared" si="16"/>
        <v>15482.1</v>
      </c>
      <c r="M20" s="509">
        <f t="shared" si="17"/>
        <v>80407.8</v>
      </c>
      <c r="N20" s="509">
        <f t="shared" si="18"/>
        <v>1483</v>
      </c>
      <c r="O20" s="509">
        <f t="shared" si="19"/>
        <v>1483</v>
      </c>
      <c r="Q20" s="862">
        <v>42022.6</v>
      </c>
      <c r="R20" s="862">
        <v>41912.1</v>
      </c>
      <c r="S20" s="862">
        <v>15482.1</v>
      </c>
      <c r="T20" s="862">
        <v>80407.8</v>
      </c>
      <c r="U20" s="862">
        <v>1483</v>
      </c>
      <c r="V20" s="862">
        <v>1483</v>
      </c>
      <c r="X20" s="510">
        <f t="shared" si="5"/>
        <v>0</v>
      </c>
      <c r="Y20" s="510">
        <f t="shared" si="6"/>
        <v>-3.3950000004551839E-2</v>
      </c>
      <c r="Z20" s="510">
        <f t="shared" si="7"/>
        <v>0</v>
      </c>
      <c r="AA20" s="510">
        <f t="shared" si="8"/>
        <v>0</v>
      </c>
      <c r="AB20" s="510">
        <f t="shared" si="9"/>
        <v>0</v>
      </c>
      <c r="AC20" s="510">
        <f t="shared" si="10"/>
        <v>0</v>
      </c>
    </row>
    <row r="21" spans="1:29" x14ac:dyDescent="0.25">
      <c r="A21" s="422">
        <v>1</v>
      </c>
      <c r="B21" s="424">
        <v>0</v>
      </c>
      <c r="C21" s="424">
        <v>0</v>
      </c>
      <c r="D21" s="424">
        <v>0</v>
      </c>
      <c r="E21" s="424">
        <v>0</v>
      </c>
      <c r="F21" s="424">
        <v>0</v>
      </c>
      <c r="G21" s="424">
        <v>0</v>
      </c>
      <c r="H21" s="807"/>
      <c r="J21" s="509">
        <f t="shared" si="14"/>
        <v>0</v>
      </c>
      <c r="K21" s="509">
        <f t="shared" si="15"/>
        <v>0</v>
      </c>
      <c r="L21" s="509">
        <f t="shared" si="16"/>
        <v>0</v>
      </c>
      <c r="M21" s="509">
        <f t="shared" si="17"/>
        <v>0</v>
      </c>
      <c r="N21" s="509">
        <f t="shared" si="18"/>
        <v>0</v>
      </c>
      <c r="O21" s="509">
        <f t="shared" si="19"/>
        <v>0</v>
      </c>
      <c r="Q21" s="862"/>
      <c r="R21" s="862"/>
      <c r="S21" s="862"/>
      <c r="T21" s="862"/>
      <c r="U21" s="862"/>
      <c r="V21" s="862"/>
      <c r="X21" s="510">
        <f t="shared" si="5"/>
        <v>0</v>
      </c>
      <c r="Y21" s="510">
        <f t="shared" si="6"/>
        <v>0</v>
      </c>
      <c r="Z21" s="510">
        <f t="shared" si="7"/>
        <v>0</v>
      </c>
      <c r="AA21" s="510">
        <f t="shared" si="8"/>
        <v>0</v>
      </c>
      <c r="AB21" s="510">
        <f t="shared" si="9"/>
        <v>0</v>
      </c>
      <c r="AC21" s="510">
        <f t="shared" si="10"/>
        <v>0</v>
      </c>
    </row>
    <row r="22" spans="1:29" x14ac:dyDescent="0.25">
      <c r="A22" s="422">
        <v>1</v>
      </c>
      <c r="B22" s="424">
        <v>0</v>
      </c>
      <c r="C22" s="424">
        <v>0</v>
      </c>
      <c r="D22" s="424">
        <v>0</v>
      </c>
      <c r="E22" s="424">
        <v>0</v>
      </c>
      <c r="F22" s="424">
        <v>0</v>
      </c>
      <c r="G22" s="424">
        <v>0</v>
      </c>
      <c r="H22" s="807"/>
      <c r="J22" s="509">
        <f t="shared" si="14"/>
        <v>0</v>
      </c>
      <c r="K22" s="509">
        <f t="shared" si="15"/>
        <v>0</v>
      </c>
      <c r="L22" s="509">
        <f t="shared" si="16"/>
        <v>0</v>
      </c>
      <c r="M22" s="509">
        <f t="shared" si="17"/>
        <v>0</v>
      </c>
      <c r="N22" s="509">
        <f t="shared" si="18"/>
        <v>0</v>
      </c>
      <c r="O22" s="509">
        <f t="shared" si="19"/>
        <v>0</v>
      </c>
      <c r="Q22" s="862"/>
      <c r="R22" s="862"/>
      <c r="S22" s="862"/>
      <c r="T22" s="862"/>
      <c r="U22" s="862"/>
      <c r="V22" s="862"/>
      <c r="X22" s="510">
        <f t="shared" si="5"/>
        <v>0</v>
      </c>
      <c r="Y22" s="510">
        <f t="shared" si="6"/>
        <v>0</v>
      </c>
      <c r="Z22" s="510">
        <f t="shared" si="7"/>
        <v>0</v>
      </c>
      <c r="AA22" s="510">
        <f t="shared" si="8"/>
        <v>0</v>
      </c>
      <c r="AB22" s="510">
        <f t="shared" si="9"/>
        <v>0</v>
      </c>
      <c r="AC22" s="510">
        <f t="shared" si="10"/>
        <v>0</v>
      </c>
    </row>
    <row r="23" spans="1:29" x14ac:dyDescent="0.25">
      <c r="A23" s="422">
        <v>1</v>
      </c>
      <c r="B23" s="424">
        <v>0</v>
      </c>
      <c r="C23" s="424">
        <v>0</v>
      </c>
      <c r="D23" s="424">
        <v>0</v>
      </c>
      <c r="E23" s="424">
        <v>0</v>
      </c>
      <c r="F23" s="424">
        <v>0</v>
      </c>
      <c r="G23" s="424">
        <v>0</v>
      </c>
      <c r="H23" s="807"/>
      <c r="J23" s="509">
        <f t="shared" si="14"/>
        <v>0</v>
      </c>
      <c r="K23" s="509">
        <f t="shared" si="15"/>
        <v>0</v>
      </c>
      <c r="L23" s="509">
        <f t="shared" si="16"/>
        <v>0</v>
      </c>
      <c r="M23" s="509">
        <f t="shared" si="17"/>
        <v>0</v>
      </c>
      <c r="N23" s="509">
        <f t="shared" si="18"/>
        <v>0</v>
      </c>
      <c r="O23" s="509">
        <f t="shared" si="19"/>
        <v>0</v>
      </c>
      <c r="Q23" s="862"/>
      <c r="R23" s="862"/>
      <c r="S23" s="862"/>
      <c r="T23" s="862"/>
      <c r="U23" s="862"/>
      <c r="V23" s="862"/>
      <c r="X23" s="510">
        <f t="shared" si="5"/>
        <v>0</v>
      </c>
      <c r="Y23" s="510">
        <f t="shared" si="6"/>
        <v>0</v>
      </c>
      <c r="Z23" s="510">
        <f t="shared" si="7"/>
        <v>0</v>
      </c>
      <c r="AA23" s="510">
        <f t="shared" si="8"/>
        <v>0</v>
      </c>
      <c r="AB23" s="510">
        <f t="shared" si="9"/>
        <v>0</v>
      </c>
      <c r="AC23" s="510">
        <f t="shared" si="10"/>
        <v>0</v>
      </c>
    </row>
    <row r="24" spans="1:29" x14ac:dyDescent="0.25">
      <c r="A24" s="422">
        <v>1</v>
      </c>
      <c r="B24" s="424">
        <v>0</v>
      </c>
      <c r="C24" s="424">
        <v>0</v>
      </c>
      <c r="D24" s="424">
        <v>0</v>
      </c>
      <c r="E24" s="424">
        <v>0</v>
      </c>
      <c r="F24" s="424">
        <v>0</v>
      </c>
      <c r="G24" s="424">
        <v>0</v>
      </c>
      <c r="H24" s="807"/>
      <c r="J24" s="509">
        <f t="shared" si="14"/>
        <v>0</v>
      </c>
      <c r="K24" s="509">
        <f t="shared" si="15"/>
        <v>0</v>
      </c>
      <c r="L24" s="509">
        <f t="shared" si="16"/>
        <v>0</v>
      </c>
      <c r="M24" s="509">
        <f t="shared" si="17"/>
        <v>0</v>
      </c>
      <c r="N24" s="509">
        <f t="shared" si="18"/>
        <v>0</v>
      </c>
      <c r="O24" s="509">
        <f t="shared" si="19"/>
        <v>0</v>
      </c>
      <c r="Q24" s="862"/>
      <c r="R24" s="862"/>
      <c r="S24" s="862"/>
      <c r="T24" s="862"/>
      <c r="U24" s="862"/>
      <c r="V24" s="862"/>
      <c r="X24" s="510">
        <f t="shared" si="5"/>
        <v>0</v>
      </c>
      <c r="Y24" s="510">
        <f t="shared" si="6"/>
        <v>0</v>
      </c>
      <c r="Z24" s="510">
        <f t="shared" si="7"/>
        <v>0</v>
      </c>
      <c r="AA24" s="510">
        <f t="shared" si="8"/>
        <v>0</v>
      </c>
      <c r="AB24" s="510">
        <f t="shared" si="9"/>
        <v>0</v>
      </c>
      <c r="AC24" s="510">
        <f t="shared" si="10"/>
        <v>0</v>
      </c>
    </row>
    <row r="25" spans="1:29" x14ac:dyDescent="0.25">
      <c r="A25" s="422">
        <v>1</v>
      </c>
      <c r="B25" s="424">
        <v>0</v>
      </c>
      <c r="C25" s="424">
        <v>0</v>
      </c>
      <c r="D25" s="424">
        <v>0</v>
      </c>
      <c r="E25" s="424">
        <v>0</v>
      </c>
      <c r="F25" s="424">
        <v>0</v>
      </c>
      <c r="G25" s="424">
        <v>0</v>
      </c>
      <c r="H25" s="807"/>
      <c r="J25" s="509">
        <f t="shared" si="14"/>
        <v>0</v>
      </c>
      <c r="K25" s="509">
        <f t="shared" si="15"/>
        <v>0</v>
      </c>
      <c r="L25" s="509">
        <f t="shared" si="16"/>
        <v>0</v>
      </c>
      <c r="M25" s="509">
        <f t="shared" si="17"/>
        <v>0</v>
      </c>
      <c r="N25" s="509">
        <f t="shared" si="18"/>
        <v>0</v>
      </c>
      <c r="O25" s="509">
        <f t="shared" si="19"/>
        <v>0</v>
      </c>
      <c r="Q25" s="862"/>
      <c r="R25" s="862"/>
      <c r="S25" s="862"/>
      <c r="T25" s="862"/>
      <c r="U25" s="862"/>
      <c r="V25" s="862"/>
      <c r="X25" s="510">
        <f t="shared" si="5"/>
        <v>0</v>
      </c>
      <c r="Y25" s="510">
        <f t="shared" si="6"/>
        <v>0</v>
      </c>
      <c r="Z25" s="510">
        <f t="shared" si="7"/>
        <v>0</v>
      </c>
      <c r="AA25" s="510">
        <f t="shared" si="8"/>
        <v>0</v>
      </c>
      <c r="AB25" s="510">
        <f t="shared" si="9"/>
        <v>0</v>
      </c>
      <c r="AC25" s="510">
        <f t="shared" si="10"/>
        <v>0</v>
      </c>
    </row>
    <row r="26" spans="1:29" x14ac:dyDescent="0.25">
      <c r="A26" s="422">
        <v>1</v>
      </c>
      <c r="B26" s="424">
        <v>0</v>
      </c>
      <c r="C26" s="424">
        <v>0</v>
      </c>
      <c r="D26" s="424">
        <v>0</v>
      </c>
      <c r="E26" s="424">
        <v>0</v>
      </c>
      <c r="F26" s="424">
        <v>0</v>
      </c>
      <c r="G26" s="424">
        <v>0</v>
      </c>
      <c r="H26" s="807"/>
      <c r="J26" s="509">
        <f t="shared" si="14"/>
        <v>0</v>
      </c>
      <c r="K26" s="509">
        <f t="shared" si="15"/>
        <v>0</v>
      </c>
      <c r="L26" s="509">
        <f t="shared" si="16"/>
        <v>0</v>
      </c>
      <c r="M26" s="509">
        <f t="shared" si="17"/>
        <v>0</v>
      </c>
      <c r="N26" s="509">
        <f t="shared" si="18"/>
        <v>0</v>
      </c>
      <c r="O26" s="509">
        <f t="shared" si="19"/>
        <v>0</v>
      </c>
      <c r="Q26" s="862"/>
      <c r="R26" s="862"/>
      <c r="S26" s="862"/>
      <c r="T26" s="862"/>
      <c r="U26" s="862"/>
      <c r="V26" s="862"/>
      <c r="X26" s="510">
        <f t="shared" si="5"/>
        <v>0</v>
      </c>
      <c r="Y26" s="510">
        <f t="shared" si="6"/>
        <v>0</v>
      </c>
      <c r="Z26" s="510">
        <f t="shared" si="7"/>
        <v>0</v>
      </c>
      <c r="AA26" s="510">
        <f t="shared" si="8"/>
        <v>0</v>
      </c>
      <c r="AB26" s="510">
        <f t="shared" si="9"/>
        <v>0</v>
      </c>
      <c r="AC26" s="510">
        <f t="shared" si="10"/>
        <v>0</v>
      </c>
    </row>
    <row r="27" spans="1:29" x14ac:dyDescent="0.25">
      <c r="A27" s="422">
        <v>1</v>
      </c>
      <c r="B27" s="424">
        <v>0</v>
      </c>
      <c r="C27" s="424">
        <v>0</v>
      </c>
      <c r="D27" s="424">
        <v>0</v>
      </c>
      <c r="E27" s="424">
        <v>0</v>
      </c>
      <c r="F27" s="424">
        <v>0</v>
      </c>
      <c r="G27" s="424">
        <v>0</v>
      </c>
      <c r="H27" s="807"/>
      <c r="J27" s="509">
        <f t="shared" si="14"/>
        <v>0</v>
      </c>
      <c r="K27" s="509">
        <f t="shared" si="15"/>
        <v>0</v>
      </c>
      <c r="L27" s="509">
        <f t="shared" si="16"/>
        <v>0</v>
      </c>
      <c r="M27" s="509">
        <f t="shared" si="17"/>
        <v>0</v>
      </c>
      <c r="N27" s="509">
        <f t="shared" si="18"/>
        <v>0</v>
      </c>
      <c r="O27" s="509">
        <f t="shared" si="19"/>
        <v>0</v>
      </c>
      <c r="Q27" s="862"/>
      <c r="R27" s="862"/>
      <c r="S27" s="862"/>
      <c r="T27" s="862"/>
      <c r="U27" s="862"/>
      <c r="V27" s="862"/>
      <c r="X27" s="510">
        <f t="shared" si="5"/>
        <v>0</v>
      </c>
      <c r="Y27" s="510">
        <f t="shared" si="6"/>
        <v>0</v>
      </c>
      <c r="Z27" s="510">
        <f t="shared" si="7"/>
        <v>0</v>
      </c>
      <c r="AA27" s="510">
        <f t="shared" si="8"/>
        <v>0</v>
      </c>
      <c r="AB27" s="510">
        <f t="shared" si="9"/>
        <v>0</v>
      </c>
      <c r="AC27" s="510">
        <f t="shared" si="10"/>
        <v>0</v>
      </c>
    </row>
    <row r="28" spans="1:29" x14ac:dyDescent="0.25">
      <c r="A28" s="422">
        <v>1</v>
      </c>
      <c r="B28" s="424">
        <v>0</v>
      </c>
      <c r="C28" s="424">
        <v>0</v>
      </c>
      <c r="D28" s="424">
        <v>0</v>
      </c>
      <c r="E28" s="424">
        <v>0</v>
      </c>
      <c r="F28" s="424">
        <v>0</v>
      </c>
      <c r="G28" s="424">
        <v>0</v>
      </c>
      <c r="H28" s="807"/>
      <c r="J28" s="509">
        <f t="shared" si="14"/>
        <v>0</v>
      </c>
      <c r="K28" s="509">
        <f t="shared" si="15"/>
        <v>0</v>
      </c>
      <c r="L28" s="509">
        <f t="shared" si="16"/>
        <v>0</v>
      </c>
      <c r="M28" s="509">
        <f t="shared" si="17"/>
        <v>0</v>
      </c>
      <c r="N28" s="509">
        <f t="shared" si="18"/>
        <v>0</v>
      </c>
      <c r="O28" s="509">
        <f t="shared" si="19"/>
        <v>0</v>
      </c>
      <c r="Q28">
        <v>0</v>
      </c>
      <c r="R28">
        <v>0</v>
      </c>
      <c r="S28">
        <v>0</v>
      </c>
      <c r="T28">
        <v>0</v>
      </c>
      <c r="U28">
        <v>0</v>
      </c>
      <c r="V28">
        <v>0</v>
      </c>
      <c r="X28" s="510">
        <f t="shared" si="5"/>
        <v>0</v>
      </c>
      <c r="Y28" s="510">
        <f t="shared" si="6"/>
        <v>0</v>
      </c>
      <c r="Z28" s="510">
        <f t="shared" si="7"/>
        <v>0</v>
      </c>
      <c r="AA28" s="510">
        <f t="shared" si="8"/>
        <v>0</v>
      </c>
      <c r="AB28" s="510">
        <f t="shared" si="9"/>
        <v>0</v>
      </c>
      <c r="AC28" s="510">
        <f t="shared" si="10"/>
        <v>0</v>
      </c>
    </row>
    <row r="29" spans="1:29" x14ac:dyDescent="0.25">
      <c r="A29" s="422">
        <v>1</v>
      </c>
      <c r="B29" s="427">
        <v>0</v>
      </c>
      <c r="C29" s="427">
        <v>0</v>
      </c>
      <c r="D29" s="427">
        <v>0</v>
      </c>
      <c r="E29" s="427">
        <v>0</v>
      </c>
      <c r="F29" s="427">
        <v>0</v>
      </c>
      <c r="G29" s="427">
        <v>0</v>
      </c>
      <c r="H29" s="807"/>
      <c r="J29" s="509">
        <f t="shared" si="14"/>
        <v>0</v>
      </c>
      <c r="K29" s="509">
        <f t="shared" si="15"/>
        <v>0</v>
      </c>
      <c r="L29" s="509">
        <f t="shared" si="16"/>
        <v>0</v>
      </c>
      <c r="M29" s="509">
        <f t="shared" si="17"/>
        <v>0</v>
      </c>
      <c r="N29" s="509">
        <f t="shared" si="18"/>
        <v>0</v>
      </c>
      <c r="O29" s="509">
        <f t="shared" si="19"/>
        <v>0</v>
      </c>
      <c r="Q29">
        <v>0</v>
      </c>
      <c r="R29">
        <v>0</v>
      </c>
      <c r="S29">
        <v>0</v>
      </c>
      <c r="T29">
        <v>0</v>
      </c>
      <c r="U29">
        <v>0</v>
      </c>
      <c r="V29">
        <v>0</v>
      </c>
      <c r="X29" s="510">
        <f t="shared" si="5"/>
        <v>0</v>
      </c>
      <c r="Y29" s="510">
        <f t="shared" si="6"/>
        <v>0</v>
      </c>
      <c r="Z29" s="510">
        <f t="shared" si="7"/>
        <v>0</v>
      </c>
      <c r="AA29" s="510">
        <f t="shared" si="8"/>
        <v>0</v>
      </c>
      <c r="AB29" s="510">
        <f t="shared" si="9"/>
        <v>0</v>
      </c>
      <c r="AC29" s="510">
        <f t="shared" si="10"/>
        <v>0</v>
      </c>
    </row>
    <row r="30" spans="1:29" x14ac:dyDescent="0.25">
      <c r="A30" s="411" t="s">
        <v>242</v>
      </c>
      <c r="B30" s="423">
        <v>2150144.36</v>
      </c>
      <c r="C30" s="423">
        <v>2086394.35</v>
      </c>
      <c r="D30" s="423">
        <v>1169600</v>
      </c>
      <c r="E30" s="423">
        <v>449700</v>
      </c>
      <c r="F30" s="423">
        <v>449700</v>
      </c>
      <c r="G30" s="423">
        <v>449700</v>
      </c>
      <c r="H30" s="808" t="s">
        <v>804</v>
      </c>
      <c r="J30" s="509">
        <f t="shared" si="14"/>
        <v>2150.1</v>
      </c>
      <c r="K30" s="509">
        <f t="shared" si="15"/>
        <v>2086.4</v>
      </c>
      <c r="L30" s="509">
        <f t="shared" si="16"/>
        <v>1169.5999999999999</v>
      </c>
      <c r="M30" s="509">
        <f t="shared" si="17"/>
        <v>449.7</v>
      </c>
      <c r="N30" s="509">
        <f t="shared" si="18"/>
        <v>449.7</v>
      </c>
      <c r="O30" s="509">
        <f t="shared" si="19"/>
        <v>449.7</v>
      </c>
      <c r="Q30">
        <v>2150.1</v>
      </c>
      <c r="R30">
        <v>2086.4</v>
      </c>
      <c r="S30">
        <v>1169.5999999999999</v>
      </c>
      <c r="T30">
        <v>449.7</v>
      </c>
      <c r="U30">
        <v>449.7</v>
      </c>
      <c r="V30">
        <v>449.7</v>
      </c>
      <c r="X30" s="510">
        <f t="shared" si="5"/>
        <v>4.4359999999869615E-2</v>
      </c>
      <c r="Y30" s="510">
        <f t="shared" si="6"/>
        <v>-5.6500000000596629E-3</v>
      </c>
      <c r="Z30" s="510">
        <f t="shared" si="7"/>
        <v>0</v>
      </c>
      <c r="AA30" s="510">
        <f t="shared" si="8"/>
        <v>0</v>
      </c>
      <c r="AB30" s="510">
        <f t="shared" si="9"/>
        <v>0</v>
      </c>
      <c r="AC30" s="510">
        <f t="shared" si="10"/>
        <v>0</v>
      </c>
    </row>
    <row r="31" spans="1:29" x14ac:dyDescent="0.25">
      <c r="A31" s="422">
        <v>1</v>
      </c>
      <c r="B31" s="424"/>
      <c r="C31" s="424"/>
      <c r="D31" s="424"/>
      <c r="E31" s="424"/>
      <c r="F31" s="424"/>
      <c r="G31" s="424"/>
      <c r="H31" s="727"/>
      <c r="J31" s="509">
        <f t="shared" si="14"/>
        <v>0</v>
      </c>
      <c r="K31" s="509">
        <f t="shared" si="15"/>
        <v>0</v>
      </c>
      <c r="L31" s="509">
        <f t="shared" si="16"/>
        <v>0</v>
      </c>
      <c r="M31" s="509">
        <f t="shared" si="17"/>
        <v>0</v>
      </c>
      <c r="N31" s="509">
        <f t="shared" si="18"/>
        <v>0</v>
      </c>
      <c r="O31" s="509">
        <f t="shared" si="19"/>
        <v>0</v>
      </c>
      <c r="Q31">
        <v>0</v>
      </c>
      <c r="R31">
        <v>0</v>
      </c>
      <c r="S31">
        <v>0</v>
      </c>
      <c r="T31">
        <v>0</v>
      </c>
      <c r="U31">
        <v>0</v>
      </c>
      <c r="V31">
        <v>0</v>
      </c>
      <c r="X31" s="510">
        <f t="shared" si="5"/>
        <v>0</v>
      </c>
      <c r="Y31" s="510">
        <f t="shared" si="6"/>
        <v>0</v>
      </c>
      <c r="Z31" s="510">
        <f t="shared" si="7"/>
        <v>0</v>
      </c>
      <c r="AA31" s="510">
        <f t="shared" si="8"/>
        <v>0</v>
      </c>
      <c r="AB31" s="510">
        <f t="shared" si="9"/>
        <v>0</v>
      </c>
      <c r="AC31" s="510">
        <f t="shared" si="10"/>
        <v>0</v>
      </c>
    </row>
    <row r="32" spans="1:29" x14ac:dyDescent="0.25">
      <c r="A32" s="422">
        <v>1</v>
      </c>
      <c r="B32" s="424"/>
      <c r="C32" s="424"/>
      <c r="D32" s="424"/>
      <c r="E32" s="424"/>
      <c r="F32" s="424"/>
      <c r="G32" s="424"/>
      <c r="H32" s="727"/>
      <c r="J32" s="509">
        <f t="shared" si="14"/>
        <v>0</v>
      </c>
      <c r="K32" s="509">
        <f t="shared" si="15"/>
        <v>0</v>
      </c>
      <c r="L32" s="509">
        <f t="shared" si="16"/>
        <v>0</v>
      </c>
      <c r="M32" s="509">
        <f t="shared" si="17"/>
        <v>0</v>
      </c>
      <c r="N32" s="509">
        <f t="shared" si="18"/>
        <v>0</v>
      </c>
      <c r="O32" s="509">
        <f t="shared" si="19"/>
        <v>0</v>
      </c>
      <c r="Q32">
        <v>0</v>
      </c>
      <c r="R32">
        <v>0</v>
      </c>
      <c r="S32">
        <v>0</v>
      </c>
      <c r="T32">
        <v>0</v>
      </c>
      <c r="U32">
        <v>0</v>
      </c>
      <c r="V32">
        <v>0</v>
      </c>
      <c r="X32" s="510">
        <f t="shared" si="5"/>
        <v>0</v>
      </c>
      <c r="Y32" s="510">
        <f t="shared" si="6"/>
        <v>0</v>
      </c>
      <c r="Z32" s="510">
        <f t="shared" si="7"/>
        <v>0</v>
      </c>
      <c r="AA32" s="510">
        <f t="shared" si="8"/>
        <v>0</v>
      </c>
      <c r="AB32" s="510">
        <f t="shared" si="9"/>
        <v>0</v>
      </c>
      <c r="AC32" s="510">
        <f t="shared" si="10"/>
        <v>0</v>
      </c>
    </row>
    <row r="33" spans="1:29" x14ac:dyDescent="0.25">
      <c r="A33" s="422">
        <v>1</v>
      </c>
      <c r="B33" s="424"/>
      <c r="C33" s="424"/>
      <c r="D33" s="424"/>
      <c r="E33" s="424"/>
      <c r="F33" s="424"/>
      <c r="G33" s="424"/>
      <c r="H33" s="727"/>
      <c r="J33" s="509">
        <f t="shared" si="14"/>
        <v>0</v>
      </c>
      <c r="K33" s="509">
        <f t="shared" si="15"/>
        <v>0</v>
      </c>
      <c r="L33" s="509">
        <f t="shared" si="16"/>
        <v>0</v>
      </c>
      <c r="M33" s="509">
        <f t="shared" si="17"/>
        <v>0</v>
      </c>
      <c r="N33" s="509">
        <f t="shared" si="18"/>
        <v>0</v>
      </c>
      <c r="O33" s="509">
        <f t="shared" si="19"/>
        <v>0</v>
      </c>
      <c r="Q33">
        <v>0</v>
      </c>
      <c r="R33">
        <v>0</v>
      </c>
      <c r="S33">
        <v>0</v>
      </c>
      <c r="T33">
        <v>0</v>
      </c>
      <c r="U33">
        <v>0</v>
      </c>
      <c r="V33">
        <v>0</v>
      </c>
      <c r="X33" s="510">
        <f t="shared" si="5"/>
        <v>0</v>
      </c>
      <c r="Y33" s="510">
        <f t="shared" si="6"/>
        <v>0</v>
      </c>
      <c r="Z33" s="510">
        <f t="shared" si="7"/>
        <v>0</v>
      </c>
      <c r="AA33" s="510">
        <f t="shared" si="8"/>
        <v>0</v>
      </c>
      <c r="AB33" s="510">
        <f t="shared" si="9"/>
        <v>0</v>
      </c>
      <c r="AC33" s="510">
        <f t="shared" si="10"/>
        <v>0</v>
      </c>
    </row>
    <row r="34" spans="1:29" x14ac:dyDescent="0.25">
      <c r="A34" s="422">
        <v>1</v>
      </c>
      <c r="B34" s="424"/>
      <c r="C34" s="424"/>
      <c r="D34" s="424"/>
      <c r="E34" s="424"/>
      <c r="F34" s="424"/>
      <c r="G34" s="424"/>
      <c r="H34" s="727"/>
      <c r="J34" s="509">
        <f t="shared" si="14"/>
        <v>0</v>
      </c>
      <c r="K34" s="509">
        <f t="shared" si="15"/>
        <v>0</v>
      </c>
      <c r="L34" s="509">
        <f t="shared" si="16"/>
        <v>0</v>
      </c>
      <c r="M34" s="509">
        <f t="shared" si="17"/>
        <v>0</v>
      </c>
      <c r="N34" s="509">
        <f t="shared" si="18"/>
        <v>0</v>
      </c>
      <c r="O34" s="509">
        <f t="shared" si="19"/>
        <v>0</v>
      </c>
      <c r="Q34">
        <v>0</v>
      </c>
      <c r="R34">
        <v>0</v>
      </c>
      <c r="S34">
        <v>0</v>
      </c>
      <c r="T34">
        <v>0</v>
      </c>
      <c r="U34">
        <v>0</v>
      </c>
      <c r="V34">
        <v>0</v>
      </c>
      <c r="X34" s="510">
        <f t="shared" si="5"/>
        <v>0</v>
      </c>
      <c r="Y34" s="510">
        <f t="shared" si="6"/>
        <v>0</v>
      </c>
      <c r="Z34" s="510">
        <f t="shared" si="7"/>
        <v>0</v>
      </c>
      <c r="AA34" s="510">
        <f t="shared" si="8"/>
        <v>0</v>
      </c>
      <c r="AB34" s="510">
        <f t="shared" si="9"/>
        <v>0</v>
      </c>
      <c r="AC34" s="510">
        <f t="shared" si="10"/>
        <v>0</v>
      </c>
    </row>
    <row r="35" spans="1:29" x14ac:dyDescent="0.25">
      <c r="A35" s="422">
        <v>1</v>
      </c>
      <c r="B35" s="424"/>
      <c r="C35" s="424"/>
      <c r="D35" s="424"/>
      <c r="E35" s="424"/>
      <c r="F35" s="424"/>
      <c r="G35" s="424"/>
      <c r="H35" s="727"/>
      <c r="J35" s="509">
        <f t="shared" si="14"/>
        <v>0</v>
      </c>
      <c r="K35" s="509">
        <f t="shared" si="15"/>
        <v>0</v>
      </c>
      <c r="L35" s="509">
        <f t="shared" si="16"/>
        <v>0</v>
      </c>
      <c r="M35" s="509">
        <f t="shared" si="17"/>
        <v>0</v>
      </c>
      <c r="N35" s="509">
        <f t="shared" si="18"/>
        <v>0</v>
      </c>
      <c r="O35" s="509">
        <f t="shared" si="19"/>
        <v>0</v>
      </c>
      <c r="Q35">
        <v>0</v>
      </c>
      <c r="R35">
        <v>0</v>
      </c>
      <c r="S35">
        <v>0</v>
      </c>
      <c r="T35">
        <v>0</v>
      </c>
      <c r="U35">
        <v>0</v>
      </c>
      <c r="V35">
        <v>0</v>
      </c>
      <c r="X35" s="510">
        <f t="shared" si="5"/>
        <v>0</v>
      </c>
      <c r="Y35" s="510">
        <f t="shared" si="6"/>
        <v>0</v>
      </c>
      <c r="Z35" s="510">
        <f t="shared" si="7"/>
        <v>0</v>
      </c>
      <c r="AA35" s="510">
        <f t="shared" si="8"/>
        <v>0</v>
      </c>
      <c r="AB35" s="510">
        <f t="shared" si="9"/>
        <v>0</v>
      </c>
      <c r="AC35" s="510">
        <f t="shared" si="10"/>
        <v>0</v>
      </c>
    </row>
    <row r="36" spans="1:29" x14ac:dyDescent="0.25">
      <c r="A36" s="422">
        <v>1</v>
      </c>
      <c r="B36" s="424"/>
      <c r="C36" s="424"/>
      <c r="D36" s="424"/>
      <c r="E36" s="424"/>
      <c r="F36" s="424"/>
      <c r="G36" s="424"/>
      <c r="H36" s="727"/>
      <c r="J36" s="509">
        <f t="shared" si="14"/>
        <v>0</v>
      </c>
      <c r="K36" s="509">
        <f t="shared" si="15"/>
        <v>0</v>
      </c>
      <c r="L36" s="509">
        <f t="shared" si="16"/>
        <v>0</v>
      </c>
      <c r="M36" s="509">
        <f t="shared" si="17"/>
        <v>0</v>
      </c>
      <c r="N36" s="509">
        <f t="shared" si="18"/>
        <v>0</v>
      </c>
      <c r="O36" s="509">
        <f t="shared" si="19"/>
        <v>0</v>
      </c>
      <c r="Q36">
        <v>0</v>
      </c>
      <c r="R36">
        <v>0</v>
      </c>
      <c r="S36">
        <v>0</v>
      </c>
      <c r="T36">
        <v>0</v>
      </c>
      <c r="U36">
        <v>0</v>
      </c>
      <c r="V36">
        <v>0</v>
      </c>
      <c r="X36" s="510">
        <f t="shared" si="5"/>
        <v>0</v>
      </c>
      <c r="Y36" s="510">
        <f t="shared" si="6"/>
        <v>0</v>
      </c>
      <c r="Z36" s="510">
        <f t="shared" si="7"/>
        <v>0</v>
      </c>
      <c r="AA36" s="510">
        <f t="shared" si="8"/>
        <v>0</v>
      </c>
      <c r="AB36" s="510">
        <f t="shared" si="9"/>
        <v>0</v>
      </c>
      <c r="AC36" s="510">
        <f t="shared" si="10"/>
        <v>0</v>
      </c>
    </row>
    <row r="37" spans="1:29" x14ac:dyDescent="0.25">
      <c r="A37" s="422">
        <v>1</v>
      </c>
      <c r="B37" s="427"/>
      <c r="C37" s="427"/>
      <c r="D37" s="427"/>
      <c r="E37" s="427"/>
      <c r="F37" s="427"/>
      <c r="G37" s="427"/>
      <c r="H37" s="809"/>
      <c r="J37" s="509">
        <f t="shared" si="14"/>
        <v>0</v>
      </c>
      <c r="K37" s="509">
        <f t="shared" si="15"/>
        <v>0</v>
      </c>
      <c r="L37" s="509">
        <f t="shared" si="16"/>
        <v>0</v>
      </c>
      <c r="M37" s="509">
        <f t="shared" si="17"/>
        <v>0</v>
      </c>
      <c r="N37" s="509">
        <f t="shared" si="18"/>
        <v>0</v>
      </c>
      <c r="O37" s="509">
        <f t="shared" si="19"/>
        <v>0</v>
      </c>
      <c r="Q37">
        <v>0</v>
      </c>
      <c r="R37">
        <v>0</v>
      </c>
      <c r="S37">
        <v>0</v>
      </c>
      <c r="T37">
        <v>0</v>
      </c>
      <c r="U37">
        <v>0</v>
      </c>
      <c r="V37">
        <v>0</v>
      </c>
      <c r="X37" s="510">
        <f t="shared" si="5"/>
        <v>0</v>
      </c>
      <c r="Y37" s="510">
        <f t="shared" si="6"/>
        <v>0</v>
      </c>
      <c r="Z37" s="510">
        <f t="shared" si="7"/>
        <v>0</v>
      </c>
      <c r="AA37" s="510">
        <f t="shared" si="8"/>
        <v>0</v>
      </c>
      <c r="AB37" s="510">
        <f t="shared" si="9"/>
        <v>0</v>
      </c>
      <c r="AC37" s="510">
        <f t="shared" si="10"/>
        <v>0</v>
      </c>
    </row>
    <row r="38" spans="1:29" x14ac:dyDescent="0.25">
      <c r="A38" s="422" t="s">
        <v>243</v>
      </c>
      <c r="B38" s="428">
        <v>700</v>
      </c>
      <c r="C38" s="428">
        <v>661</v>
      </c>
      <c r="D38" s="428">
        <v>123388</v>
      </c>
      <c r="E38" s="428">
        <v>0</v>
      </c>
      <c r="F38" s="428">
        <v>0</v>
      </c>
      <c r="G38" s="428">
        <v>0</v>
      </c>
      <c r="H38" s="726" t="s">
        <v>608</v>
      </c>
      <c r="J38" s="509">
        <f t="shared" si="14"/>
        <v>0.7</v>
      </c>
      <c r="K38" s="509">
        <f t="shared" si="15"/>
        <v>0.7</v>
      </c>
      <c r="L38" s="509">
        <f t="shared" si="16"/>
        <v>123.4</v>
      </c>
      <c r="M38" s="509">
        <f t="shared" si="17"/>
        <v>0</v>
      </c>
      <c r="N38" s="509">
        <f t="shared" si="18"/>
        <v>0</v>
      </c>
      <c r="O38" s="509">
        <f t="shared" si="19"/>
        <v>0</v>
      </c>
      <c r="Q38">
        <v>0.7</v>
      </c>
      <c r="R38">
        <v>0.7</v>
      </c>
      <c r="S38">
        <v>123.4</v>
      </c>
      <c r="T38">
        <v>0</v>
      </c>
      <c r="U38">
        <v>0</v>
      </c>
      <c r="V38">
        <v>0</v>
      </c>
      <c r="X38" s="510">
        <f t="shared" si="5"/>
        <v>0</v>
      </c>
      <c r="Y38" s="510">
        <f t="shared" si="6"/>
        <v>-3.8999999999999924E-2</v>
      </c>
      <c r="Z38" s="510">
        <f t="shared" si="7"/>
        <v>-1.2000000000000455E-2</v>
      </c>
      <c r="AA38" s="510">
        <f t="shared" si="8"/>
        <v>0</v>
      </c>
      <c r="AB38" s="510">
        <f t="shared" si="9"/>
        <v>0</v>
      </c>
      <c r="AC38" s="510">
        <f t="shared" si="10"/>
        <v>0</v>
      </c>
    </row>
    <row r="39" spans="1:29" x14ac:dyDescent="0.25">
      <c r="A39" s="422">
        <v>1</v>
      </c>
      <c r="B39" s="429">
        <v>0</v>
      </c>
      <c r="C39" s="429">
        <v>0</v>
      </c>
      <c r="D39" s="429">
        <v>0</v>
      </c>
      <c r="E39" s="429">
        <v>0</v>
      </c>
      <c r="F39" s="429">
        <v>0</v>
      </c>
      <c r="G39" s="429">
        <v>0</v>
      </c>
      <c r="H39" s="727"/>
      <c r="J39" s="509">
        <f t="shared" si="14"/>
        <v>0</v>
      </c>
      <c r="K39" s="509">
        <f t="shared" si="15"/>
        <v>0</v>
      </c>
      <c r="L39" s="509">
        <f t="shared" si="16"/>
        <v>0</v>
      </c>
      <c r="M39" s="509">
        <f t="shared" si="17"/>
        <v>0</v>
      </c>
      <c r="N39" s="509">
        <f t="shared" si="18"/>
        <v>0</v>
      </c>
      <c r="O39" s="509">
        <f t="shared" si="19"/>
        <v>0</v>
      </c>
      <c r="Q39">
        <v>0</v>
      </c>
      <c r="R39">
        <v>0</v>
      </c>
      <c r="S39">
        <v>0</v>
      </c>
      <c r="T39">
        <v>0</v>
      </c>
      <c r="U39">
        <v>0</v>
      </c>
      <c r="V39">
        <v>0</v>
      </c>
      <c r="X39" s="510">
        <f t="shared" si="5"/>
        <v>0</v>
      </c>
      <c r="Y39" s="510">
        <f t="shared" si="6"/>
        <v>0</v>
      </c>
      <c r="Z39" s="510">
        <f t="shared" si="7"/>
        <v>0</v>
      </c>
      <c r="AA39" s="510">
        <f t="shared" si="8"/>
        <v>0</v>
      </c>
      <c r="AB39" s="510">
        <f t="shared" si="9"/>
        <v>0</v>
      </c>
      <c r="AC39" s="510">
        <f t="shared" si="10"/>
        <v>0</v>
      </c>
    </row>
    <row r="40" spans="1:29" x14ac:dyDescent="0.25">
      <c r="A40" s="422">
        <v>1</v>
      </c>
      <c r="B40" s="429"/>
      <c r="C40" s="429"/>
      <c r="D40" s="429"/>
      <c r="E40" s="429"/>
      <c r="F40" s="429"/>
      <c r="G40" s="429"/>
      <c r="H40" s="727"/>
      <c r="J40" s="509">
        <f t="shared" si="14"/>
        <v>0</v>
      </c>
      <c r="K40" s="509">
        <f t="shared" si="15"/>
        <v>0</v>
      </c>
      <c r="L40" s="509">
        <f t="shared" si="16"/>
        <v>0</v>
      </c>
      <c r="M40" s="509">
        <f t="shared" si="17"/>
        <v>0</v>
      </c>
      <c r="N40" s="509">
        <f t="shared" si="18"/>
        <v>0</v>
      </c>
      <c r="O40" s="509">
        <f t="shared" si="19"/>
        <v>0</v>
      </c>
      <c r="Q40">
        <v>0</v>
      </c>
      <c r="R40">
        <v>0</v>
      </c>
      <c r="S40">
        <v>0</v>
      </c>
      <c r="T40">
        <v>0</v>
      </c>
      <c r="U40">
        <v>0</v>
      </c>
      <c r="V40">
        <v>0</v>
      </c>
      <c r="X40" s="510">
        <f t="shared" si="5"/>
        <v>0</v>
      </c>
      <c r="Y40" s="510">
        <f t="shared" si="6"/>
        <v>0</v>
      </c>
      <c r="Z40" s="510">
        <f t="shared" si="7"/>
        <v>0</v>
      </c>
      <c r="AA40" s="510">
        <f t="shared" si="8"/>
        <v>0</v>
      </c>
      <c r="AB40" s="510">
        <f t="shared" si="9"/>
        <v>0</v>
      </c>
      <c r="AC40" s="510">
        <f t="shared" si="10"/>
        <v>0</v>
      </c>
    </row>
    <row r="41" spans="1:29" x14ac:dyDescent="0.25">
      <c r="A41" s="422">
        <v>1</v>
      </c>
      <c r="B41" s="430">
        <v>0</v>
      </c>
      <c r="C41" s="430">
        <v>0</v>
      </c>
      <c r="D41" s="430">
        <v>0</v>
      </c>
      <c r="E41" s="430">
        <v>0</v>
      </c>
      <c r="F41" s="430">
        <v>0</v>
      </c>
      <c r="G41" s="430">
        <v>0</v>
      </c>
      <c r="H41" s="727"/>
      <c r="J41" s="509">
        <f t="shared" si="14"/>
        <v>0</v>
      </c>
      <c r="K41" s="509">
        <f t="shared" si="15"/>
        <v>0</v>
      </c>
      <c r="L41" s="509">
        <f t="shared" si="16"/>
        <v>0</v>
      </c>
      <c r="M41" s="509">
        <f t="shared" si="17"/>
        <v>0</v>
      </c>
      <c r="N41" s="509">
        <f t="shared" si="18"/>
        <v>0</v>
      </c>
      <c r="O41" s="509">
        <f t="shared" si="19"/>
        <v>0</v>
      </c>
      <c r="Q41">
        <v>0</v>
      </c>
      <c r="R41">
        <v>0</v>
      </c>
      <c r="S41">
        <v>0</v>
      </c>
      <c r="T41">
        <v>0</v>
      </c>
      <c r="U41">
        <v>0</v>
      </c>
      <c r="V41">
        <v>0</v>
      </c>
      <c r="X41" s="510">
        <f t="shared" si="5"/>
        <v>0</v>
      </c>
      <c r="Y41" s="510">
        <f t="shared" si="6"/>
        <v>0</v>
      </c>
      <c r="Z41" s="510">
        <f t="shared" si="7"/>
        <v>0</v>
      </c>
      <c r="AA41" s="510">
        <f t="shared" si="8"/>
        <v>0</v>
      </c>
      <c r="AB41" s="510">
        <f t="shared" si="9"/>
        <v>0</v>
      </c>
      <c r="AC41" s="510">
        <f t="shared" si="10"/>
        <v>0</v>
      </c>
    </row>
    <row r="42" spans="1:29" x14ac:dyDescent="0.25">
      <c r="A42" s="422" t="s">
        <v>244</v>
      </c>
      <c r="B42" s="423">
        <v>18700</v>
      </c>
      <c r="C42" s="423">
        <v>16244</v>
      </c>
      <c r="D42" s="423">
        <v>18100</v>
      </c>
      <c r="E42" s="423">
        <v>18100</v>
      </c>
      <c r="F42" s="423">
        <v>18100</v>
      </c>
      <c r="G42" s="423">
        <v>18100</v>
      </c>
      <c r="H42" s="619" t="s">
        <v>309</v>
      </c>
      <c r="J42" s="509">
        <f t="shared" si="14"/>
        <v>18.7</v>
      </c>
      <c r="K42" s="509">
        <f t="shared" si="15"/>
        <v>16.2</v>
      </c>
      <c r="L42" s="509">
        <f t="shared" si="16"/>
        <v>18.100000000000001</v>
      </c>
      <c r="M42" s="509">
        <f t="shared" si="17"/>
        <v>18.100000000000001</v>
      </c>
      <c r="N42" s="509">
        <f t="shared" si="18"/>
        <v>18.100000000000001</v>
      </c>
      <c r="O42" s="509">
        <f t="shared" si="19"/>
        <v>18.100000000000001</v>
      </c>
      <c r="Q42">
        <v>18.7</v>
      </c>
      <c r="R42">
        <v>16.2</v>
      </c>
      <c r="S42">
        <v>18.100000000000001</v>
      </c>
      <c r="T42">
        <v>18.100000000000001</v>
      </c>
      <c r="U42">
        <v>18.100000000000001</v>
      </c>
      <c r="V42">
        <v>18.100000000000001</v>
      </c>
      <c r="X42" s="510">
        <f t="shared" si="5"/>
        <v>0</v>
      </c>
      <c r="Y42" s="510">
        <f t="shared" si="6"/>
        <v>4.4000000000000483E-2</v>
      </c>
      <c r="Z42" s="510">
        <f t="shared" si="7"/>
        <v>0</v>
      </c>
      <c r="AA42" s="510">
        <f t="shared" si="8"/>
        <v>0</v>
      </c>
      <c r="AB42" s="510">
        <f t="shared" si="9"/>
        <v>0</v>
      </c>
      <c r="AC42" s="510">
        <f t="shared" si="10"/>
        <v>0</v>
      </c>
    </row>
    <row r="43" spans="1:29" x14ac:dyDescent="0.25">
      <c r="A43" s="422">
        <v>1</v>
      </c>
      <c r="B43" s="424">
        <v>0</v>
      </c>
      <c r="C43" s="424">
        <v>0</v>
      </c>
      <c r="D43" s="424">
        <v>0</v>
      </c>
      <c r="E43" s="424">
        <v>0</v>
      </c>
      <c r="F43" s="424">
        <v>0</v>
      </c>
      <c r="G43" s="424">
        <v>0</v>
      </c>
      <c r="H43" s="619"/>
      <c r="J43" s="509">
        <f t="shared" si="14"/>
        <v>0</v>
      </c>
      <c r="K43" s="509">
        <f t="shared" si="15"/>
        <v>0</v>
      </c>
      <c r="L43" s="509">
        <f t="shared" si="16"/>
        <v>0</v>
      </c>
      <c r="M43" s="509">
        <f t="shared" si="17"/>
        <v>0</v>
      </c>
      <c r="N43" s="509">
        <f t="shared" si="18"/>
        <v>0</v>
      </c>
      <c r="O43" s="509">
        <f t="shared" si="19"/>
        <v>0</v>
      </c>
      <c r="Q43">
        <v>0</v>
      </c>
      <c r="R43">
        <v>0</v>
      </c>
      <c r="S43">
        <v>0</v>
      </c>
      <c r="T43">
        <v>0</v>
      </c>
      <c r="U43">
        <v>0</v>
      </c>
      <c r="V43">
        <v>0</v>
      </c>
      <c r="X43" s="510">
        <f t="shared" si="5"/>
        <v>0</v>
      </c>
      <c r="Y43" s="510">
        <f t="shared" si="6"/>
        <v>0</v>
      </c>
      <c r="Z43" s="510">
        <f t="shared" si="7"/>
        <v>0</v>
      </c>
      <c r="AA43" s="510">
        <f t="shared" si="8"/>
        <v>0</v>
      </c>
      <c r="AB43" s="510">
        <f t="shared" si="9"/>
        <v>0</v>
      </c>
      <c r="AC43" s="510">
        <f t="shared" si="10"/>
        <v>0</v>
      </c>
    </row>
    <row r="44" spans="1:29" x14ac:dyDescent="0.25">
      <c r="A44" s="422">
        <v>1</v>
      </c>
      <c r="B44" s="424"/>
      <c r="C44" s="424"/>
      <c r="D44" s="424"/>
      <c r="E44" s="424"/>
      <c r="F44" s="424"/>
      <c r="G44" s="424"/>
      <c r="H44" s="619"/>
      <c r="J44" s="509">
        <f t="shared" si="14"/>
        <v>0</v>
      </c>
      <c r="K44" s="509">
        <f t="shared" si="15"/>
        <v>0</v>
      </c>
      <c r="L44" s="509">
        <f t="shared" si="16"/>
        <v>0</v>
      </c>
      <c r="M44" s="509">
        <f t="shared" si="17"/>
        <v>0</v>
      </c>
      <c r="N44" s="509">
        <f t="shared" si="18"/>
        <v>0</v>
      </c>
      <c r="O44" s="509">
        <f t="shared" si="19"/>
        <v>0</v>
      </c>
      <c r="Q44">
        <v>0</v>
      </c>
      <c r="R44">
        <v>0</v>
      </c>
      <c r="S44">
        <v>0</v>
      </c>
      <c r="T44">
        <v>0</v>
      </c>
      <c r="U44">
        <v>0</v>
      </c>
      <c r="V44">
        <v>0</v>
      </c>
      <c r="X44" s="510">
        <f t="shared" si="5"/>
        <v>0</v>
      </c>
      <c r="Y44" s="510">
        <f t="shared" si="6"/>
        <v>0</v>
      </c>
      <c r="Z44" s="510">
        <f t="shared" si="7"/>
        <v>0</v>
      </c>
      <c r="AA44" s="510">
        <f t="shared" si="8"/>
        <v>0</v>
      </c>
      <c r="AB44" s="510">
        <f t="shared" si="9"/>
        <v>0</v>
      </c>
      <c r="AC44" s="510">
        <f t="shared" si="10"/>
        <v>0</v>
      </c>
    </row>
    <row r="45" spans="1:29" x14ac:dyDescent="0.25">
      <c r="A45" s="422">
        <v>1</v>
      </c>
      <c r="B45" s="427">
        <v>0</v>
      </c>
      <c r="C45" s="427">
        <v>0</v>
      </c>
      <c r="D45" s="427">
        <v>0</v>
      </c>
      <c r="E45" s="427">
        <v>0</v>
      </c>
      <c r="F45" s="427">
        <v>0</v>
      </c>
      <c r="G45" s="427">
        <v>0</v>
      </c>
      <c r="H45" s="619"/>
      <c r="J45" s="509">
        <f t="shared" si="14"/>
        <v>0</v>
      </c>
      <c r="K45" s="509">
        <f t="shared" si="15"/>
        <v>0</v>
      </c>
      <c r="L45" s="509">
        <f t="shared" si="16"/>
        <v>0</v>
      </c>
      <c r="M45" s="509">
        <f t="shared" si="17"/>
        <v>0</v>
      </c>
      <c r="N45" s="509">
        <f t="shared" si="18"/>
        <v>0</v>
      </c>
      <c r="O45" s="509">
        <f t="shared" si="19"/>
        <v>0</v>
      </c>
      <c r="Q45">
        <v>0</v>
      </c>
      <c r="R45">
        <v>0</v>
      </c>
      <c r="S45">
        <v>0</v>
      </c>
      <c r="T45">
        <v>0</v>
      </c>
      <c r="U45">
        <v>0</v>
      </c>
      <c r="V45">
        <v>0</v>
      </c>
      <c r="X45" s="510">
        <f t="shared" si="5"/>
        <v>0</v>
      </c>
      <c r="Y45" s="510">
        <f t="shared" si="6"/>
        <v>0</v>
      </c>
      <c r="Z45" s="510">
        <f t="shared" si="7"/>
        <v>0</v>
      </c>
      <c r="AA45" s="510">
        <f t="shared" si="8"/>
        <v>0</v>
      </c>
      <c r="AB45" s="510">
        <f t="shared" si="9"/>
        <v>0</v>
      </c>
      <c r="AC45" s="510">
        <f t="shared" si="10"/>
        <v>0</v>
      </c>
    </row>
    <row r="46" spans="1:29" x14ac:dyDescent="0.25">
      <c r="A46" s="422" t="s">
        <v>245</v>
      </c>
      <c r="B46" s="428">
        <v>49399400</v>
      </c>
      <c r="C46" s="428">
        <v>4232995.67</v>
      </c>
      <c r="D46" s="428">
        <v>40877800</v>
      </c>
      <c r="E46" s="428">
        <v>42600200</v>
      </c>
      <c r="F46" s="428">
        <v>67894000</v>
      </c>
      <c r="G46" s="428">
        <v>81082300</v>
      </c>
      <c r="H46" s="726" t="s">
        <v>673</v>
      </c>
      <c r="J46" s="509">
        <f t="shared" si="14"/>
        <v>49399.4</v>
      </c>
      <c r="K46" s="509">
        <f t="shared" si="15"/>
        <v>4233</v>
      </c>
      <c r="L46" s="509">
        <f t="shared" si="16"/>
        <v>40877.800000000003</v>
      </c>
      <c r="M46" s="509">
        <f t="shared" si="17"/>
        <v>42600.2</v>
      </c>
      <c r="N46" s="509">
        <f t="shared" si="18"/>
        <v>67894</v>
      </c>
      <c r="O46" s="509">
        <f t="shared" si="19"/>
        <v>81082.3</v>
      </c>
      <c r="Q46">
        <v>49399.4</v>
      </c>
      <c r="R46">
        <v>4233</v>
      </c>
      <c r="S46">
        <v>40877.800000000003</v>
      </c>
      <c r="T46">
        <v>42600.2</v>
      </c>
      <c r="U46">
        <v>67894</v>
      </c>
      <c r="V46">
        <v>81082.3</v>
      </c>
      <c r="X46" s="510">
        <f t="shared" si="5"/>
        <v>0</v>
      </c>
      <c r="Y46" s="510">
        <f t="shared" si="6"/>
        <v>-4.3299999997543637E-3</v>
      </c>
      <c r="Z46" s="510">
        <f t="shared" si="7"/>
        <v>0</v>
      </c>
      <c r="AA46" s="510">
        <f t="shared" si="8"/>
        <v>0</v>
      </c>
      <c r="AB46" s="510">
        <f t="shared" si="9"/>
        <v>0</v>
      </c>
      <c r="AC46" s="510">
        <f t="shared" si="10"/>
        <v>0</v>
      </c>
    </row>
    <row r="47" spans="1:29" x14ac:dyDescent="0.25">
      <c r="A47" s="422">
        <v>1</v>
      </c>
      <c r="B47" s="429"/>
      <c r="C47" s="429"/>
      <c r="D47" s="429"/>
      <c r="E47" s="429"/>
      <c r="F47" s="429"/>
      <c r="G47" s="429"/>
      <c r="H47" s="727"/>
      <c r="J47" s="509">
        <f t="shared" si="14"/>
        <v>0</v>
      </c>
      <c r="K47" s="509">
        <f t="shared" si="15"/>
        <v>0</v>
      </c>
      <c r="L47" s="509">
        <f t="shared" si="16"/>
        <v>0</v>
      </c>
      <c r="M47" s="509">
        <f t="shared" si="17"/>
        <v>0</v>
      </c>
      <c r="N47" s="509">
        <f t="shared" si="18"/>
        <v>0</v>
      </c>
      <c r="O47" s="509">
        <f t="shared" si="19"/>
        <v>0</v>
      </c>
      <c r="Q47">
        <v>0</v>
      </c>
      <c r="R47">
        <v>0</v>
      </c>
      <c r="S47">
        <v>0</v>
      </c>
      <c r="T47">
        <v>0</v>
      </c>
      <c r="U47">
        <v>0</v>
      </c>
      <c r="V47">
        <v>0</v>
      </c>
      <c r="X47" s="510">
        <f t="shared" si="5"/>
        <v>0</v>
      </c>
      <c r="Y47" s="510">
        <f t="shared" si="6"/>
        <v>0</v>
      </c>
      <c r="Z47" s="510">
        <f t="shared" si="7"/>
        <v>0</v>
      </c>
      <c r="AA47" s="510">
        <f t="shared" si="8"/>
        <v>0</v>
      </c>
      <c r="AB47" s="510">
        <f t="shared" si="9"/>
        <v>0</v>
      </c>
      <c r="AC47" s="510">
        <f t="shared" si="10"/>
        <v>0</v>
      </c>
    </row>
    <row r="48" spans="1:29" x14ac:dyDescent="0.25">
      <c r="A48" s="422">
        <v>1</v>
      </c>
      <c r="B48" s="429">
        <v>0</v>
      </c>
      <c r="C48" s="429">
        <v>0</v>
      </c>
      <c r="D48" s="429">
        <v>0</v>
      </c>
      <c r="E48" s="429">
        <v>0</v>
      </c>
      <c r="F48" s="429">
        <v>0</v>
      </c>
      <c r="G48" s="429">
        <v>0</v>
      </c>
      <c r="H48" s="727"/>
      <c r="J48" s="509">
        <f t="shared" si="14"/>
        <v>0</v>
      </c>
      <c r="K48" s="509">
        <f t="shared" si="15"/>
        <v>0</v>
      </c>
      <c r="L48" s="509">
        <f t="shared" si="16"/>
        <v>0</v>
      </c>
      <c r="M48" s="509">
        <f t="shared" si="17"/>
        <v>0</v>
      </c>
      <c r="N48" s="509">
        <f t="shared" si="18"/>
        <v>0</v>
      </c>
      <c r="O48" s="509">
        <f t="shared" si="19"/>
        <v>0</v>
      </c>
      <c r="Q48">
        <v>0</v>
      </c>
      <c r="R48">
        <v>0</v>
      </c>
      <c r="S48">
        <v>0</v>
      </c>
      <c r="T48">
        <v>0</v>
      </c>
      <c r="U48">
        <v>0</v>
      </c>
      <c r="V48">
        <v>0</v>
      </c>
      <c r="X48" s="510">
        <f t="shared" si="5"/>
        <v>0</v>
      </c>
      <c r="Y48" s="510">
        <f t="shared" si="6"/>
        <v>0</v>
      </c>
      <c r="Z48" s="510">
        <f t="shared" si="7"/>
        <v>0</v>
      </c>
      <c r="AA48" s="510">
        <f t="shared" si="8"/>
        <v>0</v>
      </c>
      <c r="AB48" s="510">
        <f t="shared" si="9"/>
        <v>0</v>
      </c>
      <c r="AC48" s="510">
        <f t="shared" si="10"/>
        <v>0</v>
      </c>
    </row>
    <row r="49" spans="1:29" x14ac:dyDescent="0.25">
      <c r="A49" s="422">
        <v>1</v>
      </c>
      <c r="B49" s="429"/>
      <c r="C49" s="429"/>
      <c r="D49" s="429"/>
      <c r="E49" s="429"/>
      <c r="F49" s="429"/>
      <c r="G49" s="429"/>
      <c r="H49" s="727"/>
      <c r="J49" s="509">
        <f t="shared" si="14"/>
        <v>0</v>
      </c>
      <c r="K49" s="509">
        <f t="shared" si="15"/>
        <v>0</v>
      </c>
      <c r="L49" s="509">
        <f t="shared" si="16"/>
        <v>0</v>
      </c>
      <c r="M49" s="509">
        <f t="shared" si="17"/>
        <v>0</v>
      </c>
      <c r="N49" s="509">
        <f t="shared" si="18"/>
        <v>0</v>
      </c>
      <c r="O49" s="509">
        <f t="shared" si="19"/>
        <v>0</v>
      </c>
      <c r="Q49">
        <v>0</v>
      </c>
      <c r="R49">
        <v>0</v>
      </c>
      <c r="S49">
        <v>0</v>
      </c>
      <c r="T49">
        <v>0</v>
      </c>
      <c r="U49">
        <v>0</v>
      </c>
      <c r="V49">
        <v>0</v>
      </c>
      <c r="X49" s="510">
        <f t="shared" si="5"/>
        <v>0</v>
      </c>
      <c r="Y49" s="510">
        <f t="shared" si="6"/>
        <v>0</v>
      </c>
      <c r="Z49" s="510">
        <f t="shared" si="7"/>
        <v>0</v>
      </c>
      <c r="AA49" s="510">
        <f t="shared" si="8"/>
        <v>0</v>
      </c>
      <c r="AB49" s="510">
        <f t="shared" si="9"/>
        <v>0</v>
      </c>
      <c r="AC49" s="510">
        <f t="shared" si="10"/>
        <v>0</v>
      </c>
    </row>
    <row r="50" spans="1:29" x14ac:dyDescent="0.25">
      <c r="A50" s="422">
        <v>1</v>
      </c>
      <c r="B50" s="429">
        <v>0</v>
      </c>
      <c r="C50" s="429">
        <v>0</v>
      </c>
      <c r="D50" s="429">
        <v>0</v>
      </c>
      <c r="E50" s="429">
        <v>0</v>
      </c>
      <c r="F50" s="429">
        <v>0</v>
      </c>
      <c r="G50" s="429">
        <v>0</v>
      </c>
      <c r="H50" s="727"/>
      <c r="J50" s="509">
        <f t="shared" si="14"/>
        <v>0</v>
      </c>
      <c r="K50" s="509">
        <f t="shared" si="15"/>
        <v>0</v>
      </c>
      <c r="L50" s="509">
        <f t="shared" si="16"/>
        <v>0</v>
      </c>
      <c r="M50" s="509">
        <f t="shared" si="17"/>
        <v>0</v>
      </c>
      <c r="N50" s="509">
        <f t="shared" si="18"/>
        <v>0</v>
      </c>
      <c r="O50" s="509">
        <f t="shared" si="19"/>
        <v>0</v>
      </c>
      <c r="Q50">
        <v>0</v>
      </c>
      <c r="R50">
        <v>0</v>
      </c>
      <c r="S50">
        <v>0</v>
      </c>
      <c r="T50">
        <v>0</v>
      </c>
      <c r="U50">
        <v>0</v>
      </c>
      <c r="V50">
        <v>0</v>
      </c>
      <c r="X50" s="510">
        <f t="shared" si="5"/>
        <v>0</v>
      </c>
      <c r="Y50" s="510">
        <f t="shared" si="6"/>
        <v>0</v>
      </c>
      <c r="Z50" s="510">
        <f t="shared" si="7"/>
        <v>0</v>
      </c>
      <c r="AA50" s="510">
        <f t="shared" si="8"/>
        <v>0</v>
      </c>
      <c r="AB50" s="510">
        <f t="shared" si="9"/>
        <v>0</v>
      </c>
      <c r="AC50" s="510">
        <f t="shared" si="10"/>
        <v>0</v>
      </c>
    </row>
    <row r="51" spans="1:29" x14ac:dyDescent="0.25">
      <c r="A51" s="422">
        <v>1</v>
      </c>
      <c r="B51" s="429">
        <v>0</v>
      </c>
      <c r="C51" s="429">
        <v>0</v>
      </c>
      <c r="D51" s="429">
        <v>0</v>
      </c>
      <c r="E51" s="429">
        <v>0</v>
      </c>
      <c r="F51" s="429">
        <v>0</v>
      </c>
      <c r="G51" s="429">
        <v>0</v>
      </c>
      <c r="H51" s="727"/>
      <c r="J51" s="509">
        <f t="shared" si="14"/>
        <v>0</v>
      </c>
      <c r="K51" s="509">
        <f t="shared" si="15"/>
        <v>0</v>
      </c>
      <c r="L51" s="509">
        <f t="shared" si="16"/>
        <v>0</v>
      </c>
      <c r="M51" s="509">
        <f t="shared" si="17"/>
        <v>0</v>
      </c>
      <c r="N51" s="509">
        <f t="shared" si="18"/>
        <v>0</v>
      </c>
      <c r="O51" s="509">
        <f t="shared" si="19"/>
        <v>0</v>
      </c>
      <c r="Q51">
        <v>0</v>
      </c>
      <c r="R51">
        <v>0</v>
      </c>
      <c r="S51">
        <v>0</v>
      </c>
      <c r="T51">
        <v>0</v>
      </c>
      <c r="U51">
        <v>0</v>
      </c>
      <c r="V51">
        <v>0</v>
      </c>
      <c r="X51" s="510">
        <f t="shared" si="5"/>
        <v>0</v>
      </c>
      <c r="Y51" s="510">
        <f t="shared" si="6"/>
        <v>0</v>
      </c>
      <c r="Z51" s="510">
        <f t="shared" si="7"/>
        <v>0</v>
      </c>
      <c r="AA51" s="510">
        <f t="shared" si="8"/>
        <v>0</v>
      </c>
      <c r="AB51" s="510">
        <f t="shared" si="9"/>
        <v>0</v>
      </c>
      <c r="AC51" s="510">
        <f t="shared" si="10"/>
        <v>0</v>
      </c>
    </row>
    <row r="52" spans="1:29" x14ac:dyDescent="0.25">
      <c r="A52" s="422">
        <v>1</v>
      </c>
      <c r="B52" s="429">
        <v>0</v>
      </c>
      <c r="C52" s="429">
        <v>0</v>
      </c>
      <c r="D52" s="429">
        <v>0</v>
      </c>
      <c r="E52" s="429">
        <v>0</v>
      </c>
      <c r="F52" s="429">
        <v>0</v>
      </c>
      <c r="G52" s="429">
        <v>0</v>
      </c>
      <c r="H52" s="727"/>
      <c r="J52" s="509">
        <f t="shared" si="14"/>
        <v>0</v>
      </c>
      <c r="K52" s="509">
        <f t="shared" si="15"/>
        <v>0</v>
      </c>
      <c r="L52" s="509">
        <f t="shared" si="16"/>
        <v>0</v>
      </c>
      <c r="M52" s="509">
        <f t="shared" si="17"/>
        <v>0</v>
      </c>
      <c r="N52" s="509">
        <f t="shared" si="18"/>
        <v>0</v>
      </c>
      <c r="O52" s="509">
        <f t="shared" si="19"/>
        <v>0</v>
      </c>
      <c r="Q52">
        <v>0</v>
      </c>
      <c r="R52">
        <v>0</v>
      </c>
      <c r="S52">
        <v>0</v>
      </c>
      <c r="T52">
        <v>0</v>
      </c>
      <c r="U52">
        <v>0</v>
      </c>
      <c r="V52">
        <v>0</v>
      </c>
      <c r="X52" s="510">
        <f t="shared" si="5"/>
        <v>0</v>
      </c>
      <c r="Y52" s="510">
        <f t="shared" si="6"/>
        <v>0</v>
      </c>
      <c r="Z52" s="510">
        <f t="shared" si="7"/>
        <v>0</v>
      </c>
      <c r="AA52" s="510">
        <f t="shared" si="8"/>
        <v>0</v>
      </c>
      <c r="AB52" s="510">
        <f t="shared" si="9"/>
        <v>0</v>
      </c>
      <c r="AC52" s="510">
        <f t="shared" si="10"/>
        <v>0</v>
      </c>
    </row>
    <row r="53" spans="1:29" x14ac:dyDescent="0.25">
      <c r="A53" s="422">
        <v>1</v>
      </c>
      <c r="B53" s="429">
        <v>0</v>
      </c>
      <c r="C53" s="429">
        <v>0</v>
      </c>
      <c r="D53" s="429">
        <v>0</v>
      </c>
      <c r="E53" s="429">
        <v>0</v>
      </c>
      <c r="F53" s="429">
        <v>0</v>
      </c>
      <c r="G53" s="429">
        <v>0</v>
      </c>
      <c r="H53" s="727"/>
      <c r="J53" s="509">
        <f t="shared" si="14"/>
        <v>0</v>
      </c>
      <c r="K53" s="509">
        <f t="shared" si="15"/>
        <v>0</v>
      </c>
      <c r="L53" s="509">
        <f t="shared" si="16"/>
        <v>0</v>
      </c>
      <c r="M53" s="509">
        <f t="shared" si="17"/>
        <v>0</v>
      </c>
      <c r="N53" s="509">
        <f t="shared" si="18"/>
        <v>0</v>
      </c>
      <c r="O53" s="509">
        <f t="shared" si="19"/>
        <v>0</v>
      </c>
      <c r="Q53">
        <v>0</v>
      </c>
      <c r="R53">
        <v>0</v>
      </c>
      <c r="S53">
        <v>0</v>
      </c>
      <c r="T53">
        <v>0</v>
      </c>
      <c r="U53">
        <v>0</v>
      </c>
      <c r="V53">
        <v>0</v>
      </c>
      <c r="X53" s="510">
        <f t="shared" si="5"/>
        <v>0</v>
      </c>
      <c r="Y53" s="510">
        <f t="shared" si="6"/>
        <v>0</v>
      </c>
      <c r="Z53" s="510">
        <f t="shared" si="7"/>
        <v>0</v>
      </c>
      <c r="AA53" s="510">
        <f t="shared" si="8"/>
        <v>0</v>
      </c>
      <c r="AB53" s="510">
        <f t="shared" si="9"/>
        <v>0</v>
      </c>
      <c r="AC53" s="510">
        <f t="shared" si="10"/>
        <v>0</v>
      </c>
    </row>
    <row r="54" spans="1:29" x14ac:dyDescent="0.25">
      <c r="A54" s="422">
        <v>1</v>
      </c>
      <c r="B54" s="429">
        <v>0</v>
      </c>
      <c r="C54" s="429">
        <v>0</v>
      </c>
      <c r="D54" s="429">
        <v>0</v>
      </c>
      <c r="E54" s="429">
        <v>0</v>
      </c>
      <c r="F54" s="429">
        <v>0</v>
      </c>
      <c r="G54" s="429">
        <v>0</v>
      </c>
      <c r="H54" s="727"/>
      <c r="J54" s="509">
        <f t="shared" si="14"/>
        <v>0</v>
      </c>
      <c r="K54" s="509">
        <f t="shared" si="15"/>
        <v>0</v>
      </c>
      <c r="L54" s="509">
        <f t="shared" si="16"/>
        <v>0</v>
      </c>
      <c r="M54" s="509">
        <f t="shared" si="17"/>
        <v>0</v>
      </c>
      <c r="N54" s="509">
        <f t="shared" si="18"/>
        <v>0</v>
      </c>
      <c r="O54" s="509">
        <f t="shared" si="19"/>
        <v>0</v>
      </c>
      <c r="Q54">
        <v>0</v>
      </c>
      <c r="R54">
        <v>0</v>
      </c>
      <c r="S54">
        <v>0</v>
      </c>
      <c r="T54">
        <v>0</v>
      </c>
      <c r="U54">
        <v>0</v>
      </c>
      <c r="V54">
        <v>0</v>
      </c>
      <c r="X54" s="510">
        <f t="shared" si="5"/>
        <v>0</v>
      </c>
      <c r="Y54" s="510">
        <f t="shared" si="6"/>
        <v>0</v>
      </c>
      <c r="Z54" s="510">
        <f t="shared" si="7"/>
        <v>0</v>
      </c>
      <c r="AA54" s="510">
        <f t="shared" si="8"/>
        <v>0</v>
      </c>
      <c r="AB54" s="510">
        <f t="shared" si="9"/>
        <v>0</v>
      </c>
      <c r="AC54" s="510">
        <f t="shared" si="10"/>
        <v>0</v>
      </c>
    </row>
    <row r="55" spans="1:29" x14ac:dyDescent="0.25">
      <c r="A55" s="422">
        <v>1</v>
      </c>
      <c r="B55" s="430">
        <v>0</v>
      </c>
      <c r="C55" s="430">
        <v>0</v>
      </c>
      <c r="D55" s="430">
        <v>0</v>
      </c>
      <c r="E55" s="430">
        <v>0</v>
      </c>
      <c r="F55" s="430">
        <v>0</v>
      </c>
      <c r="G55" s="430">
        <v>0</v>
      </c>
      <c r="H55" s="809"/>
      <c r="J55" s="509">
        <f t="shared" si="14"/>
        <v>0</v>
      </c>
      <c r="K55" s="509">
        <f t="shared" si="15"/>
        <v>0</v>
      </c>
      <c r="L55" s="509">
        <f t="shared" si="16"/>
        <v>0</v>
      </c>
      <c r="M55" s="509">
        <f t="shared" si="17"/>
        <v>0</v>
      </c>
      <c r="N55" s="509">
        <f t="shared" si="18"/>
        <v>0</v>
      </c>
      <c r="O55" s="509">
        <f t="shared" si="19"/>
        <v>0</v>
      </c>
      <c r="Q55">
        <v>0</v>
      </c>
      <c r="R55">
        <v>0</v>
      </c>
      <c r="S55">
        <v>0</v>
      </c>
      <c r="T55">
        <v>0</v>
      </c>
      <c r="U55">
        <v>0</v>
      </c>
      <c r="V55">
        <v>0</v>
      </c>
      <c r="X55" s="510">
        <f t="shared" si="5"/>
        <v>0</v>
      </c>
      <c r="Y55" s="510">
        <f t="shared" si="6"/>
        <v>0</v>
      </c>
      <c r="Z55" s="510">
        <f t="shared" si="7"/>
        <v>0</v>
      </c>
      <c r="AA55" s="510">
        <f t="shared" si="8"/>
        <v>0</v>
      </c>
      <c r="AB55" s="510">
        <f t="shared" si="9"/>
        <v>0</v>
      </c>
      <c r="AC55" s="510">
        <f t="shared" si="10"/>
        <v>0</v>
      </c>
    </row>
    <row r="56" spans="1:29" x14ac:dyDescent="0.25">
      <c r="A56" s="426" t="s">
        <v>246</v>
      </c>
      <c r="B56" s="423">
        <v>0</v>
      </c>
      <c r="C56" s="423">
        <v>0</v>
      </c>
      <c r="D56" s="423">
        <v>1123000</v>
      </c>
      <c r="E56" s="423">
        <v>0</v>
      </c>
      <c r="F56" s="423">
        <v>0</v>
      </c>
      <c r="G56" s="423">
        <v>0</v>
      </c>
      <c r="H56" s="727" t="s">
        <v>1516</v>
      </c>
      <c r="J56" s="509">
        <f t="shared" si="14"/>
        <v>0</v>
      </c>
      <c r="K56" s="509">
        <f t="shared" si="15"/>
        <v>0</v>
      </c>
      <c r="L56" s="509">
        <f t="shared" si="16"/>
        <v>1123</v>
      </c>
      <c r="M56" s="509">
        <f t="shared" si="17"/>
        <v>0</v>
      </c>
      <c r="N56" s="509">
        <f t="shared" si="18"/>
        <v>0</v>
      </c>
      <c r="O56" s="509">
        <f t="shared" si="19"/>
        <v>0</v>
      </c>
      <c r="Q56">
        <v>0</v>
      </c>
      <c r="R56">
        <v>0</v>
      </c>
      <c r="S56">
        <v>1123</v>
      </c>
      <c r="T56">
        <v>0</v>
      </c>
      <c r="U56">
        <v>0</v>
      </c>
      <c r="V56">
        <v>0</v>
      </c>
      <c r="X56" s="510">
        <f t="shared" si="5"/>
        <v>0</v>
      </c>
      <c r="Y56" s="510">
        <f t="shared" si="6"/>
        <v>0</v>
      </c>
      <c r="Z56" s="510">
        <f t="shared" si="7"/>
        <v>0</v>
      </c>
      <c r="AA56" s="510">
        <f t="shared" si="8"/>
        <v>0</v>
      </c>
      <c r="AB56" s="510">
        <f t="shared" si="9"/>
        <v>0</v>
      </c>
      <c r="AC56" s="510">
        <f t="shared" si="10"/>
        <v>0</v>
      </c>
    </row>
    <row r="57" spans="1:29" x14ac:dyDescent="0.25">
      <c r="A57" s="422">
        <v>1</v>
      </c>
      <c r="B57" s="424">
        <v>0</v>
      </c>
      <c r="C57" s="424">
        <v>0</v>
      </c>
      <c r="D57" s="424">
        <v>0</v>
      </c>
      <c r="E57" s="424">
        <v>0</v>
      </c>
      <c r="F57" s="424">
        <v>0</v>
      </c>
      <c r="G57" s="424">
        <v>0</v>
      </c>
      <c r="H57" s="727"/>
      <c r="J57" s="509">
        <f t="shared" si="14"/>
        <v>0</v>
      </c>
      <c r="K57" s="509">
        <f t="shared" si="15"/>
        <v>0</v>
      </c>
      <c r="L57" s="509">
        <f t="shared" si="16"/>
        <v>0</v>
      </c>
      <c r="M57" s="509">
        <f t="shared" si="17"/>
        <v>0</v>
      </c>
      <c r="N57" s="509">
        <f t="shared" si="18"/>
        <v>0</v>
      </c>
      <c r="O57" s="509">
        <f t="shared" si="19"/>
        <v>0</v>
      </c>
      <c r="Q57">
        <v>0</v>
      </c>
      <c r="R57">
        <v>0</v>
      </c>
      <c r="S57">
        <v>0</v>
      </c>
      <c r="T57">
        <v>0</v>
      </c>
      <c r="U57">
        <v>0</v>
      </c>
      <c r="V57">
        <v>0</v>
      </c>
      <c r="X57" s="510">
        <f t="shared" si="5"/>
        <v>0</v>
      </c>
      <c r="Y57" s="510">
        <f t="shared" si="6"/>
        <v>0</v>
      </c>
      <c r="Z57" s="510">
        <f t="shared" si="7"/>
        <v>0</v>
      </c>
      <c r="AA57" s="510">
        <f t="shared" si="8"/>
        <v>0</v>
      </c>
      <c r="AB57" s="510">
        <f t="shared" si="9"/>
        <v>0</v>
      </c>
      <c r="AC57" s="510">
        <f t="shared" si="10"/>
        <v>0</v>
      </c>
    </row>
    <row r="58" spans="1:29" x14ac:dyDescent="0.25">
      <c r="A58" s="422">
        <v>1</v>
      </c>
      <c r="B58" s="427">
        <v>0</v>
      </c>
      <c r="C58" s="427">
        <v>0</v>
      </c>
      <c r="D58" s="427">
        <v>0</v>
      </c>
      <c r="E58" s="427">
        <v>0</v>
      </c>
      <c r="F58" s="427">
        <v>0</v>
      </c>
      <c r="G58" s="427">
        <v>0</v>
      </c>
      <c r="H58" s="809"/>
      <c r="J58" s="509">
        <f t="shared" si="14"/>
        <v>0</v>
      </c>
      <c r="K58" s="509">
        <f t="shared" si="15"/>
        <v>0</v>
      </c>
      <c r="L58" s="509">
        <f t="shared" si="16"/>
        <v>0</v>
      </c>
      <c r="M58" s="509">
        <f t="shared" si="17"/>
        <v>0</v>
      </c>
      <c r="N58" s="509">
        <f t="shared" si="18"/>
        <v>0</v>
      </c>
      <c r="O58" s="509">
        <f t="shared" si="19"/>
        <v>0</v>
      </c>
      <c r="Q58">
        <v>0</v>
      </c>
      <c r="R58">
        <v>0</v>
      </c>
      <c r="S58">
        <v>0</v>
      </c>
      <c r="T58">
        <v>0</v>
      </c>
      <c r="U58">
        <v>0</v>
      </c>
      <c r="V58">
        <v>0</v>
      </c>
      <c r="X58" s="510">
        <f t="shared" si="5"/>
        <v>0</v>
      </c>
      <c r="Y58" s="510">
        <f t="shared" si="6"/>
        <v>0</v>
      </c>
      <c r="Z58" s="510">
        <f t="shared" si="7"/>
        <v>0</v>
      </c>
      <c r="AA58" s="510">
        <f t="shared" si="8"/>
        <v>0</v>
      </c>
      <c r="AB58" s="510">
        <f t="shared" si="9"/>
        <v>0</v>
      </c>
      <c r="AC58" s="510">
        <f t="shared" si="10"/>
        <v>0</v>
      </c>
    </row>
    <row r="59" spans="1:29" x14ac:dyDescent="0.25">
      <c r="A59" s="431" t="s">
        <v>247</v>
      </c>
      <c r="B59" s="423">
        <v>6974510.5999999996</v>
      </c>
      <c r="C59" s="423">
        <v>6974510.5999999996</v>
      </c>
      <c r="D59" s="423">
        <v>8256200</v>
      </c>
      <c r="E59" s="432">
        <v>8633800</v>
      </c>
      <c r="F59" s="432">
        <v>8619600</v>
      </c>
      <c r="G59" s="432">
        <v>8619600</v>
      </c>
      <c r="H59" s="760" t="s">
        <v>1282</v>
      </c>
      <c r="J59" s="509">
        <f t="shared" si="14"/>
        <v>6974.5</v>
      </c>
      <c r="K59" s="509">
        <f t="shared" si="15"/>
        <v>6974.5</v>
      </c>
      <c r="L59" s="509">
        <f t="shared" si="16"/>
        <v>8256.2000000000007</v>
      </c>
      <c r="M59" s="509">
        <f t="shared" si="17"/>
        <v>8633.7999999999993</v>
      </c>
      <c r="N59" s="509">
        <f t="shared" si="18"/>
        <v>8619.6</v>
      </c>
      <c r="O59" s="509">
        <f t="shared" si="19"/>
        <v>8619.6</v>
      </c>
      <c r="Q59">
        <v>6974.5</v>
      </c>
      <c r="R59">
        <v>6974.5</v>
      </c>
      <c r="S59">
        <v>8256.2000000000007</v>
      </c>
      <c r="T59">
        <v>8633.7999999999993</v>
      </c>
      <c r="U59">
        <v>8619.6</v>
      </c>
      <c r="V59">
        <v>8619.6</v>
      </c>
      <c r="X59" s="510">
        <f t="shared" si="5"/>
        <v>1.0599999999612919E-2</v>
      </c>
      <c r="Y59" s="510">
        <f t="shared" si="6"/>
        <v>1.0599999999612919E-2</v>
      </c>
      <c r="Z59" s="510">
        <f t="shared" si="7"/>
        <v>0</v>
      </c>
      <c r="AA59" s="510">
        <f t="shared" si="8"/>
        <v>0</v>
      </c>
      <c r="AB59" s="510">
        <f t="shared" si="9"/>
        <v>0</v>
      </c>
      <c r="AC59" s="510">
        <f t="shared" si="10"/>
        <v>0</v>
      </c>
    </row>
    <row r="60" spans="1:29" x14ac:dyDescent="0.25">
      <c r="A60" s="422">
        <v>1</v>
      </c>
      <c r="B60" s="424"/>
      <c r="C60" s="424"/>
      <c r="D60" s="424"/>
      <c r="E60" s="433"/>
      <c r="F60" s="433"/>
      <c r="G60" s="433"/>
      <c r="H60" s="814"/>
      <c r="J60" s="509">
        <f t="shared" si="14"/>
        <v>0</v>
      </c>
      <c r="K60" s="509">
        <f t="shared" si="15"/>
        <v>0</v>
      </c>
      <c r="L60" s="509">
        <f t="shared" si="16"/>
        <v>0</v>
      </c>
      <c r="M60" s="509">
        <f t="shared" si="17"/>
        <v>0</v>
      </c>
      <c r="N60" s="509">
        <f t="shared" si="18"/>
        <v>0</v>
      </c>
      <c r="O60" s="509">
        <f t="shared" si="19"/>
        <v>0</v>
      </c>
      <c r="Q60">
        <v>0</v>
      </c>
      <c r="R60">
        <v>0</v>
      </c>
      <c r="S60">
        <v>0</v>
      </c>
      <c r="T60">
        <v>0</v>
      </c>
      <c r="U60">
        <v>0</v>
      </c>
      <c r="V60">
        <v>0</v>
      </c>
      <c r="X60" s="510">
        <f t="shared" si="5"/>
        <v>0</v>
      </c>
      <c r="Y60" s="510">
        <f t="shared" si="6"/>
        <v>0</v>
      </c>
      <c r="Z60" s="510">
        <f t="shared" si="7"/>
        <v>0</v>
      </c>
      <c r="AA60" s="510">
        <f t="shared" si="8"/>
        <v>0</v>
      </c>
      <c r="AB60" s="510">
        <f t="shared" si="9"/>
        <v>0</v>
      </c>
      <c r="AC60" s="510">
        <f t="shared" si="10"/>
        <v>0</v>
      </c>
    </row>
    <row r="61" spans="1:29" x14ac:dyDescent="0.25">
      <c r="A61" s="422">
        <v>1</v>
      </c>
      <c r="B61" s="424">
        <v>0</v>
      </c>
      <c r="C61" s="424">
        <v>0</v>
      </c>
      <c r="D61" s="424">
        <v>0</v>
      </c>
      <c r="E61" s="433">
        <v>0</v>
      </c>
      <c r="F61" s="433">
        <v>0</v>
      </c>
      <c r="G61" s="433">
        <v>0</v>
      </c>
      <c r="H61" s="814"/>
      <c r="J61" s="509">
        <f t="shared" si="14"/>
        <v>0</v>
      </c>
      <c r="K61" s="509">
        <f t="shared" si="15"/>
        <v>0</v>
      </c>
      <c r="L61" s="509">
        <f t="shared" si="16"/>
        <v>0</v>
      </c>
      <c r="M61" s="509">
        <f t="shared" si="17"/>
        <v>0</v>
      </c>
      <c r="N61" s="509">
        <f t="shared" si="18"/>
        <v>0</v>
      </c>
      <c r="O61" s="509">
        <f t="shared" si="19"/>
        <v>0</v>
      </c>
      <c r="Q61">
        <v>0</v>
      </c>
      <c r="R61">
        <v>0</v>
      </c>
      <c r="S61">
        <v>0</v>
      </c>
      <c r="T61">
        <v>0</v>
      </c>
      <c r="U61">
        <v>0</v>
      </c>
      <c r="V61">
        <v>0</v>
      </c>
      <c r="X61" s="510">
        <f t="shared" si="5"/>
        <v>0</v>
      </c>
      <c r="Y61" s="510">
        <f t="shared" si="6"/>
        <v>0</v>
      </c>
      <c r="Z61" s="510">
        <f t="shared" si="7"/>
        <v>0</v>
      </c>
      <c r="AA61" s="510">
        <f t="shared" si="8"/>
        <v>0</v>
      </c>
      <c r="AB61" s="510">
        <f t="shared" si="9"/>
        <v>0</v>
      </c>
      <c r="AC61" s="510">
        <f t="shared" si="10"/>
        <v>0</v>
      </c>
    </row>
    <row r="62" spans="1:29" x14ac:dyDescent="0.25">
      <c r="A62" s="422">
        <v>1</v>
      </c>
      <c r="B62" s="424">
        <v>0</v>
      </c>
      <c r="C62" s="424">
        <v>0</v>
      </c>
      <c r="D62" s="424">
        <v>0</v>
      </c>
      <c r="E62" s="433">
        <v>0</v>
      </c>
      <c r="F62" s="433">
        <v>0</v>
      </c>
      <c r="G62" s="433">
        <v>0</v>
      </c>
      <c r="H62" s="814"/>
      <c r="J62" s="509">
        <f t="shared" si="14"/>
        <v>0</v>
      </c>
      <c r="K62" s="509">
        <f t="shared" si="15"/>
        <v>0</v>
      </c>
      <c r="L62" s="509">
        <f t="shared" si="16"/>
        <v>0</v>
      </c>
      <c r="M62" s="509">
        <f t="shared" si="17"/>
        <v>0</v>
      </c>
      <c r="N62" s="509">
        <f t="shared" si="18"/>
        <v>0</v>
      </c>
      <c r="O62" s="509">
        <f t="shared" si="19"/>
        <v>0</v>
      </c>
      <c r="Q62">
        <v>0</v>
      </c>
      <c r="R62">
        <v>0</v>
      </c>
      <c r="S62">
        <v>0</v>
      </c>
      <c r="T62">
        <v>0</v>
      </c>
      <c r="U62">
        <v>0</v>
      </c>
      <c r="V62">
        <v>0</v>
      </c>
      <c r="X62" s="510">
        <f t="shared" si="5"/>
        <v>0</v>
      </c>
      <c r="Y62" s="510">
        <f t="shared" si="6"/>
        <v>0</v>
      </c>
      <c r="Z62" s="510">
        <f t="shared" si="7"/>
        <v>0</v>
      </c>
      <c r="AA62" s="510">
        <f t="shared" si="8"/>
        <v>0</v>
      </c>
      <c r="AB62" s="510">
        <f t="shared" si="9"/>
        <v>0</v>
      </c>
      <c r="AC62" s="510">
        <f t="shared" si="10"/>
        <v>0</v>
      </c>
    </row>
    <row r="63" spans="1:29" x14ac:dyDescent="0.25">
      <c r="A63" s="422">
        <v>1</v>
      </c>
      <c r="B63" s="424"/>
      <c r="C63" s="424"/>
      <c r="D63" s="424"/>
      <c r="E63" s="433"/>
      <c r="F63" s="433"/>
      <c r="G63" s="433"/>
      <c r="H63" s="814"/>
      <c r="J63" s="509">
        <f t="shared" si="14"/>
        <v>0</v>
      </c>
      <c r="K63" s="509">
        <f t="shared" si="15"/>
        <v>0</v>
      </c>
      <c r="L63" s="509">
        <f t="shared" si="16"/>
        <v>0</v>
      </c>
      <c r="M63" s="509">
        <f t="shared" si="17"/>
        <v>0</v>
      </c>
      <c r="N63" s="509">
        <f t="shared" si="18"/>
        <v>0</v>
      </c>
      <c r="O63" s="509">
        <f t="shared" si="19"/>
        <v>0</v>
      </c>
      <c r="Q63">
        <v>0</v>
      </c>
      <c r="R63">
        <v>0</v>
      </c>
      <c r="S63">
        <v>0</v>
      </c>
      <c r="T63">
        <v>0</v>
      </c>
      <c r="U63">
        <v>0</v>
      </c>
      <c r="V63">
        <v>0</v>
      </c>
      <c r="X63" s="510">
        <f t="shared" si="5"/>
        <v>0</v>
      </c>
      <c r="Y63" s="510">
        <f t="shared" si="6"/>
        <v>0</v>
      </c>
      <c r="Z63" s="510">
        <f t="shared" si="7"/>
        <v>0</v>
      </c>
      <c r="AA63" s="510">
        <f t="shared" si="8"/>
        <v>0</v>
      </c>
      <c r="AB63" s="510">
        <f t="shared" si="9"/>
        <v>0</v>
      </c>
      <c r="AC63" s="510">
        <f t="shared" si="10"/>
        <v>0</v>
      </c>
    </row>
    <row r="64" spans="1:29" x14ac:dyDescent="0.25">
      <c r="A64" s="422">
        <v>1</v>
      </c>
      <c r="B64" s="424"/>
      <c r="C64" s="424"/>
      <c r="D64" s="424"/>
      <c r="E64" s="433"/>
      <c r="F64" s="433"/>
      <c r="G64" s="433"/>
      <c r="H64" s="814"/>
      <c r="J64" s="509">
        <f t="shared" si="14"/>
        <v>0</v>
      </c>
      <c r="K64" s="509">
        <f t="shared" si="15"/>
        <v>0</v>
      </c>
      <c r="L64" s="509">
        <f t="shared" si="16"/>
        <v>0</v>
      </c>
      <c r="M64" s="509">
        <f t="shared" si="17"/>
        <v>0</v>
      </c>
      <c r="N64" s="509">
        <f t="shared" si="18"/>
        <v>0</v>
      </c>
      <c r="O64" s="509">
        <f t="shared" si="19"/>
        <v>0</v>
      </c>
      <c r="Q64">
        <v>0</v>
      </c>
      <c r="R64">
        <v>0</v>
      </c>
      <c r="S64">
        <v>0</v>
      </c>
      <c r="T64">
        <v>0</v>
      </c>
      <c r="U64">
        <v>0</v>
      </c>
      <c r="V64">
        <v>0</v>
      </c>
      <c r="X64" s="510">
        <f t="shared" si="5"/>
        <v>0</v>
      </c>
      <c r="Y64" s="510">
        <f t="shared" si="6"/>
        <v>0</v>
      </c>
      <c r="Z64" s="510">
        <f t="shared" si="7"/>
        <v>0</v>
      </c>
      <c r="AA64" s="510">
        <f t="shared" si="8"/>
        <v>0</v>
      </c>
      <c r="AB64" s="510">
        <f t="shared" si="9"/>
        <v>0</v>
      </c>
      <c r="AC64" s="510">
        <f t="shared" si="10"/>
        <v>0</v>
      </c>
    </row>
    <row r="65" spans="1:29" x14ac:dyDescent="0.25">
      <c r="A65" s="422">
        <v>1</v>
      </c>
      <c r="B65" s="424">
        <v>0</v>
      </c>
      <c r="C65" s="424">
        <v>0</v>
      </c>
      <c r="D65" s="424">
        <v>0</v>
      </c>
      <c r="E65" s="433">
        <v>0</v>
      </c>
      <c r="F65" s="433">
        <v>0</v>
      </c>
      <c r="G65" s="433">
        <v>0</v>
      </c>
      <c r="H65" s="814"/>
      <c r="J65" s="509">
        <f t="shared" si="14"/>
        <v>0</v>
      </c>
      <c r="K65" s="509">
        <f t="shared" si="15"/>
        <v>0</v>
      </c>
      <c r="L65" s="509">
        <f t="shared" si="16"/>
        <v>0</v>
      </c>
      <c r="M65" s="509">
        <f t="shared" si="17"/>
        <v>0</v>
      </c>
      <c r="N65" s="509">
        <f t="shared" si="18"/>
        <v>0</v>
      </c>
      <c r="O65" s="509">
        <f t="shared" si="19"/>
        <v>0</v>
      </c>
      <c r="Q65">
        <v>0</v>
      </c>
      <c r="R65">
        <v>0</v>
      </c>
      <c r="S65">
        <v>0</v>
      </c>
      <c r="T65">
        <v>0</v>
      </c>
      <c r="U65">
        <v>0</v>
      </c>
      <c r="V65">
        <v>0</v>
      </c>
      <c r="X65" s="510">
        <f t="shared" si="5"/>
        <v>0</v>
      </c>
      <c r="Y65" s="510">
        <f t="shared" si="6"/>
        <v>0</v>
      </c>
      <c r="Z65" s="510">
        <f t="shared" si="7"/>
        <v>0</v>
      </c>
      <c r="AA65" s="510">
        <f t="shared" si="8"/>
        <v>0</v>
      </c>
      <c r="AB65" s="510">
        <f t="shared" si="9"/>
        <v>0</v>
      </c>
      <c r="AC65" s="510">
        <f t="shared" si="10"/>
        <v>0</v>
      </c>
    </row>
    <row r="66" spans="1:29" x14ac:dyDescent="0.25">
      <c r="A66" s="422">
        <v>1</v>
      </c>
      <c r="B66" s="424"/>
      <c r="C66" s="424"/>
      <c r="D66" s="424"/>
      <c r="E66" s="433"/>
      <c r="F66" s="433"/>
      <c r="G66" s="433"/>
      <c r="H66" s="814"/>
      <c r="J66" s="509">
        <f t="shared" si="14"/>
        <v>0</v>
      </c>
      <c r="K66" s="509">
        <f t="shared" si="15"/>
        <v>0</v>
      </c>
      <c r="L66" s="509">
        <f t="shared" si="16"/>
        <v>0</v>
      </c>
      <c r="M66" s="509">
        <f t="shared" si="17"/>
        <v>0</v>
      </c>
      <c r="N66" s="509">
        <f t="shared" si="18"/>
        <v>0</v>
      </c>
      <c r="O66" s="509">
        <f t="shared" si="19"/>
        <v>0</v>
      </c>
      <c r="Q66">
        <v>0</v>
      </c>
      <c r="R66">
        <v>0</v>
      </c>
      <c r="S66">
        <v>0</v>
      </c>
      <c r="T66">
        <v>0</v>
      </c>
      <c r="U66">
        <v>0</v>
      </c>
      <c r="V66">
        <v>0</v>
      </c>
      <c r="X66" s="510">
        <f t="shared" si="5"/>
        <v>0</v>
      </c>
      <c r="Y66" s="510">
        <f t="shared" si="6"/>
        <v>0</v>
      </c>
      <c r="Z66" s="510">
        <f t="shared" si="7"/>
        <v>0</v>
      </c>
      <c r="AA66" s="510">
        <f t="shared" si="8"/>
        <v>0</v>
      </c>
      <c r="AB66" s="510">
        <f t="shared" si="9"/>
        <v>0</v>
      </c>
      <c r="AC66" s="510">
        <f t="shared" si="10"/>
        <v>0</v>
      </c>
    </row>
    <row r="67" spans="1:29" x14ac:dyDescent="0.25">
      <c r="A67" s="422">
        <v>1</v>
      </c>
      <c r="B67" s="427">
        <v>0</v>
      </c>
      <c r="C67" s="427">
        <v>0</v>
      </c>
      <c r="D67" s="427">
        <v>0</v>
      </c>
      <c r="E67" s="434">
        <v>0</v>
      </c>
      <c r="F67" s="434">
        <v>0</v>
      </c>
      <c r="G67" s="434">
        <v>0</v>
      </c>
      <c r="H67" s="815"/>
      <c r="J67" s="509">
        <f t="shared" si="14"/>
        <v>0</v>
      </c>
      <c r="K67" s="509">
        <f t="shared" si="15"/>
        <v>0</v>
      </c>
      <c r="L67" s="509">
        <f t="shared" si="16"/>
        <v>0</v>
      </c>
      <c r="M67" s="509">
        <f t="shared" si="17"/>
        <v>0</v>
      </c>
      <c r="N67" s="509">
        <f t="shared" si="18"/>
        <v>0</v>
      </c>
      <c r="O67" s="509">
        <f t="shared" si="19"/>
        <v>0</v>
      </c>
      <c r="Q67">
        <v>0</v>
      </c>
      <c r="R67">
        <v>0</v>
      </c>
      <c r="S67">
        <v>0</v>
      </c>
      <c r="T67">
        <v>0</v>
      </c>
      <c r="U67">
        <v>0</v>
      </c>
      <c r="V67">
        <v>0</v>
      </c>
      <c r="X67" s="510">
        <f t="shared" si="5"/>
        <v>0</v>
      </c>
      <c r="Y67" s="510">
        <f t="shared" si="6"/>
        <v>0</v>
      </c>
      <c r="Z67" s="510">
        <f t="shared" si="7"/>
        <v>0</v>
      </c>
      <c r="AA67" s="510">
        <f t="shared" si="8"/>
        <v>0</v>
      </c>
      <c r="AB67" s="510">
        <f t="shared" si="9"/>
        <v>0</v>
      </c>
      <c r="AC67" s="510">
        <f t="shared" si="10"/>
        <v>0</v>
      </c>
    </row>
    <row r="68" spans="1:29" x14ac:dyDescent="0.25">
      <c r="A68" s="422" t="s">
        <v>234</v>
      </c>
      <c r="B68" s="423">
        <v>0</v>
      </c>
      <c r="C68" s="423">
        <v>0</v>
      </c>
      <c r="D68" s="423">
        <v>6891000</v>
      </c>
      <c r="E68" s="423">
        <v>35948000</v>
      </c>
      <c r="F68" s="423">
        <v>5000000</v>
      </c>
      <c r="G68" s="423">
        <v>0</v>
      </c>
      <c r="H68" s="726" t="s">
        <v>1526</v>
      </c>
      <c r="J68" s="509">
        <f t="shared" si="14"/>
        <v>0</v>
      </c>
      <c r="K68" s="509">
        <f t="shared" si="15"/>
        <v>0</v>
      </c>
      <c r="L68" s="509">
        <f t="shared" si="16"/>
        <v>6891</v>
      </c>
      <c r="M68" s="509">
        <f t="shared" si="17"/>
        <v>35948</v>
      </c>
      <c r="N68" s="509">
        <f t="shared" si="18"/>
        <v>5000</v>
      </c>
      <c r="O68" s="509">
        <f t="shared" si="19"/>
        <v>0</v>
      </c>
      <c r="Q68">
        <v>0</v>
      </c>
      <c r="R68">
        <v>0</v>
      </c>
      <c r="S68">
        <v>6891</v>
      </c>
      <c r="T68">
        <v>35948</v>
      </c>
      <c r="U68">
        <v>5000</v>
      </c>
      <c r="V68">
        <v>0</v>
      </c>
      <c r="X68" s="510">
        <f t="shared" si="5"/>
        <v>0</v>
      </c>
      <c r="Y68" s="510">
        <f t="shared" si="6"/>
        <v>0</v>
      </c>
      <c r="Z68" s="510">
        <f t="shared" si="7"/>
        <v>0</v>
      </c>
      <c r="AA68" s="510">
        <f t="shared" si="8"/>
        <v>0</v>
      </c>
      <c r="AB68" s="510">
        <f t="shared" si="9"/>
        <v>0</v>
      </c>
      <c r="AC68" s="510">
        <f t="shared" si="10"/>
        <v>0</v>
      </c>
    </row>
    <row r="69" spans="1:29" x14ac:dyDescent="0.25">
      <c r="A69" s="422">
        <v>1</v>
      </c>
      <c r="B69" s="424">
        <v>0</v>
      </c>
      <c r="C69" s="424">
        <v>0</v>
      </c>
      <c r="D69" s="424">
        <v>0</v>
      </c>
      <c r="E69" s="424">
        <v>0</v>
      </c>
      <c r="F69" s="424">
        <v>0</v>
      </c>
      <c r="G69" s="424">
        <v>0</v>
      </c>
      <c r="H69" s="727"/>
      <c r="J69" s="509">
        <f t="shared" si="14"/>
        <v>0</v>
      </c>
      <c r="K69" s="509">
        <f t="shared" si="15"/>
        <v>0</v>
      </c>
      <c r="L69" s="509">
        <f t="shared" si="16"/>
        <v>0</v>
      </c>
      <c r="M69" s="509">
        <f t="shared" si="17"/>
        <v>0</v>
      </c>
      <c r="N69" s="509">
        <f t="shared" si="18"/>
        <v>0</v>
      </c>
      <c r="O69" s="509">
        <f t="shared" si="19"/>
        <v>0</v>
      </c>
      <c r="Q69">
        <v>0</v>
      </c>
      <c r="R69">
        <v>0</v>
      </c>
      <c r="S69">
        <v>0</v>
      </c>
      <c r="T69">
        <v>0</v>
      </c>
      <c r="U69">
        <v>0</v>
      </c>
      <c r="V69">
        <v>0</v>
      </c>
      <c r="X69" s="510">
        <f t="shared" si="5"/>
        <v>0</v>
      </c>
      <c r="Y69" s="510">
        <f t="shared" si="6"/>
        <v>0</v>
      </c>
      <c r="Z69" s="510">
        <f t="shared" si="7"/>
        <v>0</v>
      </c>
      <c r="AA69" s="510">
        <f t="shared" si="8"/>
        <v>0</v>
      </c>
      <c r="AB69" s="510">
        <f t="shared" si="9"/>
        <v>0</v>
      </c>
      <c r="AC69" s="510">
        <f t="shared" si="10"/>
        <v>0</v>
      </c>
    </row>
    <row r="70" spans="1:29" x14ac:dyDescent="0.25">
      <c r="A70" s="422">
        <v>1</v>
      </c>
      <c r="B70" s="427">
        <v>0</v>
      </c>
      <c r="C70" s="427">
        <v>0</v>
      </c>
      <c r="D70" s="427">
        <v>0</v>
      </c>
      <c r="E70" s="427">
        <v>0</v>
      </c>
      <c r="F70" s="427">
        <v>0</v>
      </c>
      <c r="G70" s="427">
        <v>0</v>
      </c>
      <c r="H70" s="727"/>
      <c r="J70" s="509">
        <f t="shared" si="14"/>
        <v>0</v>
      </c>
      <c r="K70" s="509">
        <f t="shared" si="15"/>
        <v>0</v>
      </c>
      <c r="L70" s="509">
        <f t="shared" si="16"/>
        <v>0</v>
      </c>
      <c r="M70" s="509">
        <f t="shared" si="17"/>
        <v>0</v>
      </c>
      <c r="N70" s="509">
        <f t="shared" si="18"/>
        <v>0</v>
      </c>
      <c r="O70" s="509">
        <f t="shared" si="19"/>
        <v>0</v>
      </c>
      <c r="Q70">
        <v>0</v>
      </c>
      <c r="R70">
        <v>0</v>
      </c>
      <c r="S70">
        <v>0</v>
      </c>
      <c r="T70">
        <v>0</v>
      </c>
      <c r="U70">
        <v>0</v>
      </c>
      <c r="V70">
        <v>0</v>
      </c>
      <c r="X70" s="510">
        <f t="shared" si="5"/>
        <v>0</v>
      </c>
      <c r="Y70" s="510">
        <f t="shared" si="6"/>
        <v>0</v>
      </c>
      <c r="Z70" s="510">
        <f t="shared" si="7"/>
        <v>0</v>
      </c>
      <c r="AA70" s="510">
        <f t="shared" si="8"/>
        <v>0</v>
      </c>
      <c r="AB70" s="510">
        <f t="shared" si="9"/>
        <v>0</v>
      </c>
      <c r="AC70" s="510">
        <f t="shared" si="10"/>
        <v>0</v>
      </c>
    </row>
    <row r="71" spans="1:29" x14ac:dyDescent="0.25">
      <c r="A71" s="490" t="s">
        <v>235</v>
      </c>
      <c r="B71" s="489">
        <f t="shared" ref="B71:G71" si="20">B73+B82+B94+B96+B105+B110</f>
        <v>958497188.53999996</v>
      </c>
      <c r="C71" s="565">
        <f t="shared" si="20"/>
        <v>885829015.3499999</v>
      </c>
      <c r="D71" s="489">
        <f t="shared" si="20"/>
        <v>1575283065.8899999</v>
      </c>
      <c r="E71" s="489">
        <f>E73+E82+E94+E96+E105+E110+E111</f>
        <v>1366952604</v>
      </c>
      <c r="F71" s="489">
        <f t="shared" si="20"/>
        <v>1163356104</v>
      </c>
      <c r="G71" s="489">
        <f t="shared" si="20"/>
        <v>1104036204</v>
      </c>
      <c r="H71" s="726"/>
      <c r="Q71" s="528">
        <f t="shared" ref="Q71:V71" si="21">Q73+Q82+Q94+Q96+Q105+Q110</f>
        <v>958497.2</v>
      </c>
      <c r="R71" s="528">
        <f t="shared" si="21"/>
        <v>885829.1</v>
      </c>
      <c r="S71" s="528">
        <f t="shared" si="21"/>
        <v>1575283.1</v>
      </c>
      <c r="T71" s="528">
        <f>T73+T82+T94+T96+T105+T110+T111</f>
        <v>1366952.5999999999</v>
      </c>
      <c r="U71" s="528">
        <f t="shared" si="21"/>
        <v>1163356.1000000001</v>
      </c>
      <c r="V71" s="528">
        <f t="shared" si="21"/>
        <v>1104036.2</v>
      </c>
      <c r="X71" s="510">
        <f t="shared" si="5"/>
        <v>-1.1459999950602651E-2</v>
      </c>
      <c r="Y71" s="510">
        <f t="shared" si="6"/>
        <v>-8.4650000091642141E-2</v>
      </c>
      <c r="Z71" s="510">
        <f t="shared" si="7"/>
        <v>-3.4110000124201179E-2</v>
      </c>
      <c r="AA71" s="510">
        <f t="shared" si="8"/>
        <v>4.0000001899898052E-3</v>
      </c>
      <c r="AB71" s="510">
        <f t="shared" si="9"/>
        <v>3.9999999571591616E-3</v>
      </c>
      <c r="AC71" s="510">
        <f t="shared" si="10"/>
        <v>3.9999999571591616E-3</v>
      </c>
    </row>
    <row r="72" spans="1:29" x14ac:dyDescent="0.25">
      <c r="A72" s="422">
        <v>1</v>
      </c>
      <c r="B72" s="427"/>
      <c r="C72" s="427"/>
      <c r="D72" s="427"/>
      <c r="E72" s="427"/>
      <c r="F72" s="427"/>
      <c r="G72" s="427"/>
      <c r="H72" s="809"/>
      <c r="J72" s="509">
        <f t="shared" ref="J72:J112" si="22">ROUND(B72/1000,1)</f>
        <v>0</v>
      </c>
      <c r="K72" s="509">
        <f t="shared" ref="K72:K112" si="23">ROUND(C72/1000,1)</f>
        <v>0</v>
      </c>
      <c r="L72" s="509">
        <f t="shared" ref="L72:L112" si="24">ROUND(D72/1000,1)</f>
        <v>0</v>
      </c>
      <c r="M72" s="509">
        <f t="shared" ref="M72:M112" si="25">ROUND(E72/1000,1)</f>
        <v>0</v>
      </c>
      <c r="N72" s="509">
        <f t="shared" ref="N72:N112" si="26">ROUND(F72/1000,1)</f>
        <v>0</v>
      </c>
      <c r="O72" s="509">
        <f t="shared" ref="O72:O112" si="27">ROUND(G72/1000,1)</f>
        <v>0</v>
      </c>
      <c r="Q72" s="513">
        <v>0</v>
      </c>
      <c r="R72" s="513">
        <v>0</v>
      </c>
      <c r="S72" s="513">
        <v>0</v>
      </c>
      <c r="T72" s="513">
        <v>0</v>
      </c>
      <c r="U72" s="513">
        <v>0</v>
      </c>
      <c r="V72" s="513">
        <v>0</v>
      </c>
      <c r="X72" s="510">
        <f t="shared" si="5"/>
        <v>0</v>
      </c>
      <c r="Y72" s="510">
        <f t="shared" si="6"/>
        <v>0</v>
      </c>
      <c r="Z72" s="510">
        <f t="shared" si="7"/>
        <v>0</v>
      </c>
      <c r="AA72" s="510">
        <f t="shared" si="8"/>
        <v>0</v>
      </c>
      <c r="AB72" s="510">
        <f t="shared" si="9"/>
        <v>0</v>
      </c>
      <c r="AC72" s="510">
        <f t="shared" si="10"/>
        <v>0</v>
      </c>
    </row>
    <row r="73" spans="1:29" x14ac:dyDescent="0.25">
      <c r="A73" s="431" t="s">
        <v>330</v>
      </c>
      <c r="B73" s="423">
        <v>238882356.03999999</v>
      </c>
      <c r="C73" s="423">
        <v>238822101.30000001</v>
      </c>
      <c r="D73" s="423">
        <v>24592101.399999999</v>
      </c>
      <c r="E73" s="423">
        <v>18943600</v>
      </c>
      <c r="F73" s="423">
        <v>18611000</v>
      </c>
      <c r="G73" s="423">
        <v>18611000</v>
      </c>
      <c r="H73" s="726" t="s">
        <v>583</v>
      </c>
      <c r="J73" s="509">
        <f t="shared" si="22"/>
        <v>238882.4</v>
      </c>
      <c r="K73" s="509">
        <f t="shared" si="23"/>
        <v>238822.1</v>
      </c>
      <c r="L73" s="509">
        <f t="shared" si="24"/>
        <v>24592.1</v>
      </c>
      <c r="M73" s="509">
        <f t="shared" si="25"/>
        <v>18943.599999999999</v>
      </c>
      <c r="N73" s="509">
        <f t="shared" si="26"/>
        <v>18611</v>
      </c>
      <c r="O73" s="509">
        <f t="shared" si="27"/>
        <v>18611</v>
      </c>
      <c r="Q73" s="513">
        <v>238882.4</v>
      </c>
      <c r="R73" s="513">
        <v>238822.1</v>
      </c>
      <c r="S73" s="513">
        <v>24592.1</v>
      </c>
      <c r="T73" s="513">
        <v>18943.599999999999</v>
      </c>
      <c r="U73" s="513">
        <v>18611</v>
      </c>
      <c r="V73" s="513">
        <v>18611</v>
      </c>
      <c r="X73" s="510">
        <f t="shared" si="5"/>
        <v>-4.3960000009974465E-2</v>
      </c>
      <c r="Y73" s="510">
        <f t="shared" si="6"/>
        <v>1.3000000035390258E-3</v>
      </c>
      <c r="Z73" s="510">
        <f t="shared" si="7"/>
        <v>1.4000000010128133E-3</v>
      </c>
      <c r="AA73" s="510">
        <f t="shared" si="8"/>
        <v>0</v>
      </c>
      <c r="AB73" s="510">
        <f t="shared" si="9"/>
        <v>0</v>
      </c>
      <c r="AC73" s="510">
        <f t="shared" si="10"/>
        <v>0</v>
      </c>
    </row>
    <row r="74" spans="1:29" x14ac:dyDescent="0.25">
      <c r="A74" s="422">
        <v>1</v>
      </c>
      <c r="B74" s="435"/>
      <c r="C74" s="435"/>
      <c r="D74" s="435"/>
      <c r="E74" s="435"/>
      <c r="F74" s="435"/>
      <c r="G74" s="435"/>
      <c r="H74" s="727"/>
      <c r="J74" s="509">
        <f t="shared" si="22"/>
        <v>0</v>
      </c>
      <c r="K74" s="509">
        <f t="shared" si="23"/>
        <v>0</v>
      </c>
      <c r="L74" s="509">
        <f t="shared" si="24"/>
        <v>0</v>
      </c>
      <c r="M74" s="509">
        <f t="shared" si="25"/>
        <v>0</v>
      </c>
      <c r="N74" s="509">
        <f t="shared" si="26"/>
        <v>0</v>
      </c>
      <c r="O74" s="509">
        <f t="shared" si="27"/>
        <v>0</v>
      </c>
      <c r="Q74" s="513">
        <v>0</v>
      </c>
      <c r="R74" s="513">
        <v>0</v>
      </c>
      <c r="S74" s="513">
        <v>0</v>
      </c>
      <c r="T74" s="513">
        <v>0</v>
      </c>
      <c r="U74" s="513">
        <v>0</v>
      </c>
      <c r="V74" s="513">
        <v>0</v>
      </c>
      <c r="X74" s="510">
        <f t="shared" ref="X74:X137" si="28">B74/1000-Q74</f>
        <v>0</v>
      </c>
      <c r="Y74" s="510">
        <f t="shared" ref="Y74:Y137" si="29">C74/1000-R74</f>
        <v>0</v>
      </c>
      <c r="Z74" s="510">
        <f t="shared" ref="Z74:Z137" si="30">D74/1000-S74</f>
        <v>0</v>
      </c>
      <c r="AA74" s="510">
        <f t="shared" ref="AA74:AA137" si="31">E74/1000-T74</f>
        <v>0</v>
      </c>
      <c r="AB74" s="510">
        <f t="shared" ref="AB74:AB137" si="32">F74/1000-U74</f>
        <v>0</v>
      </c>
      <c r="AC74" s="510">
        <f t="shared" ref="AC74:AC137" si="33">G74/1000-V74</f>
        <v>0</v>
      </c>
    </row>
    <row r="75" spans="1:29" x14ac:dyDescent="0.25">
      <c r="A75" s="422">
        <v>1</v>
      </c>
      <c r="B75" s="435"/>
      <c r="C75" s="435"/>
      <c r="D75" s="435"/>
      <c r="E75" s="435"/>
      <c r="F75" s="435"/>
      <c r="G75" s="435"/>
      <c r="H75" s="727"/>
      <c r="J75" s="509">
        <f t="shared" si="22"/>
        <v>0</v>
      </c>
      <c r="K75" s="509">
        <f t="shared" si="23"/>
        <v>0</v>
      </c>
      <c r="L75" s="509">
        <f t="shared" si="24"/>
        <v>0</v>
      </c>
      <c r="M75" s="509">
        <f t="shared" si="25"/>
        <v>0</v>
      </c>
      <c r="N75" s="509">
        <f t="shared" si="26"/>
        <v>0</v>
      </c>
      <c r="O75" s="509">
        <f t="shared" si="27"/>
        <v>0</v>
      </c>
      <c r="Q75" s="513">
        <v>0</v>
      </c>
      <c r="R75" s="513">
        <v>0</v>
      </c>
      <c r="S75" s="513">
        <v>0</v>
      </c>
      <c r="T75" s="513">
        <v>0</v>
      </c>
      <c r="U75" s="513">
        <v>0</v>
      </c>
      <c r="V75" s="513">
        <v>0</v>
      </c>
      <c r="X75" s="510">
        <f t="shared" si="28"/>
        <v>0</v>
      </c>
      <c r="Y75" s="510">
        <f t="shared" si="29"/>
        <v>0</v>
      </c>
      <c r="Z75" s="510">
        <f t="shared" si="30"/>
        <v>0</v>
      </c>
      <c r="AA75" s="510">
        <f t="shared" si="31"/>
        <v>0</v>
      </c>
      <c r="AB75" s="510">
        <f t="shared" si="32"/>
        <v>0</v>
      </c>
      <c r="AC75" s="510">
        <f t="shared" si="33"/>
        <v>0</v>
      </c>
    </row>
    <row r="76" spans="1:29" x14ac:dyDescent="0.25">
      <c r="A76" s="422">
        <v>1</v>
      </c>
      <c r="B76" s="435"/>
      <c r="C76" s="435"/>
      <c r="D76" s="435"/>
      <c r="E76" s="435"/>
      <c r="F76" s="435"/>
      <c r="G76" s="435"/>
      <c r="H76" s="727"/>
      <c r="J76" s="509">
        <f t="shared" si="22"/>
        <v>0</v>
      </c>
      <c r="K76" s="509">
        <f t="shared" si="23"/>
        <v>0</v>
      </c>
      <c r="L76" s="509">
        <f t="shared" si="24"/>
        <v>0</v>
      </c>
      <c r="M76" s="509">
        <f t="shared" si="25"/>
        <v>0</v>
      </c>
      <c r="N76" s="509">
        <f t="shared" si="26"/>
        <v>0</v>
      </c>
      <c r="O76" s="509">
        <f t="shared" si="27"/>
        <v>0</v>
      </c>
      <c r="Q76" s="513">
        <v>0</v>
      </c>
      <c r="R76" s="513">
        <v>0</v>
      </c>
      <c r="S76" s="513">
        <v>0</v>
      </c>
      <c r="T76" s="513">
        <v>0</v>
      </c>
      <c r="U76" s="513">
        <v>0</v>
      </c>
      <c r="V76" s="513">
        <v>0</v>
      </c>
      <c r="X76" s="510">
        <f t="shared" si="28"/>
        <v>0</v>
      </c>
      <c r="Y76" s="510">
        <f t="shared" si="29"/>
        <v>0</v>
      </c>
      <c r="Z76" s="510">
        <f t="shared" si="30"/>
        <v>0</v>
      </c>
      <c r="AA76" s="510">
        <f t="shared" si="31"/>
        <v>0</v>
      </c>
      <c r="AB76" s="510">
        <f t="shared" si="32"/>
        <v>0</v>
      </c>
      <c r="AC76" s="510">
        <f t="shared" si="33"/>
        <v>0</v>
      </c>
    </row>
    <row r="77" spans="1:29" x14ac:dyDescent="0.25">
      <c r="A77" s="422">
        <v>1</v>
      </c>
      <c r="B77" s="435"/>
      <c r="C77" s="435"/>
      <c r="D77" s="435"/>
      <c r="E77" s="435"/>
      <c r="F77" s="435"/>
      <c r="G77" s="435"/>
      <c r="H77" s="727"/>
      <c r="J77" s="509">
        <f t="shared" si="22"/>
        <v>0</v>
      </c>
      <c r="K77" s="509">
        <f t="shared" si="23"/>
        <v>0</v>
      </c>
      <c r="L77" s="509">
        <f t="shared" si="24"/>
        <v>0</v>
      </c>
      <c r="M77" s="509">
        <f t="shared" si="25"/>
        <v>0</v>
      </c>
      <c r="N77" s="509">
        <f t="shared" si="26"/>
        <v>0</v>
      </c>
      <c r="O77" s="509">
        <f t="shared" si="27"/>
        <v>0</v>
      </c>
      <c r="Q77" s="513">
        <v>0</v>
      </c>
      <c r="R77" s="513">
        <v>0</v>
      </c>
      <c r="S77" s="513">
        <v>0</v>
      </c>
      <c r="T77" s="513">
        <v>0</v>
      </c>
      <c r="U77" s="513">
        <v>0</v>
      </c>
      <c r="V77" s="513">
        <v>0</v>
      </c>
      <c r="X77" s="510">
        <f t="shared" si="28"/>
        <v>0</v>
      </c>
      <c r="Y77" s="510">
        <f t="shared" si="29"/>
        <v>0</v>
      </c>
      <c r="Z77" s="510">
        <f t="shared" si="30"/>
        <v>0</v>
      </c>
      <c r="AA77" s="510">
        <f t="shared" si="31"/>
        <v>0</v>
      </c>
      <c r="AB77" s="510">
        <f t="shared" si="32"/>
        <v>0</v>
      </c>
      <c r="AC77" s="510">
        <f t="shared" si="33"/>
        <v>0</v>
      </c>
    </row>
    <row r="78" spans="1:29" x14ac:dyDescent="0.25">
      <c r="A78" s="422">
        <v>1</v>
      </c>
      <c r="B78" s="435"/>
      <c r="C78" s="435"/>
      <c r="D78" s="435"/>
      <c r="E78" s="435"/>
      <c r="F78" s="435"/>
      <c r="G78" s="435"/>
      <c r="H78" s="727"/>
      <c r="J78" s="509">
        <f t="shared" si="22"/>
        <v>0</v>
      </c>
      <c r="K78" s="509">
        <f t="shared" si="23"/>
        <v>0</v>
      </c>
      <c r="L78" s="509">
        <f t="shared" si="24"/>
        <v>0</v>
      </c>
      <c r="M78" s="509">
        <f t="shared" si="25"/>
        <v>0</v>
      </c>
      <c r="N78" s="509">
        <f t="shared" si="26"/>
        <v>0</v>
      </c>
      <c r="O78" s="509">
        <f t="shared" si="27"/>
        <v>0</v>
      </c>
      <c r="Q78" s="513">
        <v>0</v>
      </c>
      <c r="R78" s="513">
        <v>0</v>
      </c>
      <c r="S78" s="513">
        <v>0</v>
      </c>
      <c r="T78" s="513">
        <v>0</v>
      </c>
      <c r="U78" s="513">
        <v>0</v>
      </c>
      <c r="V78" s="513">
        <v>0</v>
      </c>
      <c r="X78" s="510">
        <f t="shared" si="28"/>
        <v>0</v>
      </c>
      <c r="Y78" s="510">
        <f t="shared" si="29"/>
        <v>0</v>
      </c>
      <c r="Z78" s="510">
        <f t="shared" si="30"/>
        <v>0</v>
      </c>
      <c r="AA78" s="510">
        <f t="shared" si="31"/>
        <v>0</v>
      </c>
      <c r="AB78" s="510">
        <f t="shared" si="32"/>
        <v>0</v>
      </c>
      <c r="AC78" s="510">
        <f t="shared" si="33"/>
        <v>0</v>
      </c>
    </row>
    <row r="79" spans="1:29" x14ac:dyDescent="0.25">
      <c r="A79" s="422">
        <v>1</v>
      </c>
      <c r="B79" s="435"/>
      <c r="C79" s="435"/>
      <c r="D79" s="435"/>
      <c r="E79" s="435"/>
      <c r="F79" s="435"/>
      <c r="G79" s="435"/>
      <c r="H79" s="727"/>
      <c r="J79" s="509">
        <f t="shared" si="22"/>
        <v>0</v>
      </c>
      <c r="K79" s="509">
        <f t="shared" si="23"/>
        <v>0</v>
      </c>
      <c r="L79" s="509">
        <f t="shared" si="24"/>
        <v>0</v>
      </c>
      <c r="M79" s="509">
        <f t="shared" si="25"/>
        <v>0</v>
      </c>
      <c r="N79" s="509">
        <f t="shared" si="26"/>
        <v>0</v>
      </c>
      <c r="O79" s="509">
        <f t="shared" si="27"/>
        <v>0</v>
      </c>
      <c r="Q79" s="513">
        <v>0</v>
      </c>
      <c r="R79" s="513">
        <v>0</v>
      </c>
      <c r="S79" s="513">
        <v>0</v>
      </c>
      <c r="T79" s="513">
        <v>0</v>
      </c>
      <c r="U79" s="513">
        <v>0</v>
      </c>
      <c r="V79" s="513">
        <v>0</v>
      </c>
      <c r="X79" s="510">
        <f t="shared" si="28"/>
        <v>0</v>
      </c>
      <c r="Y79" s="510">
        <f t="shared" si="29"/>
        <v>0</v>
      </c>
      <c r="Z79" s="510">
        <f t="shared" si="30"/>
        <v>0</v>
      </c>
      <c r="AA79" s="510">
        <f t="shared" si="31"/>
        <v>0</v>
      </c>
      <c r="AB79" s="510">
        <f t="shared" si="32"/>
        <v>0</v>
      </c>
      <c r="AC79" s="510">
        <f t="shared" si="33"/>
        <v>0</v>
      </c>
    </row>
    <row r="80" spans="1:29" x14ac:dyDescent="0.25">
      <c r="A80" s="422">
        <v>1</v>
      </c>
      <c r="B80" s="435"/>
      <c r="C80" s="435"/>
      <c r="D80" s="435"/>
      <c r="E80" s="435"/>
      <c r="F80" s="435"/>
      <c r="G80" s="435"/>
      <c r="H80" s="727"/>
      <c r="J80" s="509">
        <f t="shared" si="22"/>
        <v>0</v>
      </c>
      <c r="K80" s="509">
        <f t="shared" si="23"/>
        <v>0</v>
      </c>
      <c r="L80" s="509">
        <f t="shared" si="24"/>
        <v>0</v>
      </c>
      <c r="M80" s="509">
        <f t="shared" si="25"/>
        <v>0</v>
      </c>
      <c r="N80" s="509">
        <f t="shared" si="26"/>
        <v>0</v>
      </c>
      <c r="O80" s="509">
        <f t="shared" si="27"/>
        <v>0</v>
      </c>
      <c r="Q80" s="513">
        <v>0</v>
      </c>
      <c r="R80" s="513">
        <v>0</v>
      </c>
      <c r="S80" s="513">
        <v>0</v>
      </c>
      <c r="T80" s="513">
        <v>0</v>
      </c>
      <c r="U80" s="513">
        <v>0</v>
      </c>
      <c r="V80" s="513">
        <v>0</v>
      </c>
      <c r="X80" s="510">
        <f t="shared" si="28"/>
        <v>0</v>
      </c>
      <c r="Y80" s="510">
        <f t="shared" si="29"/>
        <v>0</v>
      </c>
      <c r="Z80" s="510">
        <f t="shared" si="30"/>
        <v>0</v>
      </c>
      <c r="AA80" s="510">
        <f t="shared" si="31"/>
        <v>0</v>
      </c>
      <c r="AB80" s="510">
        <f t="shared" si="32"/>
        <v>0</v>
      </c>
      <c r="AC80" s="510">
        <f t="shared" si="33"/>
        <v>0</v>
      </c>
    </row>
    <row r="81" spans="1:29" x14ac:dyDescent="0.25">
      <c r="A81" s="422">
        <v>1</v>
      </c>
      <c r="B81" s="386"/>
      <c r="C81" s="386"/>
      <c r="D81" s="386"/>
      <c r="E81" s="386"/>
      <c r="F81" s="386"/>
      <c r="G81" s="386"/>
      <c r="H81" s="809"/>
      <c r="J81" s="509">
        <f t="shared" si="22"/>
        <v>0</v>
      </c>
      <c r="K81" s="509">
        <f t="shared" si="23"/>
        <v>0</v>
      </c>
      <c r="L81" s="509">
        <f t="shared" si="24"/>
        <v>0</v>
      </c>
      <c r="M81" s="509">
        <f t="shared" si="25"/>
        <v>0</v>
      </c>
      <c r="N81" s="509">
        <f t="shared" si="26"/>
        <v>0</v>
      </c>
      <c r="O81" s="509">
        <f t="shared" si="27"/>
        <v>0</v>
      </c>
      <c r="Q81" s="513">
        <v>0</v>
      </c>
      <c r="R81" s="513">
        <v>0</v>
      </c>
      <c r="S81" s="513">
        <v>0</v>
      </c>
      <c r="T81" s="513">
        <v>0</v>
      </c>
      <c r="U81" s="513">
        <v>0</v>
      </c>
      <c r="V81" s="513">
        <v>0</v>
      </c>
      <c r="X81" s="510">
        <f t="shared" si="28"/>
        <v>0</v>
      </c>
      <c r="Y81" s="510">
        <f t="shared" si="29"/>
        <v>0</v>
      </c>
      <c r="Z81" s="510">
        <f t="shared" si="30"/>
        <v>0</v>
      </c>
      <c r="AA81" s="510">
        <f t="shared" si="31"/>
        <v>0</v>
      </c>
      <c r="AB81" s="510">
        <f t="shared" si="32"/>
        <v>0</v>
      </c>
      <c r="AC81" s="510">
        <f t="shared" si="33"/>
        <v>0</v>
      </c>
    </row>
    <row r="82" spans="1:29" x14ac:dyDescent="0.25">
      <c r="A82" s="431" t="s">
        <v>248</v>
      </c>
      <c r="B82" s="423">
        <f>75214740.65+261798066.85</f>
        <v>337012807.5</v>
      </c>
      <c r="C82" s="423">
        <f>72159354.36+203757708.62</f>
        <v>275917062.98000002</v>
      </c>
      <c r="D82" s="423">
        <f>219515700+635008163.74</f>
        <v>854523863.74000001</v>
      </c>
      <c r="E82" s="423">
        <f>57659900+552609200</f>
        <v>610269100</v>
      </c>
      <c r="F82" s="423">
        <f>232648900+233958100</f>
        <v>466607000</v>
      </c>
      <c r="G82" s="423">
        <f>256188900+151098200</f>
        <v>407287100</v>
      </c>
      <c r="H82" s="726" t="s">
        <v>785</v>
      </c>
      <c r="J82" s="509">
        <f t="shared" si="22"/>
        <v>337012.8</v>
      </c>
      <c r="K82" s="509">
        <f t="shared" si="23"/>
        <v>275917.09999999998</v>
      </c>
      <c r="L82" s="509">
        <f t="shared" si="24"/>
        <v>854523.9</v>
      </c>
      <c r="M82" s="509">
        <f t="shared" si="25"/>
        <v>610269.1</v>
      </c>
      <c r="N82" s="509">
        <f t="shared" si="26"/>
        <v>466607</v>
      </c>
      <c r="O82" s="509">
        <f t="shared" si="27"/>
        <v>407287.1</v>
      </c>
      <c r="Q82" s="513">
        <v>337012.8</v>
      </c>
      <c r="R82" s="513">
        <v>275917.09999999998</v>
      </c>
      <c r="S82" s="513">
        <v>854523.9</v>
      </c>
      <c r="T82" s="513">
        <v>610269.1</v>
      </c>
      <c r="U82" s="513">
        <v>466607</v>
      </c>
      <c r="V82" s="513">
        <v>407287.1</v>
      </c>
      <c r="X82" s="510">
        <f t="shared" si="28"/>
        <v>7.5000000069849193E-3</v>
      </c>
      <c r="Y82" s="510">
        <f t="shared" si="29"/>
        <v>-3.7019999930635095E-2</v>
      </c>
      <c r="Z82" s="510">
        <f t="shared" si="30"/>
        <v>-3.6259999964386225E-2</v>
      </c>
      <c r="AA82" s="510">
        <f t="shared" si="31"/>
        <v>0</v>
      </c>
      <c r="AB82" s="510">
        <f t="shared" si="32"/>
        <v>0</v>
      </c>
      <c r="AC82" s="510">
        <f t="shared" si="33"/>
        <v>0</v>
      </c>
    </row>
    <row r="83" spans="1:29" x14ac:dyDescent="0.25">
      <c r="A83" s="422">
        <v>1</v>
      </c>
      <c r="B83" s="399"/>
      <c r="C83" s="399"/>
      <c r="D83" s="399"/>
      <c r="E83" s="399"/>
      <c r="F83" s="399"/>
      <c r="G83" s="399"/>
      <c r="H83" s="727"/>
      <c r="J83" s="509">
        <f t="shared" si="22"/>
        <v>0</v>
      </c>
      <c r="K83" s="509">
        <f t="shared" si="23"/>
        <v>0</v>
      </c>
      <c r="L83" s="509">
        <f t="shared" si="24"/>
        <v>0</v>
      </c>
      <c r="M83" s="509">
        <f t="shared" si="25"/>
        <v>0</v>
      </c>
      <c r="N83" s="509">
        <f t="shared" si="26"/>
        <v>0</v>
      </c>
      <c r="O83" s="509">
        <f t="shared" si="27"/>
        <v>0</v>
      </c>
      <c r="Q83" s="513">
        <v>0</v>
      </c>
      <c r="R83" s="513">
        <v>0</v>
      </c>
      <c r="S83" s="513">
        <v>0</v>
      </c>
      <c r="T83" s="513">
        <v>0</v>
      </c>
      <c r="U83" s="513">
        <v>0</v>
      </c>
      <c r="V83" s="513">
        <v>0</v>
      </c>
      <c r="X83" s="510">
        <f t="shared" si="28"/>
        <v>0</v>
      </c>
      <c r="Y83" s="510">
        <f t="shared" si="29"/>
        <v>0</v>
      </c>
      <c r="Z83" s="510">
        <f t="shared" si="30"/>
        <v>0</v>
      </c>
      <c r="AA83" s="510">
        <f t="shared" si="31"/>
        <v>0</v>
      </c>
      <c r="AB83" s="510">
        <f t="shared" si="32"/>
        <v>0</v>
      </c>
      <c r="AC83" s="510">
        <f t="shared" si="33"/>
        <v>0</v>
      </c>
    </row>
    <row r="84" spans="1:29" x14ac:dyDescent="0.25">
      <c r="A84" s="422">
        <v>1</v>
      </c>
      <c r="B84" s="399"/>
      <c r="C84" s="399"/>
      <c r="D84" s="399"/>
      <c r="E84" s="399"/>
      <c r="F84" s="399"/>
      <c r="G84" s="399"/>
      <c r="H84" s="727"/>
      <c r="J84" s="509">
        <f t="shared" si="22"/>
        <v>0</v>
      </c>
      <c r="K84" s="509">
        <f t="shared" si="23"/>
        <v>0</v>
      </c>
      <c r="L84" s="509">
        <f t="shared" si="24"/>
        <v>0</v>
      </c>
      <c r="M84" s="509">
        <f t="shared" si="25"/>
        <v>0</v>
      </c>
      <c r="N84" s="509">
        <f t="shared" si="26"/>
        <v>0</v>
      </c>
      <c r="O84" s="509">
        <f t="shared" si="27"/>
        <v>0</v>
      </c>
      <c r="Q84" s="513">
        <v>0</v>
      </c>
      <c r="R84" s="513">
        <v>0</v>
      </c>
      <c r="S84" s="513">
        <v>0</v>
      </c>
      <c r="T84" s="513">
        <v>0</v>
      </c>
      <c r="U84" s="513">
        <v>0</v>
      </c>
      <c r="V84" s="513">
        <v>0</v>
      </c>
      <c r="X84" s="510">
        <f t="shared" si="28"/>
        <v>0</v>
      </c>
      <c r="Y84" s="510">
        <f t="shared" si="29"/>
        <v>0</v>
      </c>
      <c r="Z84" s="510">
        <f t="shared" si="30"/>
        <v>0</v>
      </c>
      <c r="AA84" s="510">
        <f t="shared" si="31"/>
        <v>0</v>
      </c>
      <c r="AB84" s="510">
        <f t="shared" si="32"/>
        <v>0</v>
      </c>
      <c r="AC84" s="510">
        <f t="shared" si="33"/>
        <v>0</v>
      </c>
    </row>
    <row r="85" spans="1:29" x14ac:dyDescent="0.25">
      <c r="A85" s="422">
        <v>1</v>
      </c>
      <c r="B85" s="399"/>
      <c r="C85" s="399"/>
      <c r="D85" s="399"/>
      <c r="E85" s="399"/>
      <c r="F85" s="399"/>
      <c r="G85" s="399"/>
      <c r="H85" s="727"/>
      <c r="J85" s="509">
        <f t="shared" si="22"/>
        <v>0</v>
      </c>
      <c r="K85" s="509">
        <f t="shared" si="23"/>
        <v>0</v>
      </c>
      <c r="L85" s="509">
        <f t="shared" si="24"/>
        <v>0</v>
      </c>
      <c r="M85" s="509">
        <f t="shared" si="25"/>
        <v>0</v>
      </c>
      <c r="N85" s="509">
        <f t="shared" si="26"/>
        <v>0</v>
      </c>
      <c r="O85" s="509">
        <f t="shared" si="27"/>
        <v>0</v>
      </c>
      <c r="Q85" s="513">
        <v>0</v>
      </c>
      <c r="R85" s="513">
        <v>0</v>
      </c>
      <c r="S85" s="513">
        <v>0</v>
      </c>
      <c r="T85" s="513">
        <v>0</v>
      </c>
      <c r="U85" s="513">
        <v>0</v>
      </c>
      <c r="V85" s="513">
        <v>0</v>
      </c>
      <c r="X85" s="510">
        <f t="shared" si="28"/>
        <v>0</v>
      </c>
      <c r="Y85" s="510">
        <f t="shared" si="29"/>
        <v>0</v>
      </c>
      <c r="Z85" s="510">
        <f t="shared" si="30"/>
        <v>0</v>
      </c>
      <c r="AA85" s="510">
        <f t="shared" si="31"/>
        <v>0</v>
      </c>
      <c r="AB85" s="510">
        <f t="shared" si="32"/>
        <v>0</v>
      </c>
      <c r="AC85" s="510">
        <f t="shared" si="33"/>
        <v>0</v>
      </c>
    </row>
    <row r="86" spans="1:29" x14ac:dyDescent="0.25">
      <c r="A86" s="422">
        <v>1</v>
      </c>
      <c r="B86" s="399"/>
      <c r="C86" s="399"/>
      <c r="D86" s="399"/>
      <c r="E86" s="399"/>
      <c r="F86" s="399"/>
      <c r="G86" s="399"/>
      <c r="H86" s="727"/>
      <c r="J86" s="509">
        <f t="shared" si="22"/>
        <v>0</v>
      </c>
      <c r="K86" s="509">
        <f t="shared" si="23"/>
        <v>0</v>
      </c>
      <c r="L86" s="509">
        <f t="shared" si="24"/>
        <v>0</v>
      </c>
      <c r="M86" s="509">
        <f t="shared" si="25"/>
        <v>0</v>
      </c>
      <c r="N86" s="509">
        <f t="shared" si="26"/>
        <v>0</v>
      </c>
      <c r="O86" s="509">
        <f t="shared" si="27"/>
        <v>0</v>
      </c>
      <c r="Q86" s="513">
        <v>0</v>
      </c>
      <c r="R86" s="513">
        <v>0</v>
      </c>
      <c r="S86" s="513">
        <v>0</v>
      </c>
      <c r="T86" s="513">
        <v>0</v>
      </c>
      <c r="U86" s="513">
        <v>0</v>
      </c>
      <c r="V86" s="513">
        <v>0</v>
      </c>
      <c r="X86" s="510">
        <f t="shared" si="28"/>
        <v>0</v>
      </c>
      <c r="Y86" s="510">
        <f t="shared" si="29"/>
        <v>0</v>
      </c>
      <c r="Z86" s="510">
        <f t="shared" si="30"/>
        <v>0</v>
      </c>
      <c r="AA86" s="510">
        <f t="shared" si="31"/>
        <v>0</v>
      </c>
      <c r="AB86" s="510">
        <f t="shared" si="32"/>
        <v>0</v>
      </c>
      <c r="AC86" s="510">
        <f t="shared" si="33"/>
        <v>0</v>
      </c>
    </row>
    <row r="87" spans="1:29" x14ac:dyDescent="0.25">
      <c r="A87" s="422">
        <v>1</v>
      </c>
      <c r="B87" s="399"/>
      <c r="C87" s="399"/>
      <c r="D87" s="399"/>
      <c r="E87" s="399"/>
      <c r="F87" s="399"/>
      <c r="G87" s="399"/>
      <c r="H87" s="727"/>
      <c r="J87" s="509">
        <f t="shared" si="22"/>
        <v>0</v>
      </c>
      <c r="K87" s="509">
        <f t="shared" si="23"/>
        <v>0</v>
      </c>
      <c r="L87" s="509">
        <f t="shared" si="24"/>
        <v>0</v>
      </c>
      <c r="M87" s="509">
        <f t="shared" si="25"/>
        <v>0</v>
      </c>
      <c r="N87" s="509">
        <f t="shared" si="26"/>
        <v>0</v>
      </c>
      <c r="O87" s="509">
        <f t="shared" si="27"/>
        <v>0</v>
      </c>
      <c r="Q87" s="513">
        <v>0</v>
      </c>
      <c r="R87" s="513">
        <v>0</v>
      </c>
      <c r="S87" s="513">
        <v>0</v>
      </c>
      <c r="T87" s="513">
        <v>0</v>
      </c>
      <c r="U87" s="513">
        <v>0</v>
      </c>
      <c r="V87" s="513">
        <v>0</v>
      </c>
      <c r="X87" s="510">
        <f t="shared" si="28"/>
        <v>0</v>
      </c>
      <c r="Y87" s="510">
        <f t="shared" si="29"/>
        <v>0</v>
      </c>
      <c r="Z87" s="510">
        <f t="shared" si="30"/>
        <v>0</v>
      </c>
      <c r="AA87" s="510">
        <f t="shared" si="31"/>
        <v>0</v>
      </c>
      <c r="AB87" s="510">
        <f t="shared" si="32"/>
        <v>0</v>
      </c>
      <c r="AC87" s="510">
        <f t="shared" si="33"/>
        <v>0</v>
      </c>
    </row>
    <row r="88" spans="1:29" x14ac:dyDescent="0.25">
      <c r="A88" s="422">
        <v>1</v>
      </c>
      <c r="B88" s="399"/>
      <c r="C88" s="399"/>
      <c r="D88" s="399"/>
      <c r="E88" s="399"/>
      <c r="F88" s="399"/>
      <c r="G88" s="399"/>
      <c r="H88" s="727"/>
      <c r="J88" s="509">
        <f t="shared" si="22"/>
        <v>0</v>
      </c>
      <c r="K88" s="509">
        <f t="shared" si="23"/>
        <v>0</v>
      </c>
      <c r="L88" s="509">
        <f t="shared" si="24"/>
        <v>0</v>
      </c>
      <c r="M88" s="509">
        <f t="shared" si="25"/>
        <v>0</v>
      </c>
      <c r="N88" s="509">
        <f t="shared" si="26"/>
        <v>0</v>
      </c>
      <c r="O88" s="509">
        <f t="shared" si="27"/>
        <v>0</v>
      </c>
      <c r="Q88" s="513">
        <v>0</v>
      </c>
      <c r="R88" s="513">
        <v>0</v>
      </c>
      <c r="S88" s="513">
        <v>0</v>
      </c>
      <c r="T88" s="513">
        <v>0</v>
      </c>
      <c r="U88" s="513">
        <v>0</v>
      </c>
      <c r="V88" s="513">
        <v>0</v>
      </c>
      <c r="X88" s="510">
        <f t="shared" si="28"/>
        <v>0</v>
      </c>
      <c r="Y88" s="510">
        <f t="shared" si="29"/>
        <v>0</v>
      </c>
      <c r="Z88" s="510">
        <f t="shared" si="30"/>
        <v>0</v>
      </c>
      <c r="AA88" s="510">
        <f t="shared" si="31"/>
        <v>0</v>
      </c>
      <c r="AB88" s="510">
        <f t="shared" si="32"/>
        <v>0</v>
      </c>
      <c r="AC88" s="510">
        <f t="shared" si="33"/>
        <v>0</v>
      </c>
    </row>
    <row r="89" spans="1:29" x14ac:dyDescent="0.25">
      <c r="A89" s="422">
        <v>1</v>
      </c>
      <c r="B89" s="399"/>
      <c r="C89" s="399"/>
      <c r="D89" s="399"/>
      <c r="E89" s="399"/>
      <c r="F89" s="399"/>
      <c r="G89" s="399"/>
      <c r="H89" s="727"/>
      <c r="J89" s="509">
        <f t="shared" si="22"/>
        <v>0</v>
      </c>
      <c r="K89" s="509">
        <f t="shared" si="23"/>
        <v>0</v>
      </c>
      <c r="L89" s="509">
        <f t="shared" si="24"/>
        <v>0</v>
      </c>
      <c r="M89" s="509">
        <f t="shared" si="25"/>
        <v>0</v>
      </c>
      <c r="N89" s="509">
        <f t="shared" si="26"/>
        <v>0</v>
      </c>
      <c r="O89" s="509">
        <f t="shared" si="27"/>
        <v>0</v>
      </c>
      <c r="Q89" s="513">
        <v>0</v>
      </c>
      <c r="R89" s="513">
        <v>0</v>
      </c>
      <c r="S89" s="513">
        <v>0</v>
      </c>
      <c r="T89" s="513">
        <v>0</v>
      </c>
      <c r="U89" s="513">
        <v>0</v>
      </c>
      <c r="V89" s="513">
        <v>0</v>
      </c>
      <c r="X89" s="510">
        <f t="shared" si="28"/>
        <v>0</v>
      </c>
      <c r="Y89" s="510">
        <f t="shared" si="29"/>
        <v>0</v>
      </c>
      <c r="Z89" s="510">
        <f t="shared" si="30"/>
        <v>0</v>
      </c>
      <c r="AA89" s="510">
        <f t="shared" si="31"/>
        <v>0</v>
      </c>
      <c r="AB89" s="510">
        <f t="shared" si="32"/>
        <v>0</v>
      </c>
      <c r="AC89" s="510">
        <f t="shared" si="33"/>
        <v>0</v>
      </c>
    </row>
    <row r="90" spans="1:29" x14ac:dyDescent="0.25">
      <c r="A90" s="422">
        <v>1</v>
      </c>
      <c r="B90" s="399"/>
      <c r="C90" s="399"/>
      <c r="D90" s="399"/>
      <c r="E90" s="399"/>
      <c r="F90" s="399"/>
      <c r="G90" s="399"/>
      <c r="H90" s="727"/>
      <c r="J90" s="509">
        <f t="shared" si="22"/>
        <v>0</v>
      </c>
      <c r="K90" s="509">
        <f t="shared" si="23"/>
        <v>0</v>
      </c>
      <c r="L90" s="509">
        <f t="shared" si="24"/>
        <v>0</v>
      </c>
      <c r="M90" s="509">
        <f t="shared" si="25"/>
        <v>0</v>
      </c>
      <c r="N90" s="509">
        <f t="shared" si="26"/>
        <v>0</v>
      </c>
      <c r="O90" s="509">
        <f t="shared" si="27"/>
        <v>0</v>
      </c>
      <c r="Q90" s="513">
        <v>0</v>
      </c>
      <c r="R90" s="513">
        <v>0</v>
      </c>
      <c r="S90" s="513">
        <v>0</v>
      </c>
      <c r="T90" s="513">
        <v>0</v>
      </c>
      <c r="U90" s="513">
        <v>0</v>
      </c>
      <c r="V90" s="513">
        <v>0</v>
      </c>
      <c r="X90" s="510">
        <f t="shared" si="28"/>
        <v>0</v>
      </c>
      <c r="Y90" s="510">
        <f t="shared" si="29"/>
        <v>0</v>
      </c>
      <c r="Z90" s="510">
        <f t="shared" si="30"/>
        <v>0</v>
      </c>
      <c r="AA90" s="510">
        <f t="shared" si="31"/>
        <v>0</v>
      </c>
      <c r="AB90" s="510">
        <f t="shared" si="32"/>
        <v>0</v>
      </c>
      <c r="AC90" s="510">
        <f t="shared" si="33"/>
        <v>0</v>
      </c>
    </row>
    <row r="91" spans="1:29" x14ac:dyDescent="0.25">
      <c r="A91" s="422">
        <v>1</v>
      </c>
      <c r="B91" s="399"/>
      <c r="C91" s="399"/>
      <c r="D91" s="399"/>
      <c r="E91" s="399"/>
      <c r="F91" s="399"/>
      <c r="G91" s="399"/>
      <c r="H91" s="727"/>
      <c r="J91" s="509">
        <f t="shared" si="22"/>
        <v>0</v>
      </c>
      <c r="K91" s="509">
        <f t="shared" si="23"/>
        <v>0</v>
      </c>
      <c r="L91" s="509">
        <f t="shared" si="24"/>
        <v>0</v>
      </c>
      <c r="M91" s="509">
        <f t="shared" si="25"/>
        <v>0</v>
      </c>
      <c r="N91" s="509">
        <f t="shared" si="26"/>
        <v>0</v>
      </c>
      <c r="O91" s="509">
        <f t="shared" si="27"/>
        <v>0</v>
      </c>
      <c r="Q91" s="513">
        <v>0</v>
      </c>
      <c r="R91" s="513">
        <v>0</v>
      </c>
      <c r="S91" s="513">
        <v>0</v>
      </c>
      <c r="T91" s="513">
        <v>0</v>
      </c>
      <c r="U91" s="513">
        <v>0</v>
      </c>
      <c r="V91" s="513">
        <v>0</v>
      </c>
      <c r="X91" s="510">
        <f t="shared" si="28"/>
        <v>0</v>
      </c>
      <c r="Y91" s="510">
        <f t="shared" si="29"/>
        <v>0</v>
      </c>
      <c r="Z91" s="510">
        <f t="shared" si="30"/>
        <v>0</v>
      </c>
      <c r="AA91" s="510">
        <f t="shared" si="31"/>
        <v>0</v>
      </c>
      <c r="AB91" s="510">
        <f t="shared" si="32"/>
        <v>0</v>
      </c>
      <c r="AC91" s="510">
        <f t="shared" si="33"/>
        <v>0</v>
      </c>
    </row>
    <row r="92" spans="1:29" x14ac:dyDescent="0.25">
      <c r="A92" s="422">
        <v>1</v>
      </c>
      <c r="B92" s="399"/>
      <c r="C92" s="399"/>
      <c r="D92" s="399"/>
      <c r="E92" s="399"/>
      <c r="F92" s="399"/>
      <c r="G92" s="399"/>
      <c r="H92" s="727"/>
      <c r="J92" s="509">
        <f t="shared" si="22"/>
        <v>0</v>
      </c>
      <c r="K92" s="509">
        <f t="shared" si="23"/>
        <v>0</v>
      </c>
      <c r="L92" s="509">
        <f t="shared" si="24"/>
        <v>0</v>
      </c>
      <c r="M92" s="509">
        <f t="shared" si="25"/>
        <v>0</v>
      </c>
      <c r="N92" s="509">
        <f t="shared" si="26"/>
        <v>0</v>
      </c>
      <c r="O92" s="509">
        <f t="shared" si="27"/>
        <v>0</v>
      </c>
      <c r="Q92" s="513">
        <v>0</v>
      </c>
      <c r="R92" s="513">
        <v>0</v>
      </c>
      <c r="S92" s="513">
        <v>0</v>
      </c>
      <c r="T92" s="513">
        <v>0</v>
      </c>
      <c r="U92" s="513">
        <v>0</v>
      </c>
      <c r="V92" s="513">
        <v>0</v>
      </c>
      <c r="X92" s="510">
        <f t="shared" si="28"/>
        <v>0</v>
      </c>
      <c r="Y92" s="510">
        <f t="shared" si="29"/>
        <v>0</v>
      </c>
      <c r="Z92" s="510">
        <f t="shared" si="30"/>
        <v>0</v>
      </c>
      <c r="AA92" s="510">
        <f t="shared" si="31"/>
        <v>0</v>
      </c>
      <c r="AB92" s="510">
        <f t="shared" si="32"/>
        <v>0</v>
      </c>
      <c r="AC92" s="510">
        <f t="shared" si="33"/>
        <v>0</v>
      </c>
    </row>
    <row r="93" spans="1:29" x14ac:dyDescent="0.25">
      <c r="A93" s="422">
        <v>1</v>
      </c>
      <c r="B93" s="408"/>
      <c r="C93" s="408"/>
      <c r="D93" s="408"/>
      <c r="E93" s="408"/>
      <c r="F93" s="408"/>
      <c r="G93" s="408"/>
      <c r="H93" s="809"/>
      <c r="J93" s="509">
        <f t="shared" si="22"/>
        <v>0</v>
      </c>
      <c r="K93" s="509">
        <f t="shared" si="23"/>
        <v>0</v>
      </c>
      <c r="L93" s="509">
        <f t="shared" si="24"/>
        <v>0</v>
      </c>
      <c r="M93" s="509">
        <f t="shared" si="25"/>
        <v>0</v>
      </c>
      <c r="N93" s="509">
        <f t="shared" si="26"/>
        <v>0</v>
      </c>
      <c r="O93" s="509">
        <f t="shared" si="27"/>
        <v>0</v>
      </c>
      <c r="Q93" s="513">
        <v>0</v>
      </c>
      <c r="R93" s="513">
        <v>0</v>
      </c>
      <c r="S93" s="513">
        <v>0</v>
      </c>
      <c r="T93" s="513">
        <v>0</v>
      </c>
      <c r="U93" s="513">
        <v>0</v>
      </c>
      <c r="V93" s="513">
        <v>0</v>
      </c>
      <c r="X93" s="510">
        <f t="shared" si="28"/>
        <v>0</v>
      </c>
      <c r="Y93" s="510">
        <f t="shared" si="29"/>
        <v>0</v>
      </c>
      <c r="Z93" s="510">
        <f t="shared" si="30"/>
        <v>0</v>
      </c>
      <c r="AA93" s="510">
        <f t="shared" si="31"/>
        <v>0</v>
      </c>
      <c r="AB93" s="510">
        <f t="shared" si="32"/>
        <v>0</v>
      </c>
      <c r="AC93" s="510">
        <f t="shared" si="33"/>
        <v>0</v>
      </c>
    </row>
    <row r="94" spans="1:29" x14ac:dyDescent="0.25">
      <c r="A94" s="431" t="s">
        <v>249</v>
      </c>
      <c r="B94" s="423">
        <v>214376000</v>
      </c>
      <c r="C94" s="423">
        <v>214375960</v>
      </c>
      <c r="D94" s="423">
        <v>214376000</v>
      </c>
      <c r="E94" s="423">
        <v>214376000</v>
      </c>
      <c r="F94" s="423">
        <v>214376000</v>
      </c>
      <c r="G94" s="423">
        <v>214376000</v>
      </c>
      <c r="H94" s="810" t="s">
        <v>1592</v>
      </c>
      <c r="J94" s="509">
        <f t="shared" si="22"/>
        <v>214376</v>
      </c>
      <c r="K94" s="509">
        <f t="shared" si="23"/>
        <v>214376</v>
      </c>
      <c r="L94" s="509">
        <f t="shared" si="24"/>
        <v>214376</v>
      </c>
      <c r="M94" s="509">
        <f t="shared" si="25"/>
        <v>214376</v>
      </c>
      <c r="N94" s="509">
        <f t="shared" si="26"/>
        <v>214376</v>
      </c>
      <c r="O94" s="509">
        <f t="shared" si="27"/>
        <v>214376</v>
      </c>
      <c r="Q94" s="513">
        <v>214376</v>
      </c>
      <c r="R94" s="513">
        <v>214376</v>
      </c>
      <c r="S94" s="513">
        <v>214376</v>
      </c>
      <c r="T94" s="513">
        <v>214376</v>
      </c>
      <c r="U94" s="513">
        <v>214376</v>
      </c>
      <c r="V94" s="513">
        <v>214376</v>
      </c>
      <c r="X94" s="510">
        <f t="shared" si="28"/>
        <v>0</v>
      </c>
      <c r="Y94" s="510">
        <f t="shared" si="29"/>
        <v>-4.0000000008149073E-2</v>
      </c>
      <c r="Z94" s="510">
        <f t="shared" si="30"/>
        <v>0</v>
      </c>
      <c r="AA94" s="510">
        <f t="shared" si="31"/>
        <v>0</v>
      </c>
      <c r="AB94" s="510">
        <f t="shared" si="32"/>
        <v>0</v>
      </c>
      <c r="AC94" s="510">
        <f t="shared" si="33"/>
        <v>0</v>
      </c>
    </row>
    <row r="95" spans="1:29" x14ac:dyDescent="0.25">
      <c r="A95" s="422">
        <v>1</v>
      </c>
      <c r="B95" s="386"/>
      <c r="C95" s="386"/>
      <c r="D95" s="386"/>
      <c r="E95" s="386"/>
      <c r="F95" s="386"/>
      <c r="G95" s="386"/>
      <c r="H95" s="687"/>
      <c r="J95" s="509">
        <f t="shared" si="22"/>
        <v>0</v>
      </c>
      <c r="K95" s="509">
        <f t="shared" si="23"/>
        <v>0</v>
      </c>
      <c r="L95" s="509">
        <f t="shared" si="24"/>
        <v>0</v>
      </c>
      <c r="M95" s="509">
        <f t="shared" si="25"/>
        <v>0</v>
      </c>
      <c r="N95" s="509">
        <f t="shared" si="26"/>
        <v>0</v>
      </c>
      <c r="O95" s="509">
        <f t="shared" si="27"/>
        <v>0</v>
      </c>
      <c r="Q95" s="513">
        <v>0</v>
      </c>
      <c r="R95" s="513">
        <v>0</v>
      </c>
      <c r="S95" s="513">
        <v>0</v>
      </c>
      <c r="T95" s="513">
        <v>0</v>
      </c>
      <c r="U95" s="513">
        <v>0</v>
      </c>
      <c r="V95" s="513">
        <v>0</v>
      </c>
      <c r="X95" s="510">
        <f t="shared" si="28"/>
        <v>0</v>
      </c>
      <c r="Y95" s="510">
        <f t="shared" si="29"/>
        <v>0</v>
      </c>
      <c r="Z95" s="510">
        <f t="shared" si="30"/>
        <v>0</v>
      </c>
      <c r="AA95" s="510">
        <f t="shared" si="31"/>
        <v>0</v>
      </c>
      <c r="AB95" s="510">
        <f t="shared" si="32"/>
        <v>0</v>
      </c>
      <c r="AC95" s="510">
        <f t="shared" si="33"/>
        <v>0</v>
      </c>
    </row>
    <row r="96" spans="1:29" x14ac:dyDescent="0.25">
      <c r="A96" s="431" t="s">
        <v>250</v>
      </c>
      <c r="B96" s="423">
        <v>168226025</v>
      </c>
      <c r="C96" s="423">
        <v>156713891.06999999</v>
      </c>
      <c r="D96" s="423">
        <v>441466621.75999999</v>
      </c>
      <c r="E96" s="423">
        <v>421903600</v>
      </c>
      <c r="F96" s="423">
        <v>438204600</v>
      </c>
      <c r="G96" s="423">
        <v>438204600</v>
      </c>
      <c r="H96" s="726" t="s">
        <v>1399</v>
      </c>
      <c r="J96" s="509">
        <f t="shared" si="22"/>
        <v>168226</v>
      </c>
      <c r="K96" s="509">
        <f t="shared" si="23"/>
        <v>156713.9</v>
      </c>
      <c r="L96" s="509">
        <f t="shared" si="24"/>
        <v>441466.6</v>
      </c>
      <c r="M96" s="509">
        <f t="shared" si="25"/>
        <v>421903.6</v>
      </c>
      <c r="N96" s="509">
        <f t="shared" si="26"/>
        <v>438204.6</v>
      </c>
      <c r="O96" s="509">
        <f t="shared" si="27"/>
        <v>438204.6</v>
      </c>
      <c r="Q96" s="513">
        <v>168226</v>
      </c>
      <c r="R96" s="513">
        <v>156713.9</v>
      </c>
      <c r="S96" s="513">
        <v>441466.6</v>
      </c>
      <c r="T96" s="513">
        <v>421903.6</v>
      </c>
      <c r="U96" s="513">
        <v>438204.6</v>
      </c>
      <c r="V96" s="513">
        <v>438204.6</v>
      </c>
      <c r="X96" s="510">
        <f t="shared" si="28"/>
        <v>2.4999999994179234E-2</v>
      </c>
      <c r="Y96" s="510">
        <f t="shared" si="29"/>
        <v>-8.9300000108778477E-3</v>
      </c>
      <c r="Z96" s="510">
        <f t="shared" si="30"/>
        <v>2.1760000032372773E-2</v>
      </c>
      <c r="AA96" s="510">
        <f t="shared" si="31"/>
        <v>0</v>
      </c>
      <c r="AB96" s="510">
        <f t="shared" si="32"/>
        <v>0</v>
      </c>
      <c r="AC96" s="510">
        <f t="shared" si="33"/>
        <v>0</v>
      </c>
    </row>
    <row r="97" spans="1:29" x14ac:dyDescent="0.25">
      <c r="A97" s="422">
        <v>1</v>
      </c>
      <c r="B97" s="435"/>
      <c r="C97" s="435"/>
      <c r="D97" s="435"/>
      <c r="E97" s="435"/>
      <c r="F97" s="424"/>
      <c r="G97" s="424"/>
      <c r="H97" s="727"/>
      <c r="J97" s="509">
        <f t="shared" si="22"/>
        <v>0</v>
      </c>
      <c r="K97" s="509">
        <f t="shared" si="23"/>
        <v>0</v>
      </c>
      <c r="L97" s="509">
        <f t="shared" si="24"/>
        <v>0</v>
      </c>
      <c r="M97" s="509">
        <f t="shared" si="25"/>
        <v>0</v>
      </c>
      <c r="N97" s="509">
        <f t="shared" si="26"/>
        <v>0</v>
      </c>
      <c r="O97" s="509">
        <f t="shared" si="27"/>
        <v>0</v>
      </c>
      <c r="Q97" s="513">
        <v>0</v>
      </c>
      <c r="R97" s="513">
        <v>0</v>
      </c>
      <c r="S97" s="513">
        <v>0</v>
      </c>
      <c r="T97" s="513">
        <v>0</v>
      </c>
      <c r="U97" s="513">
        <v>0</v>
      </c>
      <c r="V97" s="513">
        <v>0</v>
      </c>
      <c r="X97" s="510">
        <f t="shared" si="28"/>
        <v>0</v>
      </c>
      <c r="Y97" s="510">
        <f t="shared" si="29"/>
        <v>0</v>
      </c>
      <c r="Z97" s="510">
        <f t="shared" si="30"/>
        <v>0</v>
      </c>
      <c r="AA97" s="510">
        <f t="shared" si="31"/>
        <v>0</v>
      </c>
      <c r="AB97" s="510">
        <f t="shared" si="32"/>
        <v>0</v>
      </c>
      <c r="AC97" s="510">
        <f t="shared" si="33"/>
        <v>0</v>
      </c>
    </row>
    <row r="98" spans="1:29" x14ac:dyDescent="0.25">
      <c r="A98" s="422">
        <v>1</v>
      </c>
      <c r="B98" s="435"/>
      <c r="C98" s="435"/>
      <c r="D98" s="435"/>
      <c r="E98" s="435"/>
      <c r="F98" s="424">
        <v>0</v>
      </c>
      <c r="G98" s="424">
        <v>0</v>
      </c>
      <c r="H98" s="727"/>
      <c r="J98" s="509">
        <f t="shared" si="22"/>
        <v>0</v>
      </c>
      <c r="K98" s="509">
        <f t="shared" si="23"/>
        <v>0</v>
      </c>
      <c r="L98" s="509">
        <f t="shared" si="24"/>
        <v>0</v>
      </c>
      <c r="M98" s="509">
        <f t="shared" si="25"/>
        <v>0</v>
      </c>
      <c r="N98" s="509">
        <f t="shared" si="26"/>
        <v>0</v>
      </c>
      <c r="O98" s="509">
        <f t="shared" si="27"/>
        <v>0</v>
      </c>
      <c r="Q98" s="513">
        <v>0</v>
      </c>
      <c r="R98" s="513">
        <v>0</v>
      </c>
      <c r="S98" s="513">
        <v>0</v>
      </c>
      <c r="T98" s="513">
        <v>0</v>
      </c>
      <c r="U98" s="513">
        <v>0</v>
      </c>
      <c r="V98" s="513">
        <v>0</v>
      </c>
      <c r="X98" s="510">
        <f t="shared" si="28"/>
        <v>0</v>
      </c>
      <c r="Y98" s="510">
        <f t="shared" si="29"/>
        <v>0</v>
      </c>
      <c r="Z98" s="510">
        <f t="shared" si="30"/>
        <v>0</v>
      </c>
      <c r="AA98" s="510">
        <f t="shared" si="31"/>
        <v>0</v>
      </c>
      <c r="AB98" s="510">
        <f t="shared" si="32"/>
        <v>0</v>
      </c>
      <c r="AC98" s="510">
        <f t="shared" si="33"/>
        <v>0</v>
      </c>
    </row>
    <row r="99" spans="1:29" x14ac:dyDescent="0.25">
      <c r="A99" s="422">
        <v>1</v>
      </c>
      <c r="B99" s="435"/>
      <c r="C99" s="435"/>
      <c r="D99" s="435"/>
      <c r="E99" s="435"/>
      <c r="F99" s="424">
        <v>0</v>
      </c>
      <c r="G99" s="424">
        <v>0</v>
      </c>
      <c r="H99" s="727"/>
      <c r="J99" s="509">
        <f t="shared" si="22"/>
        <v>0</v>
      </c>
      <c r="K99" s="509">
        <f t="shared" si="23"/>
        <v>0</v>
      </c>
      <c r="L99" s="509">
        <f t="shared" si="24"/>
        <v>0</v>
      </c>
      <c r="M99" s="509">
        <f t="shared" si="25"/>
        <v>0</v>
      </c>
      <c r="N99" s="509">
        <f t="shared" si="26"/>
        <v>0</v>
      </c>
      <c r="O99" s="509">
        <f t="shared" si="27"/>
        <v>0</v>
      </c>
      <c r="Q99" s="513">
        <v>0</v>
      </c>
      <c r="R99" s="513">
        <v>0</v>
      </c>
      <c r="S99" s="513">
        <v>0</v>
      </c>
      <c r="T99" s="513">
        <v>0</v>
      </c>
      <c r="U99" s="513">
        <v>0</v>
      </c>
      <c r="V99" s="513">
        <v>0</v>
      </c>
      <c r="X99" s="510">
        <f t="shared" si="28"/>
        <v>0</v>
      </c>
      <c r="Y99" s="510">
        <f t="shared" si="29"/>
        <v>0</v>
      </c>
      <c r="Z99" s="510">
        <f t="shared" si="30"/>
        <v>0</v>
      </c>
      <c r="AA99" s="510">
        <f t="shared" si="31"/>
        <v>0</v>
      </c>
      <c r="AB99" s="510">
        <f t="shared" si="32"/>
        <v>0</v>
      </c>
      <c r="AC99" s="510">
        <f t="shared" si="33"/>
        <v>0</v>
      </c>
    </row>
    <row r="100" spans="1:29" x14ac:dyDescent="0.25">
      <c r="A100" s="422">
        <v>1</v>
      </c>
      <c r="B100" s="435"/>
      <c r="C100" s="435"/>
      <c r="D100" s="435"/>
      <c r="E100" s="435"/>
      <c r="F100" s="424">
        <v>0</v>
      </c>
      <c r="G100" s="424">
        <v>0</v>
      </c>
      <c r="H100" s="727"/>
      <c r="J100" s="509">
        <f t="shared" si="22"/>
        <v>0</v>
      </c>
      <c r="K100" s="509">
        <f t="shared" si="23"/>
        <v>0</v>
      </c>
      <c r="L100" s="509">
        <f t="shared" si="24"/>
        <v>0</v>
      </c>
      <c r="M100" s="509">
        <f t="shared" si="25"/>
        <v>0</v>
      </c>
      <c r="N100" s="509">
        <f t="shared" si="26"/>
        <v>0</v>
      </c>
      <c r="O100" s="509">
        <f t="shared" si="27"/>
        <v>0</v>
      </c>
      <c r="Q100" s="513">
        <v>0</v>
      </c>
      <c r="R100" s="513">
        <v>0</v>
      </c>
      <c r="S100" s="513">
        <v>0</v>
      </c>
      <c r="T100" s="513">
        <v>0</v>
      </c>
      <c r="U100" s="513">
        <v>0</v>
      </c>
      <c r="V100" s="513">
        <v>0</v>
      </c>
      <c r="X100" s="510">
        <f t="shared" si="28"/>
        <v>0</v>
      </c>
      <c r="Y100" s="510">
        <f t="shared" si="29"/>
        <v>0</v>
      </c>
      <c r="Z100" s="510">
        <f t="shared" si="30"/>
        <v>0</v>
      </c>
      <c r="AA100" s="510">
        <f t="shared" si="31"/>
        <v>0</v>
      </c>
      <c r="AB100" s="510">
        <f t="shared" si="32"/>
        <v>0</v>
      </c>
      <c r="AC100" s="510">
        <f t="shared" si="33"/>
        <v>0</v>
      </c>
    </row>
    <row r="101" spans="1:29" x14ac:dyDescent="0.25">
      <c r="A101" s="422">
        <v>1</v>
      </c>
      <c r="B101" s="435"/>
      <c r="C101" s="435"/>
      <c r="D101" s="435"/>
      <c r="E101" s="435"/>
      <c r="F101" s="424"/>
      <c r="G101" s="424"/>
      <c r="H101" s="727"/>
      <c r="J101" s="509">
        <f t="shared" si="22"/>
        <v>0</v>
      </c>
      <c r="K101" s="509">
        <f t="shared" si="23"/>
        <v>0</v>
      </c>
      <c r="L101" s="509">
        <f t="shared" si="24"/>
        <v>0</v>
      </c>
      <c r="M101" s="509">
        <f t="shared" si="25"/>
        <v>0</v>
      </c>
      <c r="N101" s="509">
        <f t="shared" si="26"/>
        <v>0</v>
      </c>
      <c r="O101" s="509">
        <f t="shared" si="27"/>
        <v>0</v>
      </c>
      <c r="Q101" s="513">
        <v>0</v>
      </c>
      <c r="R101" s="513">
        <v>0</v>
      </c>
      <c r="S101" s="513">
        <v>0</v>
      </c>
      <c r="T101" s="513">
        <v>0</v>
      </c>
      <c r="U101" s="513">
        <v>0</v>
      </c>
      <c r="V101" s="513">
        <v>0</v>
      </c>
      <c r="X101" s="510">
        <f t="shared" si="28"/>
        <v>0</v>
      </c>
      <c r="Y101" s="510">
        <f t="shared" si="29"/>
        <v>0</v>
      </c>
      <c r="Z101" s="510">
        <f t="shared" si="30"/>
        <v>0</v>
      </c>
      <c r="AA101" s="510">
        <f t="shared" si="31"/>
        <v>0</v>
      </c>
      <c r="AB101" s="510">
        <f t="shared" si="32"/>
        <v>0</v>
      </c>
      <c r="AC101" s="510">
        <f t="shared" si="33"/>
        <v>0</v>
      </c>
    </row>
    <row r="102" spans="1:29" x14ac:dyDescent="0.25">
      <c r="A102" s="422">
        <v>1</v>
      </c>
      <c r="B102" s="435"/>
      <c r="C102" s="435"/>
      <c r="D102" s="435"/>
      <c r="E102" s="435"/>
      <c r="F102" s="424">
        <v>0</v>
      </c>
      <c r="G102" s="424">
        <v>0</v>
      </c>
      <c r="H102" s="727"/>
      <c r="J102" s="509">
        <f t="shared" si="22"/>
        <v>0</v>
      </c>
      <c r="K102" s="509">
        <f t="shared" si="23"/>
        <v>0</v>
      </c>
      <c r="L102" s="509">
        <f t="shared" si="24"/>
        <v>0</v>
      </c>
      <c r="M102" s="509">
        <f t="shared" si="25"/>
        <v>0</v>
      </c>
      <c r="N102" s="509">
        <f t="shared" si="26"/>
        <v>0</v>
      </c>
      <c r="O102" s="509">
        <f t="shared" si="27"/>
        <v>0</v>
      </c>
      <c r="Q102" s="513">
        <v>0</v>
      </c>
      <c r="R102" s="513">
        <v>0</v>
      </c>
      <c r="S102" s="513">
        <v>0</v>
      </c>
      <c r="T102" s="513">
        <v>0</v>
      </c>
      <c r="U102" s="513">
        <v>0</v>
      </c>
      <c r="V102" s="513">
        <v>0</v>
      </c>
      <c r="X102" s="510">
        <f t="shared" si="28"/>
        <v>0</v>
      </c>
      <c r="Y102" s="510">
        <f t="shared" si="29"/>
        <v>0</v>
      </c>
      <c r="Z102" s="510">
        <f t="shared" si="30"/>
        <v>0</v>
      </c>
      <c r="AA102" s="510">
        <f t="shared" si="31"/>
        <v>0</v>
      </c>
      <c r="AB102" s="510">
        <f t="shared" si="32"/>
        <v>0</v>
      </c>
      <c r="AC102" s="510">
        <f t="shared" si="33"/>
        <v>0</v>
      </c>
    </row>
    <row r="103" spans="1:29" x14ac:dyDescent="0.25">
      <c r="A103" s="422">
        <v>1</v>
      </c>
      <c r="B103" s="435"/>
      <c r="C103" s="435"/>
      <c r="D103" s="435"/>
      <c r="E103" s="435"/>
      <c r="F103" s="424">
        <v>0</v>
      </c>
      <c r="G103" s="424">
        <v>0</v>
      </c>
      <c r="H103" s="811"/>
      <c r="J103" s="509">
        <f t="shared" si="22"/>
        <v>0</v>
      </c>
      <c r="K103" s="509">
        <f t="shared" si="23"/>
        <v>0</v>
      </c>
      <c r="L103" s="509">
        <f t="shared" si="24"/>
        <v>0</v>
      </c>
      <c r="M103" s="509">
        <f t="shared" si="25"/>
        <v>0</v>
      </c>
      <c r="N103" s="509">
        <f t="shared" si="26"/>
        <v>0</v>
      </c>
      <c r="O103" s="509">
        <f t="shared" si="27"/>
        <v>0</v>
      </c>
      <c r="Q103" s="513">
        <v>0</v>
      </c>
      <c r="R103" s="513">
        <v>0</v>
      </c>
      <c r="S103" s="513">
        <v>0</v>
      </c>
      <c r="T103" s="513">
        <v>0</v>
      </c>
      <c r="U103" s="513">
        <v>0</v>
      </c>
      <c r="V103" s="513">
        <v>0</v>
      </c>
      <c r="X103" s="510">
        <f t="shared" si="28"/>
        <v>0</v>
      </c>
      <c r="Y103" s="510">
        <f t="shared" si="29"/>
        <v>0</v>
      </c>
      <c r="Z103" s="510">
        <f t="shared" si="30"/>
        <v>0</v>
      </c>
      <c r="AA103" s="510">
        <f t="shared" si="31"/>
        <v>0</v>
      </c>
      <c r="AB103" s="510">
        <f t="shared" si="32"/>
        <v>0</v>
      </c>
      <c r="AC103" s="510">
        <f t="shared" si="33"/>
        <v>0</v>
      </c>
    </row>
    <row r="104" spans="1:29" x14ac:dyDescent="0.25">
      <c r="A104" s="422">
        <v>1</v>
      </c>
      <c r="B104" s="386"/>
      <c r="C104" s="386"/>
      <c r="D104" s="386"/>
      <c r="E104" s="386"/>
      <c r="F104" s="427">
        <v>0</v>
      </c>
      <c r="G104" s="427">
        <v>0</v>
      </c>
      <c r="H104" s="812"/>
      <c r="J104" s="509">
        <f t="shared" si="22"/>
        <v>0</v>
      </c>
      <c r="K104" s="509">
        <f t="shared" si="23"/>
        <v>0</v>
      </c>
      <c r="L104" s="509">
        <f t="shared" si="24"/>
        <v>0</v>
      </c>
      <c r="M104" s="509">
        <f t="shared" si="25"/>
        <v>0</v>
      </c>
      <c r="N104" s="509">
        <f t="shared" si="26"/>
        <v>0</v>
      </c>
      <c r="O104" s="509">
        <f t="shared" si="27"/>
        <v>0</v>
      </c>
      <c r="Q104" s="513">
        <v>0</v>
      </c>
      <c r="R104" s="513">
        <v>0</v>
      </c>
      <c r="S104" s="513">
        <v>0</v>
      </c>
      <c r="T104" s="513">
        <v>0</v>
      </c>
      <c r="U104" s="513">
        <v>0</v>
      </c>
      <c r="V104" s="513">
        <v>0</v>
      </c>
      <c r="X104" s="510">
        <f t="shared" si="28"/>
        <v>0</v>
      </c>
      <c r="Y104" s="510">
        <f t="shared" si="29"/>
        <v>0</v>
      </c>
      <c r="Z104" s="510">
        <f t="shared" si="30"/>
        <v>0</v>
      </c>
      <c r="AA104" s="510">
        <f t="shared" si="31"/>
        <v>0</v>
      </c>
      <c r="AB104" s="510">
        <f t="shared" si="32"/>
        <v>0</v>
      </c>
      <c r="AC104" s="510">
        <f t="shared" si="33"/>
        <v>0</v>
      </c>
    </row>
    <row r="105" spans="1:29" x14ac:dyDescent="0.25">
      <c r="A105" s="431" t="s">
        <v>1403</v>
      </c>
      <c r="B105" s="436">
        <v>0</v>
      </c>
      <c r="C105" s="437">
        <v>0</v>
      </c>
      <c r="D105" s="437">
        <v>39356878.990000002</v>
      </c>
      <c r="E105" s="437">
        <v>25557504</v>
      </c>
      <c r="F105" s="437">
        <v>25557504</v>
      </c>
      <c r="G105" s="437">
        <v>25557504</v>
      </c>
      <c r="H105" s="726" t="s">
        <v>1529</v>
      </c>
      <c r="J105" s="509">
        <f t="shared" si="22"/>
        <v>0</v>
      </c>
      <c r="K105" s="509">
        <f t="shared" si="23"/>
        <v>0</v>
      </c>
      <c r="L105" s="509">
        <f t="shared" si="24"/>
        <v>39356.9</v>
      </c>
      <c r="M105" s="509">
        <f t="shared" si="25"/>
        <v>25557.5</v>
      </c>
      <c r="N105" s="509">
        <f t="shared" si="26"/>
        <v>25557.5</v>
      </c>
      <c r="O105" s="509">
        <f t="shared" si="27"/>
        <v>25557.5</v>
      </c>
      <c r="Q105" s="513">
        <v>0</v>
      </c>
      <c r="R105" s="513">
        <v>0</v>
      </c>
      <c r="S105" s="513">
        <v>39356.9</v>
      </c>
      <c r="T105" s="513">
        <v>25557.5</v>
      </c>
      <c r="U105" s="513">
        <v>25557.5</v>
      </c>
      <c r="V105" s="513">
        <v>25557.5</v>
      </c>
      <c r="X105" s="510">
        <f t="shared" si="28"/>
        <v>0</v>
      </c>
      <c r="Y105" s="510">
        <f t="shared" si="29"/>
        <v>0</v>
      </c>
      <c r="Z105" s="510">
        <f t="shared" si="30"/>
        <v>-2.1009999996749684E-2</v>
      </c>
      <c r="AA105" s="510">
        <f t="shared" si="31"/>
        <v>4.0000000008149073E-3</v>
      </c>
      <c r="AB105" s="510">
        <f t="shared" si="32"/>
        <v>4.0000000008149073E-3</v>
      </c>
      <c r="AC105" s="510">
        <f t="shared" si="33"/>
        <v>4.0000000008149073E-3</v>
      </c>
    </row>
    <row r="106" spans="1:29" x14ac:dyDescent="0.25">
      <c r="A106" s="422">
        <v>1</v>
      </c>
      <c r="B106" s="438"/>
      <c r="C106" s="399"/>
      <c r="D106" s="399"/>
      <c r="E106" s="399"/>
      <c r="F106" s="399"/>
      <c r="G106" s="399"/>
      <c r="H106" s="803"/>
      <c r="J106" s="509">
        <f t="shared" si="22"/>
        <v>0</v>
      </c>
      <c r="K106" s="509">
        <f t="shared" si="23"/>
        <v>0</v>
      </c>
      <c r="L106" s="509">
        <f t="shared" si="24"/>
        <v>0</v>
      </c>
      <c r="M106" s="509">
        <f t="shared" si="25"/>
        <v>0</v>
      </c>
      <c r="N106" s="509">
        <f t="shared" si="26"/>
        <v>0</v>
      </c>
      <c r="O106" s="509">
        <f t="shared" si="27"/>
        <v>0</v>
      </c>
      <c r="Q106" s="513">
        <v>0</v>
      </c>
      <c r="R106" s="513">
        <v>0</v>
      </c>
      <c r="S106" s="513">
        <v>0</v>
      </c>
      <c r="T106" s="513">
        <v>0</v>
      </c>
      <c r="U106" s="513">
        <v>0</v>
      </c>
      <c r="V106" s="513">
        <v>0</v>
      </c>
      <c r="X106" s="510">
        <f t="shared" si="28"/>
        <v>0</v>
      </c>
      <c r="Y106" s="510">
        <f t="shared" si="29"/>
        <v>0</v>
      </c>
      <c r="Z106" s="510">
        <f t="shared" si="30"/>
        <v>0</v>
      </c>
      <c r="AA106" s="510">
        <f t="shared" si="31"/>
        <v>0</v>
      </c>
      <c r="AB106" s="510">
        <f t="shared" si="32"/>
        <v>0</v>
      </c>
      <c r="AC106" s="510">
        <f t="shared" si="33"/>
        <v>0</v>
      </c>
    </row>
    <row r="107" spans="1:29" x14ac:dyDescent="0.25">
      <c r="A107" s="422">
        <v>1</v>
      </c>
      <c r="B107" s="438"/>
      <c r="C107" s="399"/>
      <c r="D107" s="399"/>
      <c r="E107" s="399"/>
      <c r="F107" s="399"/>
      <c r="G107" s="399"/>
      <c r="H107" s="803"/>
      <c r="J107" s="509">
        <f t="shared" si="22"/>
        <v>0</v>
      </c>
      <c r="K107" s="509">
        <f t="shared" si="23"/>
        <v>0</v>
      </c>
      <c r="L107" s="509">
        <f t="shared" si="24"/>
        <v>0</v>
      </c>
      <c r="M107" s="509">
        <f t="shared" si="25"/>
        <v>0</v>
      </c>
      <c r="N107" s="509">
        <f t="shared" si="26"/>
        <v>0</v>
      </c>
      <c r="O107" s="509">
        <f t="shared" si="27"/>
        <v>0</v>
      </c>
      <c r="Q107" s="513">
        <v>0</v>
      </c>
      <c r="R107" s="513">
        <v>0</v>
      </c>
      <c r="S107" s="513">
        <v>0</v>
      </c>
      <c r="T107" s="513">
        <v>0</v>
      </c>
      <c r="U107" s="513">
        <v>0</v>
      </c>
      <c r="V107" s="513">
        <v>0</v>
      </c>
      <c r="X107" s="510">
        <f t="shared" si="28"/>
        <v>0</v>
      </c>
      <c r="Y107" s="510">
        <f t="shared" si="29"/>
        <v>0</v>
      </c>
      <c r="Z107" s="510">
        <f t="shared" si="30"/>
        <v>0</v>
      </c>
      <c r="AA107" s="510">
        <f t="shared" si="31"/>
        <v>0</v>
      </c>
      <c r="AB107" s="510">
        <f t="shared" si="32"/>
        <v>0</v>
      </c>
      <c r="AC107" s="510">
        <f t="shared" si="33"/>
        <v>0</v>
      </c>
    </row>
    <row r="108" spans="1:29" x14ac:dyDescent="0.25">
      <c r="A108" s="422">
        <v>1</v>
      </c>
      <c r="B108" s="438"/>
      <c r="C108" s="399"/>
      <c r="D108" s="399"/>
      <c r="E108" s="399"/>
      <c r="F108" s="399"/>
      <c r="G108" s="399"/>
      <c r="H108" s="803"/>
      <c r="J108" s="509">
        <f t="shared" si="22"/>
        <v>0</v>
      </c>
      <c r="K108" s="509">
        <f t="shared" si="23"/>
        <v>0</v>
      </c>
      <c r="L108" s="509">
        <f t="shared" si="24"/>
        <v>0</v>
      </c>
      <c r="M108" s="509">
        <f t="shared" si="25"/>
        <v>0</v>
      </c>
      <c r="N108" s="509">
        <f t="shared" si="26"/>
        <v>0</v>
      </c>
      <c r="O108" s="509">
        <f t="shared" si="27"/>
        <v>0</v>
      </c>
      <c r="Q108" s="513">
        <v>0</v>
      </c>
      <c r="R108" s="513">
        <v>0</v>
      </c>
      <c r="S108" s="513">
        <v>0</v>
      </c>
      <c r="T108" s="513">
        <v>0</v>
      </c>
      <c r="U108" s="513">
        <v>0</v>
      </c>
      <c r="V108" s="513">
        <v>0</v>
      </c>
      <c r="X108" s="510">
        <f t="shared" si="28"/>
        <v>0</v>
      </c>
      <c r="Y108" s="510">
        <f t="shared" si="29"/>
        <v>0</v>
      </c>
      <c r="Z108" s="510">
        <f t="shared" si="30"/>
        <v>0</v>
      </c>
      <c r="AA108" s="510">
        <f t="shared" si="31"/>
        <v>0</v>
      </c>
      <c r="AB108" s="510">
        <f t="shared" si="32"/>
        <v>0</v>
      </c>
      <c r="AC108" s="510">
        <f t="shared" si="33"/>
        <v>0</v>
      </c>
    </row>
    <row r="109" spans="1:29" x14ac:dyDescent="0.25">
      <c r="A109" s="422">
        <v>1</v>
      </c>
      <c r="B109" s="439"/>
      <c r="C109" s="408"/>
      <c r="D109" s="408"/>
      <c r="E109" s="408"/>
      <c r="F109" s="408"/>
      <c r="G109" s="408"/>
      <c r="H109" s="728"/>
      <c r="J109" s="509">
        <f t="shared" si="22"/>
        <v>0</v>
      </c>
      <c r="K109" s="509">
        <f t="shared" si="23"/>
        <v>0</v>
      </c>
      <c r="L109" s="509">
        <f t="shared" si="24"/>
        <v>0</v>
      </c>
      <c r="M109" s="509">
        <f t="shared" si="25"/>
        <v>0</v>
      </c>
      <c r="N109" s="509">
        <f t="shared" si="26"/>
        <v>0</v>
      </c>
      <c r="O109" s="509">
        <f t="shared" si="27"/>
        <v>0</v>
      </c>
      <c r="Q109" s="513">
        <v>0</v>
      </c>
      <c r="R109" s="513">
        <v>0</v>
      </c>
      <c r="S109" s="513">
        <v>0</v>
      </c>
      <c r="T109" s="513">
        <v>0</v>
      </c>
      <c r="U109" s="513">
        <v>0</v>
      </c>
      <c r="V109" s="513">
        <v>0</v>
      </c>
      <c r="X109" s="510">
        <f t="shared" si="28"/>
        <v>0</v>
      </c>
      <c r="Y109" s="510">
        <f t="shared" si="29"/>
        <v>0</v>
      </c>
      <c r="Z109" s="510">
        <f t="shared" si="30"/>
        <v>0</v>
      </c>
      <c r="AA109" s="510">
        <f t="shared" si="31"/>
        <v>0</v>
      </c>
      <c r="AB109" s="510">
        <f t="shared" si="32"/>
        <v>0</v>
      </c>
      <c r="AC109" s="510">
        <f t="shared" si="33"/>
        <v>0</v>
      </c>
    </row>
    <row r="110" spans="1:29" ht="30" x14ac:dyDescent="0.25">
      <c r="A110" s="296" t="s">
        <v>770</v>
      </c>
      <c r="B110" s="299">
        <v>0</v>
      </c>
      <c r="C110" s="299">
        <v>0</v>
      </c>
      <c r="D110" s="299">
        <v>967600</v>
      </c>
      <c r="E110" s="299">
        <v>0</v>
      </c>
      <c r="F110" s="299">
        <v>0</v>
      </c>
      <c r="G110" s="299">
        <v>0</v>
      </c>
      <c r="H110" s="298" t="s">
        <v>1417</v>
      </c>
      <c r="J110" s="509">
        <f t="shared" si="22"/>
        <v>0</v>
      </c>
      <c r="K110" s="509">
        <f t="shared" si="23"/>
        <v>0</v>
      </c>
      <c r="L110" s="509">
        <f t="shared" si="24"/>
        <v>967.6</v>
      </c>
      <c r="M110" s="509">
        <f t="shared" si="25"/>
        <v>0</v>
      </c>
      <c r="N110" s="509">
        <f t="shared" si="26"/>
        <v>0</v>
      </c>
      <c r="O110" s="509">
        <f t="shared" si="27"/>
        <v>0</v>
      </c>
      <c r="Q110" s="513">
        <v>0</v>
      </c>
      <c r="R110" s="513">
        <v>0</v>
      </c>
      <c r="S110" s="513">
        <v>967.6</v>
      </c>
      <c r="T110" s="513">
        <v>0</v>
      </c>
      <c r="U110" s="513">
        <v>0</v>
      </c>
      <c r="V110" s="513">
        <v>0</v>
      </c>
      <c r="X110" s="510">
        <f t="shared" si="28"/>
        <v>0</v>
      </c>
      <c r="Y110" s="510">
        <f t="shared" si="29"/>
        <v>0</v>
      </c>
      <c r="Z110" s="510">
        <f t="shared" si="30"/>
        <v>0</v>
      </c>
      <c r="AA110" s="510">
        <f t="shared" si="31"/>
        <v>0</v>
      </c>
      <c r="AB110" s="510">
        <f t="shared" si="32"/>
        <v>0</v>
      </c>
      <c r="AC110" s="510">
        <f t="shared" si="33"/>
        <v>0</v>
      </c>
    </row>
    <row r="111" spans="1:29" x14ac:dyDescent="0.25">
      <c r="A111" s="440" t="s">
        <v>1640</v>
      </c>
      <c r="B111" s="441">
        <v>0</v>
      </c>
      <c r="C111" s="441">
        <v>0</v>
      </c>
      <c r="D111" s="441">
        <v>0</v>
      </c>
      <c r="E111" s="441">
        <v>75902800</v>
      </c>
      <c r="F111" s="441">
        <v>0</v>
      </c>
      <c r="G111" s="441">
        <v>0</v>
      </c>
      <c r="H111" s="813" t="s">
        <v>1621</v>
      </c>
      <c r="J111" s="509">
        <f t="shared" si="22"/>
        <v>0</v>
      </c>
      <c r="K111" s="509">
        <f t="shared" si="23"/>
        <v>0</v>
      </c>
      <c r="L111" s="509">
        <f t="shared" si="24"/>
        <v>0</v>
      </c>
      <c r="M111" s="509">
        <f t="shared" si="25"/>
        <v>75902.8</v>
      </c>
      <c r="N111" s="509">
        <f t="shared" si="26"/>
        <v>0</v>
      </c>
      <c r="O111" s="509">
        <f t="shared" si="27"/>
        <v>0</v>
      </c>
      <c r="Q111" s="513">
        <v>0</v>
      </c>
      <c r="R111" s="513">
        <v>0</v>
      </c>
      <c r="S111" s="513">
        <v>0</v>
      </c>
      <c r="T111" s="513">
        <v>75902.8</v>
      </c>
      <c r="U111" s="513">
        <v>0</v>
      </c>
      <c r="V111" s="513">
        <v>0</v>
      </c>
      <c r="X111" s="510">
        <f t="shared" si="28"/>
        <v>0</v>
      </c>
      <c r="Y111" s="510">
        <f t="shared" si="29"/>
        <v>0</v>
      </c>
      <c r="Z111" s="510">
        <f t="shared" si="30"/>
        <v>0</v>
      </c>
      <c r="AA111" s="510">
        <f t="shared" si="31"/>
        <v>0</v>
      </c>
      <c r="AB111" s="510">
        <f t="shared" si="32"/>
        <v>0</v>
      </c>
      <c r="AC111" s="510">
        <f t="shared" si="33"/>
        <v>0</v>
      </c>
    </row>
    <row r="112" spans="1:29" x14ac:dyDescent="0.25">
      <c r="A112" s="422">
        <v>1</v>
      </c>
      <c r="B112" s="386"/>
      <c r="C112" s="386"/>
      <c r="D112" s="386"/>
      <c r="E112" s="386"/>
      <c r="F112" s="386"/>
      <c r="G112" s="386"/>
      <c r="H112" s="687"/>
      <c r="J112" s="509">
        <f t="shared" si="22"/>
        <v>0</v>
      </c>
      <c r="K112" s="509">
        <f t="shared" si="23"/>
        <v>0</v>
      </c>
      <c r="L112" s="509">
        <f t="shared" si="24"/>
        <v>0</v>
      </c>
      <c r="M112" s="509">
        <f t="shared" si="25"/>
        <v>0</v>
      </c>
      <c r="N112" s="509">
        <f t="shared" si="26"/>
        <v>0</v>
      </c>
      <c r="O112" s="509">
        <f t="shared" si="27"/>
        <v>0</v>
      </c>
      <c r="Q112" s="513">
        <v>0</v>
      </c>
      <c r="R112" s="513">
        <v>0</v>
      </c>
      <c r="S112" s="513">
        <v>0</v>
      </c>
      <c r="T112" s="513">
        <v>0</v>
      </c>
      <c r="U112" s="513">
        <v>0</v>
      </c>
      <c r="V112" s="513">
        <v>0</v>
      </c>
      <c r="X112" s="510">
        <f t="shared" si="28"/>
        <v>0</v>
      </c>
      <c r="Y112" s="510">
        <f t="shared" si="29"/>
        <v>0</v>
      </c>
      <c r="Z112" s="510">
        <f t="shared" si="30"/>
        <v>0</v>
      </c>
      <c r="AA112" s="510">
        <f t="shared" si="31"/>
        <v>0</v>
      </c>
      <c r="AB112" s="510">
        <f t="shared" si="32"/>
        <v>0</v>
      </c>
      <c r="AC112" s="510">
        <f t="shared" si="33"/>
        <v>0</v>
      </c>
    </row>
    <row r="113" spans="1:29" x14ac:dyDescent="0.25">
      <c r="A113" s="491" t="s">
        <v>236</v>
      </c>
      <c r="B113" s="492">
        <f t="shared" ref="B113:G113" si="34">B115+B120+B124+B130</f>
        <v>34201471.240000002</v>
      </c>
      <c r="C113" s="492">
        <f t="shared" si="34"/>
        <v>34170150.060000002</v>
      </c>
      <c r="D113" s="492">
        <f t="shared" si="34"/>
        <v>30069370.699999999</v>
      </c>
      <c r="E113" s="492">
        <f t="shared" si="34"/>
        <v>33476800</v>
      </c>
      <c r="F113" s="492">
        <f t="shared" si="34"/>
        <v>33102700</v>
      </c>
      <c r="G113" s="492">
        <f t="shared" si="34"/>
        <v>32728600</v>
      </c>
      <c r="H113" s="726"/>
      <c r="Q113" s="537">
        <f t="shared" ref="Q113:V113" si="35">Q115+Q120+Q124+Q130</f>
        <v>34201.5</v>
      </c>
      <c r="R113" s="537">
        <f t="shared" si="35"/>
        <v>34170.199999999997</v>
      </c>
      <c r="S113" s="537">
        <f t="shared" si="35"/>
        <v>30069.399999999998</v>
      </c>
      <c r="T113" s="537">
        <f t="shared" si="35"/>
        <v>33476.800000000003</v>
      </c>
      <c r="U113" s="537">
        <f t="shared" si="35"/>
        <v>33102.699999999997</v>
      </c>
      <c r="V113" s="537">
        <f t="shared" si="35"/>
        <v>32728.600000000002</v>
      </c>
      <c r="X113" s="510">
        <f t="shared" si="28"/>
        <v>-2.8760000001057051E-2</v>
      </c>
      <c r="Y113" s="510">
        <f t="shared" si="29"/>
        <v>-4.9939999997150153E-2</v>
      </c>
      <c r="Z113" s="510">
        <f t="shared" si="30"/>
        <v>-2.929999999832944E-2</v>
      </c>
      <c r="AA113" s="510">
        <f t="shared" si="31"/>
        <v>0</v>
      </c>
      <c r="AB113" s="510">
        <f t="shared" si="32"/>
        <v>0</v>
      </c>
      <c r="AC113" s="510">
        <f t="shared" si="33"/>
        <v>0</v>
      </c>
    </row>
    <row r="114" spans="1:29" x14ac:dyDescent="0.25">
      <c r="A114" s="422">
        <v>1</v>
      </c>
      <c r="B114" s="400"/>
      <c r="C114" s="400"/>
      <c r="D114" s="400"/>
      <c r="E114" s="400"/>
      <c r="F114" s="400"/>
      <c r="G114" s="400"/>
      <c r="H114" s="728"/>
      <c r="J114" s="509">
        <f t="shared" ref="J114:J132" si="36">ROUND(B114/1000,1)</f>
        <v>0</v>
      </c>
      <c r="K114" s="509">
        <f t="shared" ref="K114:K132" si="37">ROUND(C114/1000,1)</f>
        <v>0</v>
      </c>
      <c r="L114" s="509">
        <f t="shared" ref="L114:L132" si="38">ROUND(D114/1000,1)</f>
        <v>0</v>
      </c>
      <c r="M114" s="509">
        <f t="shared" ref="M114:M132" si="39">ROUND(E114/1000,1)</f>
        <v>0</v>
      </c>
      <c r="N114" s="509">
        <f t="shared" ref="N114:N132" si="40">ROUND(F114/1000,1)</f>
        <v>0</v>
      </c>
      <c r="O114" s="509">
        <f t="shared" ref="O114:O132" si="41">ROUND(G114/1000,1)</f>
        <v>0</v>
      </c>
      <c r="Q114" s="513">
        <v>0</v>
      </c>
      <c r="R114" s="513">
        <v>0</v>
      </c>
      <c r="S114" s="513">
        <v>0</v>
      </c>
      <c r="T114" s="513">
        <v>0</v>
      </c>
      <c r="U114" s="513">
        <v>0</v>
      </c>
      <c r="V114" s="513">
        <v>0</v>
      </c>
      <c r="X114" s="510">
        <f t="shared" si="28"/>
        <v>0</v>
      </c>
      <c r="Y114" s="510">
        <f t="shared" si="29"/>
        <v>0</v>
      </c>
      <c r="Z114" s="510">
        <f t="shared" si="30"/>
        <v>0</v>
      </c>
      <c r="AA114" s="510">
        <f t="shared" si="31"/>
        <v>0</v>
      </c>
      <c r="AB114" s="510">
        <f t="shared" si="32"/>
        <v>0</v>
      </c>
      <c r="AC114" s="510">
        <f t="shared" si="33"/>
        <v>0</v>
      </c>
    </row>
    <row r="115" spans="1:29" x14ac:dyDescent="0.25">
      <c r="A115" s="442" t="s">
        <v>237</v>
      </c>
      <c r="B115" s="423">
        <v>131978.20000000001</v>
      </c>
      <c r="C115" s="423">
        <v>127555.82</v>
      </c>
      <c r="D115" s="423">
        <v>276508.2</v>
      </c>
      <c r="E115" s="423">
        <v>328400</v>
      </c>
      <c r="F115" s="423">
        <v>328400</v>
      </c>
      <c r="G115" s="423">
        <v>328400</v>
      </c>
      <c r="H115" s="619" t="s">
        <v>603</v>
      </c>
      <c r="J115" s="509">
        <f t="shared" si="36"/>
        <v>132</v>
      </c>
      <c r="K115" s="509">
        <f t="shared" si="37"/>
        <v>127.6</v>
      </c>
      <c r="L115" s="509">
        <f t="shared" si="38"/>
        <v>276.5</v>
      </c>
      <c r="M115" s="509">
        <f t="shared" si="39"/>
        <v>328.4</v>
      </c>
      <c r="N115" s="509">
        <f t="shared" si="40"/>
        <v>328.4</v>
      </c>
      <c r="O115" s="509">
        <f t="shared" si="41"/>
        <v>328.4</v>
      </c>
      <c r="Q115" s="513">
        <v>132</v>
      </c>
      <c r="R115" s="513">
        <v>127.6</v>
      </c>
      <c r="S115" s="513">
        <v>276.5</v>
      </c>
      <c r="T115" s="513">
        <v>328.4</v>
      </c>
      <c r="U115" s="513">
        <v>328.4</v>
      </c>
      <c r="V115" s="513">
        <v>328.4</v>
      </c>
      <c r="X115" s="510">
        <f t="shared" si="28"/>
        <v>-2.179999999998472E-2</v>
      </c>
      <c r="Y115" s="510">
        <f t="shared" si="29"/>
        <v>-4.4179999999983011E-2</v>
      </c>
      <c r="Z115" s="510">
        <f t="shared" si="30"/>
        <v>8.1999999999879947E-3</v>
      </c>
      <c r="AA115" s="510">
        <f t="shared" si="31"/>
        <v>0</v>
      </c>
      <c r="AB115" s="510">
        <f t="shared" si="32"/>
        <v>0</v>
      </c>
      <c r="AC115" s="510">
        <f t="shared" si="33"/>
        <v>0</v>
      </c>
    </row>
    <row r="116" spans="1:29" x14ac:dyDescent="0.25">
      <c r="A116" s="422">
        <v>1</v>
      </c>
      <c r="B116" s="424"/>
      <c r="C116" s="424"/>
      <c r="D116" s="424"/>
      <c r="E116" s="424"/>
      <c r="F116" s="424"/>
      <c r="G116" s="424"/>
      <c r="H116" s="619"/>
      <c r="J116" s="509">
        <f t="shared" si="36"/>
        <v>0</v>
      </c>
      <c r="K116" s="509">
        <f t="shared" si="37"/>
        <v>0</v>
      </c>
      <c r="L116" s="509">
        <f t="shared" si="38"/>
        <v>0</v>
      </c>
      <c r="M116" s="509">
        <f t="shared" si="39"/>
        <v>0</v>
      </c>
      <c r="N116" s="509">
        <f t="shared" si="40"/>
        <v>0</v>
      </c>
      <c r="O116" s="509">
        <f t="shared" si="41"/>
        <v>0</v>
      </c>
      <c r="Q116" s="513">
        <v>0</v>
      </c>
      <c r="R116" s="513">
        <v>0</v>
      </c>
      <c r="S116" s="513">
        <v>0</v>
      </c>
      <c r="T116" s="513">
        <v>0</v>
      </c>
      <c r="U116" s="513">
        <v>0</v>
      </c>
      <c r="V116" s="513">
        <v>0</v>
      </c>
      <c r="X116" s="510">
        <f t="shared" si="28"/>
        <v>0</v>
      </c>
      <c r="Y116" s="510">
        <f t="shared" si="29"/>
        <v>0</v>
      </c>
      <c r="Z116" s="510">
        <f t="shared" si="30"/>
        <v>0</v>
      </c>
      <c r="AA116" s="510">
        <f t="shared" si="31"/>
        <v>0</v>
      </c>
      <c r="AB116" s="510">
        <f t="shared" si="32"/>
        <v>0</v>
      </c>
      <c r="AC116" s="510">
        <f t="shared" si="33"/>
        <v>0</v>
      </c>
    </row>
    <row r="117" spans="1:29" x14ac:dyDescent="0.25">
      <c r="A117" s="422">
        <v>1</v>
      </c>
      <c r="B117" s="424">
        <v>0</v>
      </c>
      <c r="C117" s="424">
        <v>0</v>
      </c>
      <c r="D117" s="424">
        <v>0</v>
      </c>
      <c r="E117" s="424">
        <v>0</v>
      </c>
      <c r="F117" s="424">
        <v>0</v>
      </c>
      <c r="G117" s="424">
        <v>0</v>
      </c>
      <c r="H117" s="619"/>
      <c r="J117" s="509">
        <f t="shared" si="36"/>
        <v>0</v>
      </c>
      <c r="K117" s="509">
        <f t="shared" si="37"/>
        <v>0</v>
      </c>
      <c r="L117" s="509">
        <f t="shared" si="38"/>
        <v>0</v>
      </c>
      <c r="M117" s="509">
        <f t="shared" si="39"/>
        <v>0</v>
      </c>
      <c r="N117" s="509">
        <f t="shared" si="40"/>
        <v>0</v>
      </c>
      <c r="O117" s="509">
        <f t="shared" si="41"/>
        <v>0</v>
      </c>
      <c r="Q117" s="513">
        <v>0</v>
      </c>
      <c r="R117" s="513">
        <v>0</v>
      </c>
      <c r="S117" s="513">
        <v>0</v>
      </c>
      <c r="T117" s="513">
        <v>0</v>
      </c>
      <c r="U117" s="513">
        <v>0</v>
      </c>
      <c r="V117" s="513">
        <v>0</v>
      </c>
      <c r="X117" s="510">
        <f t="shared" si="28"/>
        <v>0</v>
      </c>
      <c r="Y117" s="510">
        <f t="shared" si="29"/>
        <v>0</v>
      </c>
      <c r="Z117" s="510">
        <f t="shared" si="30"/>
        <v>0</v>
      </c>
      <c r="AA117" s="510">
        <f t="shared" si="31"/>
        <v>0</v>
      </c>
      <c r="AB117" s="510">
        <f t="shared" si="32"/>
        <v>0</v>
      </c>
      <c r="AC117" s="510">
        <f t="shared" si="33"/>
        <v>0</v>
      </c>
    </row>
    <row r="118" spans="1:29" x14ac:dyDescent="0.25">
      <c r="A118" s="422">
        <v>1</v>
      </c>
      <c r="B118" s="424">
        <v>0</v>
      </c>
      <c r="C118" s="424">
        <v>0</v>
      </c>
      <c r="D118" s="424">
        <v>0</v>
      </c>
      <c r="E118" s="424">
        <v>0</v>
      </c>
      <c r="F118" s="424">
        <v>0</v>
      </c>
      <c r="G118" s="424">
        <v>0</v>
      </c>
      <c r="H118" s="619"/>
      <c r="J118" s="509">
        <f t="shared" si="36"/>
        <v>0</v>
      </c>
      <c r="K118" s="509">
        <f t="shared" si="37"/>
        <v>0</v>
      </c>
      <c r="L118" s="509">
        <f t="shared" si="38"/>
        <v>0</v>
      </c>
      <c r="M118" s="509">
        <f t="shared" si="39"/>
        <v>0</v>
      </c>
      <c r="N118" s="509">
        <f t="shared" si="40"/>
        <v>0</v>
      </c>
      <c r="O118" s="509">
        <f t="shared" si="41"/>
        <v>0</v>
      </c>
      <c r="Q118" s="513">
        <v>0</v>
      </c>
      <c r="R118" s="513">
        <v>0</v>
      </c>
      <c r="S118" s="513">
        <v>0</v>
      </c>
      <c r="T118" s="513">
        <v>0</v>
      </c>
      <c r="U118" s="513">
        <v>0</v>
      </c>
      <c r="V118" s="513">
        <v>0</v>
      </c>
      <c r="X118" s="510">
        <f t="shared" si="28"/>
        <v>0</v>
      </c>
      <c r="Y118" s="510">
        <f t="shared" si="29"/>
        <v>0</v>
      </c>
      <c r="Z118" s="510">
        <f t="shared" si="30"/>
        <v>0</v>
      </c>
      <c r="AA118" s="510">
        <f t="shared" si="31"/>
        <v>0</v>
      </c>
      <c r="AB118" s="510">
        <f t="shared" si="32"/>
        <v>0</v>
      </c>
      <c r="AC118" s="510">
        <f t="shared" si="33"/>
        <v>0</v>
      </c>
    </row>
    <row r="119" spans="1:29" x14ac:dyDescent="0.25">
      <c r="A119" s="422">
        <v>1</v>
      </c>
      <c r="B119" s="427">
        <v>0</v>
      </c>
      <c r="C119" s="427">
        <v>0</v>
      </c>
      <c r="D119" s="427">
        <v>0</v>
      </c>
      <c r="E119" s="427">
        <v>0</v>
      </c>
      <c r="F119" s="427">
        <v>0</v>
      </c>
      <c r="G119" s="427">
        <v>0</v>
      </c>
      <c r="H119" s="619"/>
      <c r="J119" s="509">
        <f t="shared" si="36"/>
        <v>0</v>
      </c>
      <c r="K119" s="509">
        <f t="shared" si="37"/>
        <v>0</v>
      </c>
      <c r="L119" s="509">
        <f t="shared" si="38"/>
        <v>0</v>
      </c>
      <c r="M119" s="509">
        <f t="shared" si="39"/>
        <v>0</v>
      </c>
      <c r="N119" s="509">
        <f t="shared" si="40"/>
        <v>0</v>
      </c>
      <c r="O119" s="509">
        <f t="shared" si="41"/>
        <v>0</v>
      </c>
      <c r="Q119" s="513">
        <v>0</v>
      </c>
      <c r="R119" s="513">
        <v>0</v>
      </c>
      <c r="S119" s="513">
        <v>0</v>
      </c>
      <c r="T119" s="513">
        <v>0</v>
      </c>
      <c r="U119" s="513">
        <v>0</v>
      </c>
      <c r="V119" s="513">
        <v>0</v>
      </c>
      <c r="X119" s="510">
        <f t="shared" si="28"/>
        <v>0</v>
      </c>
      <c r="Y119" s="510">
        <f t="shared" si="29"/>
        <v>0</v>
      </c>
      <c r="Z119" s="510">
        <f t="shared" si="30"/>
        <v>0</v>
      </c>
      <c r="AA119" s="510">
        <f t="shared" si="31"/>
        <v>0</v>
      </c>
      <c r="AB119" s="510">
        <f t="shared" si="32"/>
        <v>0</v>
      </c>
      <c r="AC119" s="510">
        <f t="shared" si="33"/>
        <v>0</v>
      </c>
    </row>
    <row r="120" spans="1:29" x14ac:dyDescent="0.25">
      <c r="A120" s="442" t="s">
        <v>238</v>
      </c>
      <c r="B120" s="423">
        <v>2714100</v>
      </c>
      <c r="C120" s="423">
        <v>2689829.1</v>
      </c>
      <c r="D120" s="423">
        <v>3484100</v>
      </c>
      <c r="E120" s="423">
        <v>3484100</v>
      </c>
      <c r="F120" s="423">
        <v>3484100</v>
      </c>
      <c r="G120" s="423">
        <v>3484100</v>
      </c>
      <c r="H120" s="726" t="s">
        <v>316</v>
      </c>
      <c r="J120" s="509">
        <f t="shared" si="36"/>
        <v>2714.1</v>
      </c>
      <c r="K120" s="509">
        <f t="shared" si="37"/>
        <v>2689.8</v>
      </c>
      <c r="L120" s="509">
        <f t="shared" si="38"/>
        <v>3484.1</v>
      </c>
      <c r="M120" s="509">
        <f t="shared" si="39"/>
        <v>3484.1</v>
      </c>
      <c r="N120" s="509">
        <f t="shared" si="40"/>
        <v>3484.1</v>
      </c>
      <c r="O120" s="509">
        <f t="shared" si="41"/>
        <v>3484.1</v>
      </c>
      <c r="Q120" s="513">
        <v>2714.1</v>
      </c>
      <c r="R120" s="513">
        <v>2689.8</v>
      </c>
      <c r="S120" s="513">
        <v>3484.1</v>
      </c>
      <c r="T120" s="513">
        <v>3484.1</v>
      </c>
      <c r="U120" s="513">
        <v>3484.1</v>
      </c>
      <c r="V120" s="513">
        <v>3484.1</v>
      </c>
      <c r="X120" s="510">
        <f t="shared" si="28"/>
        <v>0</v>
      </c>
      <c r="Y120" s="510">
        <f t="shared" si="29"/>
        <v>2.9099999999743886E-2</v>
      </c>
      <c r="Z120" s="510">
        <f t="shared" si="30"/>
        <v>0</v>
      </c>
      <c r="AA120" s="510">
        <f t="shared" si="31"/>
        <v>0</v>
      </c>
      <c r="AB120" s="510">
        <f t="shared" si="32"/>
        <v>0</v>
      </c>
      <c r="AC120" s="510">
        <f t="shared" si="33"/>
        <v>0</v>
      </c>
    </row>
    <row r="121" spans="1:29" x14ac:dyDescent="0.25">
      <c r="A121" s="422">
        <v>1</v>
      </c>
      <c r="B121" s="424">
        <v>0</v>
      </c>
      <c r="C121" s="424">
        <v>0</v>
      </c>
      <c r="D121" s="424">
        <v>0</v>
      </c>
      <c r="E121" s="424">
        <v>0</v>
      </c>
      <c r="F121" s="424">
        <v>0</v>
      </c>
      <c r="G121" s="424">
        <v>0</v>
      </c>
      <c r="H121" s="727"/>
      <c r="J121" s="509">
        <f t="shared" si="36"/>
        <v>0</v>
      </c>
      <c r="K121" s="509">
        <f t="shared" si="37"/>
        <v>0</v>
      </c>
      <c r="L121" s="509">
        <f t="shared" si="38"/>
        <v>0</v>
      </c>
      <c r="M121" s="509">
        <f t="shared" si="39"/>
        <v>0</v>
      </c>
      <c r="N121" s="509">
        <f t="shared" si="40"/>
        <v>0</v>
      </c>
      <c r="O121" s="509">
        <f t="shared" si="41"/>
        <v>0</v>
      </c>
      <c r="Q121" s="513">
        <v>0</v>
      </c>
      <c r="R121" s="513">
        <v>0</v>
      </c>
      <c r="S121" s="513">
        <v>0</v>
      </c>
      <c r="T121" s="513">
        <v>0</v>
      </c>
      <c r="U121" s="513">
        <v>0</v>
      </c>
      <c r="V121" s="513">
        <v>0</v>
      </c>
      <c r="X121" s="510">
        <f t="shared" si="28"/>
        <v>0</v>
      </c>
      <c r="Y121" s="510">
        <f t="shared" si="29"/>
        <v>0</v>
      </c>
      <c r="Z121" s="510">
        <f t="shared" si="30"/>
        <v>0</v>
      </c>
      <c r="AA121" s="510">
        <f t="shared" si="31"/>
        <v>0</v>
      </c>
      <c r="AB121" s="510">
        <f t="shared" si="32"/>
        <v>0</v>
      </c>
      <c r="AC121" s="510">
        <f t="shared" si="33"/>
        <v>0</v>
      </c>
    </row>
    <row r="122" spans="1:29" x14ac:dyDescent="0.25">
      <c r="A122" s="422">
        <v>1</v>
      </c>
      <c r="B122" s="424"/>
      <c r="C122" s="424"/>
      <c r="D122" s="424"/>
      <c r="E122" s="424"/>
      <c r="F122" s="424"/>
      <c r="G122" s="424"/>
      <c r="H122" s="727"/>
      <c r="J122" s="509">
        <f t="shared" si="36"/>
        <v>0</v>
      </c>
      <c r="K122" s="509">
        <f t="shared" si="37"/>
        <v>0</v>
      </c>
      <c r="L122" s="509">
        <f t="shared" si="38"/>
        <v>0</v>
      </c>
      <c r="M122" s="509">
        <f t="shared" si="39"/>
        <v>0</v>
      </c>
      <c r="N122" s="509">
        <f t="shared" si="40"/>
        <v>0</v>
      </c>
      <c r="O122" s="509">
        <f t="shared" si="41"/>
        <v>0</v>
      </c>
      <c r="Q122" s="513">
        <v>0</v>
      </c>
      <c r="R122" s="513">
        <v>0</v>
      </c>
      <c r="S122" s="513">
        <v>0</v>
      </c>
      <c r="T122" s="513">
        <v>0</v>
      </c>
      <c r="U122" s="513">
        <v>0</v>
      </c>
      <c r="V122" s="513">
        <v>0</v>
      </c>
      <c r="X122" s="510">
        <f t="shared" si="28"/>
        <v>0</v>
      </c>
      <c r="Y122" s="510">
        <f t="shared" si="29"/>
        <v>0</v>
      </c>
      <c r="Z122" s="510">
        <f t="shared" si="30"/>
        <v>0</v>
      </c>
      <c r="AA122" s="510">
        <f t="shared" si="31"/>
        <v>0</v>
      </c>
      <c r="AB122" s="510">
        <f t="shared" si="32"/>
        <v>0</v>
      </c>
      <c r="AC122" s="510">
        <f t="shared" si="33"/>
        <v>0</v>
      </c>
    </row>
    <row r="123" spans="1:29" x14ac:dyDescent="0.25">
      <c r="A123" s="422">
        <v>1</v>
      </c>
      <c r="B123" s="427">
        <v>0</v>
      </c>
      <c r="C123" s="427">
        <v>0</v>
      </c>
      <c r="D123" s="427">
        <v>0</v>
      </c>
      <c r="E123" s="427">
        <v>0</v>
      </c>
      <c r="F123" s="427">
        <v>0</v>
      </c>
      <c r="G123" s="427">
        <v>0</v>
      </c>
      <c r="H123" s="809"/>
      <c r="J123" s="509">
        <f t="shared" si="36"/>
        <v>0</v>
      </c>
      <c r="K123" s="509">
        <f t="shared" si="37"/>
        <v>0</v>
      </c>
      <c r="L123" s="509">
        <f t="shared" si="38"/>
        <v>0</v>
      </c>
      <c r="M123" s="509">
        <f t="shared" si="39"/>
        <v>0</v>
      </c>
      <c r="N123" s="509">
        <f t="shared" si="40"/>
        <v>0</v>
      </c>
      <c r="O123" s="509">
        <f t="shared" si="41"/>
        <v>0</v>
      </c>
      <c r="Q123" s="513">
        <v>0</v>
      </c>
      <c r="R123" s="513">
        <v>0</v>
      </c>
      <c r="S123" s="513">
        <v>0</v>
      </c>
      <c r="T123" s="513">
        <v>0</v>
      </c>
      <c r="U123" s="513">
        <v>0</v>
      </c>
      <c r="V123" s="513">
        <v>0</v>
      </c>
      <c r="X123" s="510">
        <f t="shared" si="28"/>
        <v>0</v>
      </c>
      <c r="Y123" s="510">
        <f t="shared" si="29"/>
        <v>0</v>
      </c>
      <c r="Z123" s="510">
        <f t="shared" si="30"/>
        <v>0</v>
      </c>
      <c r="AA123" s="510">
        <f t="shared" si="31"/>
        <v>0</v>
      </c>
      <c r="AB123" s="510">
        <f t="shared" si="32"/>
        <v>0</v>
      </c>
      <c r="AC123" s="510">
        <f t="shared" si="33"/>
        <v>0</v>
      </c>
    </row>
    <row r="124" spans="1:29" x14ac:dyDescent="0.25">
      <c r="A124" s="442" t="s">
        <v>450</v>
      </c>
      <c r="B124" s="423">
        <v>5103788.7699999996</v>
      </c>
      <c r="C124" s="423">
        <v>5103788.7699999996</v>
      </c>
      <c r="D124" s="423">
        <v>3788662.5</v>
      </c>
      <c r="E124" s="423">
        <v>7460700</v>
      </c>
      <c r="F124" s="423">
        <v>7460700</v>
      </c>
      <c r="G124" s="423">
        <v>7460700</v>
      </c>
      <c r="H124" s="619" t="s">
        <v>310</v>
      </c>
      <c r="J124" s="509">
        <f t="shared" si="36"/>
        <v>5103.8</v>
      </c>
      <c r="K124" s="509">
        <f t="shared" si="37"/>
        <v>5103.8</v>
      </c>
      <c r="L124" s="509">
        <f t="shared" si="38"/>
        <v>3788.7</v>
      </c>
      <c r="M124" s="509">
        <f t="shared" si="39"/>
        <v>7460.7</v>
      </c>
      <c r="N124" s="509">
        <f t="shared" si="40"/>
        <v>7460.7</v>
      </c>
      <c r="O124" s="509">
        <f t="shared" si="41"/>
        <v>7460.7</v>
      </c>
      <c r="Q124" s="513">
        <v>5103.8</v>
      </c>
      <c r="R124" s="513">
        <v>5103.8</v>
      </c>
      <c r="S124" s="513">
        <v>3788.7</v>
      </c>
      <c r="T124" s="513">
        <v>7460.7</v>
      </c>
      <c r="U124" s="513">
        <v>7460.7</v>
      </c>
      <c r="V124" s="513">
        <v>7460.7</v>
      </c>
      <c r="X124" s="510">
        <f t="shared" si="28"/>
        <v>-1.123000000097818E-2</v>
      </c>
      <c r="Y124" s="510">
        <f t="shared" si="29"/>
        <v>-1.123000000097818E-2</v>
      </c>
      <c r="Z124" s="510">
        <f t="shared" si="30"/>
        <v>-3.7499999999909051E-2</v>
      </c>
      <c r="AA124" s="510">
        <f t="shared" si="31"/>
        <v>0</v>
      </c>
      <c r="AB124" s="510">
        <f t="shared" si="32"/>
        <v>0</v>
      </c>
      <c r="AC124" s="510">
        <f t="shared" si="33"/>
        <v>0</v>
      </c>
    </row>
    <row r="125" spans="1:29" x14ac:dyDescent="0.25">
      <c r="A125" s="422">
        <v>1</v>
      </c>
      <c r="B125" s="424">
        <v>0</v>
      </c>
      <c r="C125" s="424">
        <v>0</v>
      </c>
      <c r="D125" s="424">
        <v>0</v>
      </c>
      <c r="E125" s="424">
        <v>0</v>
      </c>
      <c r="F125" s="424">
        <v>0</v>
      </c>
      <c r="G125" s="424">
        <v>0</v>
      </c>
      <c r="H125" s="619"/>
      <c r="J125" s="509">
        <f t="shared" si="36"/>
        <v>0</v>
      </c>
      <c r="K125" s="509">
        <f t="shared" si="37"/>
        <v>0</v>
      </c>
      <c r="L125" s="509">
        <f t="shared" si="38"/>
        <v>0</v>
      </c>
      <c r="M125" s="509">
        <f t="shared" si="39"/>
        <v>0</v>
      </c>
      <c r="N125" s="509">
        <f t="shared" si="40"/>
        <v>0</v>
      </c>
      <c r="O125" s="509">
        <f t="shared" si="41"/>
        <v>0</v>
      </c>
      <c r="Q125" s="513">
        <v>0</v>
      </c>
      <c r="R125" s="513">
        <v>0</v>
      </c>
      <c r="S125" s="513">
        <v>0</v>
      </c>
      <c r="T125" s="513">
        <v>0</v>
      </c>
      <c r="U125" s="513">
        <v>0</v>
      </c>
      <c r="V125" s="513">
        <v>0</v>
      </c>
      <c r="X125" s="510">
        <f t="shared" si="28"/>
        <v>0</v>
      </c>
      <c r="Y125" s="510">
        <f t="shared" si="29"/>
        <v>0</v>
      </c>
      <c r="Z125" s="510">
        <f t="shared" si="30"/>
        <v>0</v>
      </c>
      <c r="AA125" s="510">
        <f t="shared" si="31"/>
        <v>0</v>
      </c>
      <c r="AB125" s="510">
        <f t="shared" si="32"/>
        <v>0</v>
      </c>
      <c r="AC125" s="510">
        <f t="shared" si="33"/>
        <v>0</v>
      </c>
    </row>
    <row r="126" spans="1:29" x14ac:dyDescent="0.25">
      <c r="A126" s="422">
        <v>1</v>
      </c>
      <c r="B126" s="424">
        <v>0</v>
      </c>
      <c r="C126" s="424">
        <v>0</v>
      </c>
      <c r="D126" s="424">
        <v>0</v>
      </c>
      <c r="E126" s="424">
        <v>0</v>
      </c>
      <c r="F126" s="424">
        <v>0</v>
      </c>
      <c r="G126" s="424">
        <v>0</v>
      </c>
      <c r="H126" s="619"/>
      <c r="J126" s="509">
        <f t="shared" si="36"/>
        <v>0</v>
      </c>
      <c r="K126" s="509">
        <f t="shared" si="37"/>
        <v>0</v>
      </c>
      <c r="L126" s="509">
        <f t="shared" si="38"/>
        <v>0</v>
      </c>
      <c r="M126" s="509">
        <f t="shared" si="39"/>
        <v>0</v>
      </c>
      <c r="N126" s="509">
        <f t="shared" si="40"/>
        <v>0</v>
      </c>
      <c r="O126" s="509">
        <f t="shared" si="41"/>
        <v>0</v>
      </c>
      <c r="Q126" s="513">
        <v>0</v>
      </c>
      <c r="R126" s="513">
        <v>0</v>
      </c>
      <c r="S126" s="513">
        <v>0</v>
      </c>
      <c r="T126" s="513">
        <v>0</v>
      </c>
      <c r="U126" s="513">
        <v>0</v>
      </c>
      <c r="V126" s="513">
        <v>0</v>
      </c>
      <c r="X126" s="510">
        <f t="shared" si="28"/>
        <v>0</v>
      </c>
      <c r="Y126" s="510">
        <f t="shared" si="29"/>
        <v>0</v>
      </c>
      <c r="Z126" s="510">
        <f t="shared" si="30"/>
        <v>0</v>
      </c>
      <c r="AA126" s="510">
        <f t="shared" si="31"/>
        <v>0</v>
      </c>
      <c r="AB126" s="510">
        <f t="shared" si="32"/>
        <v>0</v>
      </c>
      <c r="AC126" s="510">
        <f t="shared" si="33"/>
        <v>0</v>
      </c>
    </row>
    <row r="127" spans="1:29" x14ac:dyDescent="0.25">
      <c r="A127" s="422">
        <v>1</v>
      </c>
      <c r="B127" s="424">
        <v>0</v>
      </c>
      <c r="C127" s="424">
        <v>0</v>
      </c>
      <c r="D127" s="424">
        <v>0</v>
      </c>
      <c r="E127" s="424">
        <v>0</v>
      </c>
      <c r="F127" s="424">
        <v>0</v>
      </c>
      <c r="G127" s="424">
        <v>0</v>
      </c>
      <c r="H127" s="619"/>
      <c r="J127" s="509">
        <f t="shared" si="36"/>
        <v>0</v>
      </c>
      <c r="K127" s="509">
        <f t="shared" si="37"/>
        <v>0</v>
      </c>
      <c r="L127" s="509">
        <f t="shared" si="38"/>
        <v>0</v>
      </c>
      <c r="M127" s="509">
        <f t="shared" si="39"/>
        <v>0</v>
      </c>
      <c r="N127" s="509">
        <f t="shared" si="40"/>
        <v>0</v>
      </c>
      <c r="O127" s="509">
        <f t="shared" si="41"/>
        <v>0</v>
      </c>
      <c r="Q127" s="513">
        <v>0</v>
      </c>
      <c r="R127" s="513">
        <v>0</v>
      </c>
      <c r="S127" s="513">
        <v>0</v>
      </c>
      <c r="T127" s="513">
        <v>0</v>
      </c>
      <c r="U127" s="513">
        <v>0</v>
      </c>
      <c r="V127" s="513">
        <v>0</v>
      </c>
      <c r="X127" s="510">
        <f t="shared" si="28"/>
        <v>0</v>
      </c>
      <c r="Y127" s="510">
        <f t="shared" si="29"/>
        <v>0</v>
      </c>
      <c r="Z127" s="510">
        <f t="shared" si="30"/>
        <v>0</v>
      </c>
      <c r="AA127" s="510">
        <f t="shared" si="31"/>
        <v>0</v>
      </c>
      <c r="AB127" s="510">
        <f t="shared" si="32"/>
        <v>0</v>
      </c>
      <c r="AC127" s="510">
        <f t="shared" si="33"/>
        <v>0</v>
      </c>
    </row>
    <row r="128" spans="1:29" x14ac:dyDescent="0.25">
      <c r="A128" s="422">
        <v>1</v>
      </c>
      <c r="B128" s="424">
        <v>0</v>
      </c>
      <c r="C128" s="424">
        <v>0</v>
      </c>
      <c r="D128" s="424">
        <v>0</v>
      </c>
      <c r="E128" s="424">
        <v>0</v>
      </c>
      <c r="F128" s="424">
        <v>0</v>
      </c>
      <c r="G128" s="424">
        <v>0</v>
      </c>
      <c r="H128" s="619"/>
      <c r="J128" s="509">
        <f t="shared" si="36"/>
        <v>0</v>
      </c>
      <c r="K128" s="509">
        <f t="shared" si="37"/>
        <v>0</v>
      </c>
      <c r="L128" s="509">
        <f t="shared" si="38"/>
        <v>0</v>
      </c>
      <c r="M128" s="509">
        <f t="shared" si="39"/>
        <v>0</v>
      </c>
      <c r="N128" s="509">
        <f t="shared" si="40"/>
        <v>0</v>
      </c>
      <c r="O128" s="509">
        <f t="shared" si="41"/>
        <v>0</v>
      </c>
      <c r="Q128" s="513">
        <v>0</v>
      </c>
      <c r="R128" s="513">
        <v>0</v>
      </c>
      <c r="S128" s="513">
        <v>0</v>
      </c>
      <c r="T128" s="513">
        <v>0</v>
      </c>
      <c r="U128" s="513">
        <v>0</v>
      </c>
      <c r="V128" s="513">
        <v>0</v>
      </c>
      <c r="X128" s="510">
        <f t="shared" si="28"/>
        <v>0</v>
      </c>
      <c r="Y128" s="510">
        <f t="shared" si="29"/>
        <v>0</v>
      </c>
      <c r="Z128" s="510">
        <f t="shared" si="30"/>
        <v>0</v>
      </c>
      <c r="AA128" s="510">
        <f t="shared" si="31"/>
        <v>0</v>
      </c>
      <c r="AB128" s="510">
        <f t="shared" si="32"/>
        <v>0</v>
      </c>
      <c r="AC128" s="510">
        <f t="shared" si="33"/>
        <v>0</v>
      </c>
    </row>
    <row r="129" spans="1:29" x14ac:dyDescent="0.25">
      <c r="A129" s="422">
        <v>1</v>
      </c>
      <c r="B129" s="427">
        <v>0</v>
      </c>
      <c r="C129" s="427">
        <v>0</v>
      </c>
      <c r="D129" s="427">
        <v>0</v>
      </c>
      <c r="E129" s="427">
        <v>0</v>
      </c>
      <c r="F129" s="427">
        <v>0</v>
      </c>
      <c r="G129" s="427">
        <v>0</v>
      </c>
      <c r="H129" s="619"/>
      <c r="J129" s="509">
        <f t="shared" si="36"/>
        <v>0</v>
      </c>
      <c r="K129" s="509">
        <f t="shared" si="37"/>
        <v>0</v>
      </c>
      <c r="L129" s="509">
        <f t="shared" si="38"/>
        <v>0</v>
      </c>
      <c r="M129" s="509">
        <f t="shared" si="39"/>
        <v>0</v>
      </c>
      <c r="N129" s="509">
        <f t="shared" si="40"/>
        <v>0</v>
      </c>
      <c r="O129" s="509">
        <f t="shared" si="41"/>
        <v>0</v>
      </c>
      <c r="Q129" s="513">
        <v>0</v>
      </c>
      <c r="R129" s="513">
        <v>0</v>
      </c>
      <c r="S129" s="513">
        <v>0</v>
      </c>
      <c r="T129" s="513">
        <v>0</v>
      </c>
      <c r="U129" s="513">
        <v>0</v>
      </c>
      <c r="V129" s="513">
        <v>0</v>
      </c>
      <c r="X129" s="510">
        <f t="shared" si="28"/>
        <v>0</v>
      </c>
      <c r="Y129" s="510">
        <f t="shared" si="29"/>
        <v>0</v>
      </c>
      <c r="Z129" s="510">
        <f t="shared" si="30"/>
        <v>0</v>
      </c>
      <c r="AA129" s="510">
        <f t="shared" si="31"/>
        <v>0</v>
      </c>
      <c r="AB129" s="510">
        <f t="shared" si="32"/>
        <v>0</v>
      </c>
      <c r="AC129" s="510">
        <f t="shared" si="33"/>
        <v>0</v>
      </c>
    </row>
    <row r="130" spans="1:29" x14ac:dyDescent="0.25">
      <c r="A130" s="442" t="s">
        <v>451</v>
      </c>
      <c r="B130" s="423">
        <v>26251604.27</v>
      </c>
      <c r="C130" s="423">
        <v>26248976.370000001</v>
      </c>
      <c r="D130" s="423">
        <v>22520100</v>
      </c>
      <c r="E130" s="423">
        <v>22203600</v>
      </c>
      <c r="F130" s="423">
        <v>21829500</v>
      </c>
      <c r="G130" s="423">
        <v>21455400</v>
      </c>
      <c r="H130" s="726" t="s">
        <v>776</v>
      </c>
      <c r="J130" s="509">
        <f t="shared" si="36"/>
        <v>26251.599999999999</v>
      </c>
      <c r="K130" s="509">
        <f t="shared" si="37"/>
        <v>26249</v>
      </c>
      <c r="L130" s="509">
        <f t="shared" si="38"/>
        <v>22520.1</v>
      </c>
      <c r="M130" s="509">
        <f t="shared" si="39"/>
        <v>22203.599999999999</v>
      </c>
      <c r="N130" s="509">
        <f t="shared" si="40"/>
        <v>21829.5</v>
      </c>
      <c r="O130" s="509">
        <f t="shared" si="41"/>
        <v>21455.4</v>
      </c>
      <c r="Q130" s="513">
        <v>26251.599999999999</v>
      </c>
      <c r="R130" s="513">
        <v>26249</v>
      </c>
      <c r="S130" s="513">
        <v>22520.1</v>
      </c>
      <c r="T130" s="513">
        <v>22203.599999999999</v>
      </c>
      <c r="U130" s="513">
        <v>21829.5</v>
      </c>
      <c r="V130" s="513">
        <v>21455.4</v>
      </c>
      <c r="X130" s="510">
        <f t="shared" si="28"/>
        <v>4.2700000012700912E-3</v>
      </c>
      <c r="Y130" s="510">
        <f t="shared" si="29"/>
        <v>-2.3629999999684514E-2</v>
      </c>
      <c r="Z130" s="510">
        <f t="shared" si="30"/>
        <v>0</v>
      </c>
      <c r="AA130" s="510">
        <f t="shared" si="31"/>
        <v>0</v>
      </c>
      <c r="AB130" s="510">
        <f t="shared" si="32"/>
        <v>0</v>
      </c>
      <c r="AC130" s="510">
        <f t="shared" si="33"/>
        <v>0</v>
      </c>
    </row>
    <row r="131" spans="1:29" x14ac:dyDescent="0.25">
      <c r="A131" s="422">
        <v>1</v>
      </c>
      <c r="B131" s="424"/>
      <c r="C131" s="424"/>
      <c r="D131" s="424"/>
      <c r="E131" s="424"/>
      <c r="F131" s="424"/>
      <c r="G131" s="424"/>
      <c r="H131" s="727"/>
      <c r="J131" s="509">
        <f t="shared" si="36"/>
        <v>0</v>
      </c>
      <c r="K131" s="509">
        <f t="shared" si="37"/>
        <v>0</v>
      </c>
      <c r="L131" s="509">
        <f t="shared" si="38"/>
        <v>0</v>
      </c>
      <c r="M131" s="509">
        <f t="shared" si="39"/>
        <v>0</v>
      </c>
      <c r="N131" s="509">
        <f t="shared" si="40"/>
        <v>0</v>
      </c>
      <c r="O131" s="509">
        <f t="shared" si="41"/>
        <v>0</v>
      </c>
      <c r="Q131" s="513">
        <v>0</v>
      </c>
      <c r="R131" s="513">
        <v>0</v>
      </c>
      <c r="S131" s="513">
        <v>0</v>
      </c>
      <c r="T131" s="513">
        <v>0</v>
      </c>
      <c r="U131" s="513">
        <v>0</v>
      </c>
      <c r="V131" s="513">
        <v>0</v>
      </c>
      <c r="X131" s="510">
        <f t="shared" si="28"/>
        <v>0</v>
      </c>
      <c r="Y131" s="510">
        <f t="shared" si="29"/>
        <v>0</v>
      </c>
      <c r="Z131" s="510">
        <f t="shared" si="30"/>
        <v>0</v>
      </c>
      <c r="AA131" s="510">
        <f t="shared" si="31"/>
        <v>0</v>
      </c>
      <c r="AB131" s="510">
        <f t="shared" si="32"/>
        <v>0</v>
      </c>
      <c r="AC131" s="510">
        <f t="shared" si="33"/>
        <v>0</v>
      </c>
    </row>
    <row r="132" spans="1:29" x14ac:dyDescent="0.25">
      <c r="A132" s="422">
        <v>1</v>
      </c>
      <c r="B132" s="427">
        <v>0</v>
      </c>
      <c r="C132" s="427">
        <v>0</v>
      </c>
      <c r="D132" s="427">
        <v>0</v>
      </c>
      <c r="E132" s="427">
        <v>0</v>
      </c>
      <c r="F132" s="427">
        <v>0</v>
      </c>
      <c r="G132" s="427">
        <v>0</v>
      </c>
      <c r="H132" s="728"/>
      <c r="J132" s="509">
        <f t="shared" si="36"/>
        <v>0</v>
      </c>
      <c r="K132" s="509">
        <f t="shared" si="37"/>
        <v>0</v>
      </c>
      <c r="L132" s="509">
        <f t="shared" si="38"/>
        <v>0</v>
      </c>
      <c r="M132" s="509">
        <f t="shared" si="39"/>
        <v>0</v>
      </c>
      <c r="N132" s="509">
        <f t="shared" si="40"/>
        <v>0</v>
      </c>
      <c r="O132" s="509">
        <f t="shared" si="41"/>
        <v>0</v>
      </c>
      <c r="Q132" s="513">
        <v>0</v>
      </c>
      <c r="R132" s="513">
        <v>0</v>
      </c>
      <c r="S132" s="513">
        <v>0</v>
      </c>
      <c r="T132" s="513">
        <v>0</v>
      </c>
      <c r="U132" s="513">
        <v>0</v>
      </c>
      <c r="V132" s="513">
        <v>0</v>
      </c>
      <c r="X132" s="510">
        <f t="shared" si="28"/>
        <v>0</v>
      </c>
      <c r="Y132" s="510">
        <f t="shared" si="29"/>
        <v>0</v>
      </c>
      <c r="Z132" s="510">
        <f t="shared" si="30"/>
        <v>0</v>
      </c>
      <c r="AA132" s="510">
        <f t="shared" si="31"/>
        <v>0</v>
      </c>
      <c r="AB132" s="510">
        <f t="shared" si="32"/>
        <v>0</v>
      </c>
      <c r="AC132" s="510">
        <f t="shared" si="33"/>
        <v>0</v>
      </c>
    </row>
    <row r="133" spans="1:29" x14ac:dyDescent="0.25">
      <c r="A133" s="488" t="s">
        <v>845</v>
      </c>
      <c r="B133" s="493">
        <f t="shared" ref="B133:G133" si="42">B135+B137</f>
        <v>38896900</v>
      </c>
      <c r="C133" s="493">
        <f t="shared" si="42"/>
        <v>38896815</v>
      </c>
      <c r="D133" s="493">
        <f t="shared" si="42"/>
        <v>69905400</v>
      </c>
      <c r="E133" s="493">
        <f t="shared" si="42"/>
        <v>42213900</v>
      </c>
      <c r="F133" s="493">
        <f t="shared" si="42"/>
        <v>29087600</v>
      </c>
      <c r="G133" s="493">
        <f t="shared" si="42"/>
        <v>0</v>
      </c>
      <c r="H133" s="726"/>
      <c r="Q133" s="555">
        <f t="shared" ref="Q133:V133" si="43">Q135+Q137</f>
        <v>38896.9</v>
      </c>
      <c r="R133" s="555">
        <f t="shared" si="43"/>
        <v>38896.800000000003</v>
      </c>
      <c r="S133" s="555">
        <f t="shared" si="43"/>
        <v>69905.399999999994</v>
      </c>
      <c r="T133" s="555">
        <f t="shared" si="43"/>
        <v>42213.9</v>
      </c>
      <c r="U133" s="555">
        <f t="shared" si="43"/>
        <v>29087.599999999999</v>
      </c>
      <c r="V133" s="555">
        <f t="shared" si="43"/>
        <v>0</v>
      </c>
      <c r="X133" s="510">
        <f t="shared" si="28"/>
        <v>0</v>
      </c>
      <c r="Y133" s="510">
        <f t="shared" si="29"/>
        <v>1.4999999999417923E-2</v>
      </c>
      <c r="Z133" s="510">
        <f t="shared" si="30"/>
        <v>0</v>
      </c>
      <c r="AA133" s="510">
        <f t="shared" si="31"/>
        <v>0</v>
      </c>
      <c r="AB133" s="510">
        <f t="shared" si="32"/>
        <v>0</v>
      </c>
      <c r="AC133" s="510">
        <f t="shared" si="33"/>
        <v>0</v>
      </c>
    </row>
    <row r="134" spans="1:29" x14ac:dyDescent="0.25">
      <c r="A134" s="422">
        <v>1</v>
      </c>
      <c r="B134" s="400"/>
      <c r="C134" s="400"/>
      <c r="D134" s="400"/>
      <c r="E134" s="400"/>
      <c r="F134" s="400"/>
      <c r="G134" s="400"/>
      <c r="H134" s="809"/>
      <c r="J134" s="509">
        <f t="shared" ref="J134:J173" si="44">ROUND(B134/1000,1)</f>
        <v>0</v>
      </c>
      <c r="K134" s="509">
        <f t="shared" ref="K134:K173" si="45">ROUND(C134/1000,1)</f>
        <v>0</v>
      </c>
      <c r="L134" s="509">
        <f t="shared" ref="L134:L173" si="46">ROUND(D134/1000,1)</f>
        <v>0</v>
      </c>
      <c r="M134" s="509">
        <f t="shared" ref="M134:M173" si="47">ROUND(E134/1000,1)</f>
        <v>0</v>
      </c>
      <c r="N134" s="509">
        <f t="shared" ref="N134:N173" si="48">ROUND(F134/1000,1)</f>
        <v>0</v>
      </c>
      <c r="O134" s="509">
        <f t="shared" ref="O134:O173" si="49">ROUND(G134/1000,1)</f>
        <v>0</v>
      </c>
      <c r="Q134" s="513">
        <v>0</v>
      </c>
      <c r="R134" s="513">
        <v>0</v>
      </c>
      <c r="S134" s="513">
        <v>0</v>
      </c>
      <c r="T134" s="513">
        <v>0</v>
      </c>
      <c r="U134" s="513">
        <v>0</v>
      </c>
      <c r="V134" s="513">
        <v>0</v>
      </c>
      <c r="X134" s="510">
        <f t="shared" si="28"/>
        <v>0</v>
      </c>
      <c r="Y134" s="510">
        <f t="shared" si="29"/>
        <v>0</v>
      </c>
      <c r="Z134" s="510">
        <f t="shared" si="30"/>
        <v>0</v>
      </c>
      <c r="AA134" s="510">
        <f t="shared" si="31"/>
        <v>0</v>
      </c>
      <c r="AB134" s="510">
        <f t="shared" si="32"/>
        <v>0</v>
      </c>
      <c r="AC134" s="510">
        <f t="shared" si="33"/>
        <v>0</v>
      </c>
    </row>
    <row r="135" spans="1:29" x14ac:dyDescent="0.25">
      <c r="A135" s="422" t="s">
        <v>846</v>
      </c>
      <c r="B135" s="443">
        <v>38896900</v>
      </c>
      <c r="C135" s="443">
        <v>38896815</v>
      </c>
      <c r="D135" s="443">
        <v>40555400</v>
      </c>
      <c r="E135" s="443">
        <v>42213900</v>
      </c>
      <c r="F135" s="443">
        <v>29087600</v>
      </c>
      <c r="G135" s="443">
        <v>0</v>
      </c>
      <c r="H135" s="619" t="s">
        <v>224</v>
      </c>
      <c r="J135" s="509">
        <f t="shared" si="44"/>
        <v>38896.9</v>
      </c>
      <c r="K135" s="509">
        <f t="shared" si="45"/>
        <v>38896.800000000003</v>
      </c>
      <c r="L135" s="509">
        <f t="shared" si="46"/>
        <v>40555.4</v>
      </c>
      <c r="M135" s="509">
        <f t="shared" si="47"/>
        <v>42213.9</v>
      </c>
      <c r="N135" s="509">
        <f t="shared" si="48"/>
        <v>29087.599999999999</v>
      </c>
      <c r="O135" s="509">
        <f t="shared" si="49"/>
        <v>0</v>
      </c>
      <c r="Q135" s="513">
        <v>38896.9</v>
      </c>
      <c r="R135" s="513">
        <v>38896.800000000003</v>
      </c>
      <c r="S135" s="513">
        <v>40555.4</v>
      </c>
      <c r="T135" s="513">
        <v>42213.9</v>
      </c>
      <c r="U135" s="513">
        <v>29087.599999999999</v>
      </c>
      <c r="V135" s="513">
        <v>0</v>
      </c>
      <c r="X135" s="510">
        <f t="shared" si="28"/>
        <v>0</v>
      </c>
      <c r="Y135" s="510">
        <f t="shared" si="29"/>
        <v>1.4999999999417923E-2</v>
      </c>
      <c r="Z135" s="510">
        <f t="shared" si="30"/>
        <v>0</v>
      </c>
      <c r="AA135" s="510">
        <f t="shared" si="31"/>
        <v>0</v>
      </c>
      <c r="AB135" s="510">
        <f t="shared" si="32"/>
        <v>0</v>
      </c>
      <c r="AC135" s="510">
        <f t="shared" si="33"/>
        <v>0</v>
      </c>
    </row>
    <row r="136" spans="1:29" x14ac:dyDescent="0.25">
      <c r="A136" s="422">
        <v>1</v>
      </c>
      <c r="B136" s="444">
        <v>0</v>
      </c>
      <c r="C136" s="444">
        <v>0</v>
      </c>
      <c r="D136" s="444">
        <v>0</v>
      </c>
      <c r="E136" s="444">
        <v>0</v>
      </c>
      <c r="F136" s="444">
        <v>0</v>
      </c>
      <c r="G136" s="444">
        <v>0</v>
      </c>
      <c r="H136" s="619"/>
      <c r="J136" s="509">
        <f t="shared" si="44"/>
        <v>0</v>
      </c>
      <c r="K136" s="509">
        <f t="shared" si="45"/>
        <v>0</v>
      </c>
      <c r="L136" s="509">
        <f t="shared" si="46"/>
        <v>0</v>
      </c>
      <c r="M136" s="509">
        <f t="shared" si="47"/>
        <v>0</v>
      </c>
      <c r="N136" s="509">
        <f t="shared" si="48"/>
        <v>0</v>
      </c>
      <c r="O136" s="509">
        <f t="shared" si="49"/>
        <v>0</v>
      </c>
      <c r="Q136" s="513">
        <v>0</v>
      </c>
      <c r="R136" s="513">
        <v>0</v>
      </c>
      <c r="S136" s="513">
        <v>0</v>
      </c>
      <c r="T136" s="513">
        <v>0</v>
      </c>
      <c r="U136" s="513">
        <v>0</v>
      </c>
      <c r="V136" s="513">
        <v>0</v>
      </c>
      <c r="X136" s="510">
        <f t="shared" si="28"/>
        <v>0</v>
      </c>
      <c r="Y136" s="510">
        <f t="shared" si="29"/>
        <v>0</v>
      </c>
      <c r="Z136" s="510">
        <f t="shared" si="30"/>
        <v>0</v>
      </c>
      <c r="AA136" s="510">
        <f t="shared" si="31"/>
        <v>0</v>
      </c>
      <c r="AB136" s="510">
        <f t="shared" si="32"/>
        <v>0</v>
      </c>
      <c r="AC136" s="510">
        <f t="shared" si="33"/>
        <v>0</v>
      </c>
    </row>
    <row r="137" spans="1:29" x14ac:dyDescent="0.25">
      <c r="A137" s="411" t="s">
        <v>847</v>
      </c>
      <c r="B137" s="443">
        <v>0</v>
      </c>
      <c r="C137" s="443">
        <v>0</v>
      </c>
      <c r="D137" s="443">
        <v>29350000</v>
      </c>
      <c r="E137" s="443">
        <v>0</v>
      </c>
      <c r="F137" s="443">
        <v>0</v>
      </c>
      <c r="G137" s="443">
        <v>0</v>
      </c>
      <c r="H137" s="726" t="s">
        <v>448</v>
      </c>
      <c r="J137" s="509">
        <f t="shared" si="44"/>
        <v>0</v>
      </c>
      <c r="K137" s="509">
        <f t="shared" si="45"/>
        <v>0</v>
      </c>
      <c r="L137" s="509">
        <f t="shared" si="46"/>
        <v>29350</v>
      </c>
      <c r="M137" s="509">
        <f t="shared" si="47"/>
        <v>0</v>
      </c>
      <c r="N137" s="509">
        <f t="shared" si="48"/>
        <v>0</v>
      </c>
      <c r="O137" s="509">
        <f t="shared" si="49"/>
        <v>0</v>
      </c>
      <c r="Q137" s="513">
        <v>0</v>
      </c>
      <c r="R137" s="513">
        <v>0</v>
      </c>
      <c r="S137" s="513">
        <v>29350</v>
      </c>
      <c r="T137" s="513">
        <v>0</v>
      </c>
      <c r="U137" s="513">
        <v>0</v>
      </c>
      <c r="V137" s="513">
        <v>0</v>
      </c>
      <c r="X137" s="510">
        <f t="shared" si="28"/>
        <v>0</v>
      </c>
      <c r="Y137" s="510">
        <f t="shared" si="29"/>
        <v>0</v>
      </c>
      <c r="Z137" s="510">
        <f t="shared" si="30"/>
        <v>0</v>
      </c>
      <c r="AA137" s="510">
        <f t="shared" si="31"/>
        <v>0</v>
      </c>
      <c r="AB137" s="510">
        <f t="shared" si="32"/>
        <v>0</v>
      </c>
      <c r="AC137" s="510">
        <f t="shared" si="33"/>
        <v>0</v>
      </c>
    </row>
    <row r="138" spans="1:29" x14ac:dyDescent="0.25">
      <c r="A138" s="422">
        <v>1</v>
      </c>
      <c r="B138" s="399"/>
      <c r="C138" s="435"/>
      <c r="D138" s="435"/>
      <c r="E138" s="435"/>
      <c r="F138" s="435"/>
      <c r="G138" s="435"/>
      <c r="H138" s="789"/>
      <c r="J138" s="509">
        <f t="shared" si="44"/>
        <v>0</v>
      </c>
      <c r="K138" s="509">
        <f t="shared" si="45"/>
        <v>0</v>
      </c>
      <c r="L138" s="509">
        <f t="shared" si="46"/>
        <v>0</v>
      </c>
      <c r="M138" s="509">
        <f t="shared" si="47"/>
        <v>0</v>
      </c>
      <c r="N138" s="509">
        <f t="shared" si="48"/>
        <v>0</v>
      </c>
      <c r="O138" s="509">
        <f t="shared" si="49"/>
        <v>0</v>
      </c>
      <c r="Q138" s="513">
        <v>0</v>
      </c>
      <c r="R138" s="513">
        <v>0</v>
      </c>
      <c r="S138" s="513">
        <v>0</v>
      </c>
      <c r="T138" s="513">
        <v>0</v>
      </c>
      <c r="U138" s="513">
        <v>0</v>
      </c>
      <c r="V138" s="513">
        <v>0</v>
      </c>
      <c r="X138" s="510">
        <f t="shared" ref="X138:X201" si="50">B138/1000-Q138</f>
        <v>0</v>
      </c>
      <c r="Y138" s="510">
        <f t="shared" ref="Y138:Y201" si="51">C138/1000-R138</f>
        <v>0</v>
      </c>
      <c r="Z138" s="510">
        <f t="shared" ref="Z138:Z201" si="52">D138/1000-S138</f>
        <v>0</v>
      </c>
      <c r="AA138" s="510">
        <f t="shared" ref="AA138:AA201" si="53">E138/1000-T138</f>
        <v>0</v>
      </c>
      <c r="AB138" s="510">
        <f t="shared" ref="AB138:AB201" si="54">F138/1000-U138</f>
        <v>0</v>
      </c>
      <c r="AC138" s="510">
        <f t="shared" ref="AC138:AC201" si="55">G138/1000-V138</f>
        <v>0</v>
      </c>
    </row>
    <row r="139" spans="1:29" x14ac:dyDescent="0.25">
      <c r="A139" s="422">
        <v>1</v>
      </c>
      <c r="B139" s="408"/>
      <c r="C139" s="386"/>
      <c r="D139" s="386"/>
      <c r="E139" s="386"/>
      <c r="F139" s="386"/>
      <c r="G139" s="386"/>
      <c r="H139" s="687"/>
      <c r="J139" s="509">
        <f t="shared" si="44"/>
        <v>0</v>
      </c>
      <c r="K139" s="509">
        <f t="shared" si="45"/>
        <v>0</v>
      </c>
      <c r="L139" s="509">
        <f t="shared" si="46"/>
        <v>0</v>
      </c>
      <c r="M139" s="509">
        <f t="shared" si="47"/>
        <v>0</v>
      </c>
      <c r="N139" s="509">
        <f t="shared" si="48"/>
        <v>0</v>
      </c>
      <c r="O139" s="509">
        <f t="shared" si="49"/>
        <v>0</v>
      </c>
      <c r="Q139" s="513">
        <v>0</v>
      </c>
      <c r="R139" s="513">
        <v>0</v>
      </c>
      <c r="S139" s="513">
        <v>0</v>
      </c>
      <c r="T139" s="513">
        <v>0</v>
      </c>
      <c r="U139" s="513">
        <v>0</v>
      </c>
      <c r="V139" s="513">
        <v>0</v>
      </c>
      <c r="X139" s="510">
        <f t="shared" si="50"/>
        <v>0</v>
      </c>
      <c r="Y139" s="510">
        <f t="shared" si="51"/>
        <v>0</v>
      </c>
      <c r="Z139" s="510">
        <f t="shared" si="52"/>
        <v>0</v>
      </c>
      <c r="AA139" s="510">
        <f t="shared" si="53"/>
        <v>0</v>
      </c>
      <c r="AB139" s="510">
        <f t="shared" si="54"/>
        <v>0</v>
      </c>
      <c r="AC139" s="510">
        <f t="shared" si="55"/>
        <v>0</v>
      </c>
    </row>
    <row r="140" spans="1:29" x14ac:dyDescent="0.25">
      <c r="A140" s="422" t="s">
        <v>848</v>
      </c>
      <c r="B140" s="445">
        <v>1783998</v>
      </c>
      <c r="C140" s="445">
        <v>1753998</v>
      </c>
      <c r="D140" s="445">
        <v>15581000</v>
      </c>
      <c r="E140" s="445">
        <v>1414000</v>
      </c>
      <c r="F140" s="445">
        <v>1408400</v>
      </c>
      <c r="G140" s="445">
        <v>1412500</v>
      </c>
      <c r="H140" s="726" t="s">
        <v>1298</v>
      </c>
      <c r="J140" s="509">
        <f t="shared" si="44"/>
        <v>1784</v>
      </c>
      <c r="K140" s="509">
        <f t="shared" si="45"/>
        <v>1754</v>
      </c>
      <c r="L140" s="509">
        <f t="shared" si="46"/>
        <v>15581</v>
      </c>
      <c r="M140" s="509">
        <f t="shared" si="47"/>
        <v>1414</v>
      </c>
      <c r="N140" s="509">
        <f t="shared" si="48"/>
        <v>1408.4</v>
      </c>
      <c r="O140" s="509">
        <f t="shared" si="49"/>
        <v>1412.5</v>
      </c>
      <c r="Q140" s="513">
        <v>1784</v>
      </c>
      <c r="R140" s="513">
        <v>1754</v>
      </c>
      <c r="S140" s="513">
        <v>15581</v>
      </c>
      <c r="T140" s="513">
        <v>1414</v>
      </c>
      <c r="U140" s="513">
        <v>1408.4</v>
      </c>
      <c r="V140" s="513">
        <v>1412.5</v>
      </c>
      <c r="X140" s="510">
        <f t="shared" si="50"/>
        <v>-1.9999999999527063E-3</v>
      </c>
      <c r="Y140" s="510">
        <f t="shared" si="51"/>
        <v>-1.9999999999527063E-3</v>
      </c>
      <c r="Z140" s="510">
        <f t="shared" si="52"/>
        <v>0</v>
      </c>
      <c r="AA140" s="510">
        <f t="shared" si="53"/>
        <v>0</v>
      </c>
      <c r="AB140" s="510">
        <f t="shared" si="54"/>
        <v>0</v>
      </c>
      <c r="AC140" s="510">
        <f t="shared" si="55"/>
        <v>0</v>
      </c>
    </row>
    <row r="141" spans="1:29" x14ac:dyDescent="0.25">
      <c r="A141" s="422">
        <v>1</v>
      </c>
      <c r="B141" s="446">
        <v>0</v>
      </c>
      <c r="C141" s="446">
        <v>0</v>
      </c>
      <c r="D141" s="446">
        <v>0</v>
      </c>
      <c r="E141" s="446">
        <v>0</v>
      </c>
      <c r="F141" s="446">
        <v>0</v>
      </c>
      <c r="G141" s="446">
        <v>0</v>
      </c>
      <c r="H141" s="727"/>
      <c r="J141" s="509">
        <f t="shared" si="44"/>
        <v>0</v>
      </c>
      <c r="K141" s="509">
        <f t="shared" si="45"/>
        <v>0</v>
      </c>
      <c r="L141" s="509">
        <f t="shared" si="46"/>
        <v>0</v>
      </c>
      <c r="M141" s="509">
        <f t="shared" si="47"/>
        <v>0</v>
      </c>
      <c r="N141" s="509">
        <f t="shared" si="48"/>
        <v>0</v>
      </c>
      <c r="O141" s="509">
        <f t="shared" si="49"/>
        <v>0</v>
      </c>
      <c r="Q141" s="513">
        <v>0</v>
      </c>
      <c r="R141" s="513">
        <v>0</v>
      </c>
      <c r="S141" s="513">
        <v>0</v>
      </c>
      <c r="T141" s="513">
        <v>0</v>
      </c>
      <c r="U141" s="513">
        <v>0</v>
      </c>
      <c r="V141" s="513">
        <v>0</v>
      </c>
      <c r="X141" s="510">
        <f t="shared" si="50"/>
        <v>0</v>
      </c>
      <c r="Y141" s="510">
        <f t="shared" si="51"/>
        <v>0</v>
      </c>
      <c r="Z141" s="510">
        <f t="shared" si="52"/>
        <v>0</v>
      </c>
      <c r="AA141" s="510">
        <f t="shared" si="53"/>
        <v>0</v>
      </c>
      <c r="AB141" s="510">
        <f t="shared" si="54"/>
        <v>0</v>
      </c>
      <c r="AC141" s="510">
        <f t="shared" si="55"/>
        <v>0</v>
      </c>
    </row>
    <row r="142" spans="1:29" x14ac:dyDescent="0.25">
      <c r="A142" s="422">
        <v>1</v>
      </c>
      <c r="B142" s="446">
        <v>0</v>
      </c>
      <c r="C142" s="446">
        <v>0</v>
      </c>
      <c r="D142" s="446">
        <v>0</v>
      </c>
      <c r="E142" s="446">
        <v>0</v>
      </c>
      <c r="F142" s="446">
        <v>0</v>
      </c>
      <c r="G142" s="446">
        <v>0</v>
      </c>
      <c r="H142" s="727"/>
      <c r="J142" s="509">
        <f t="shared" si="44"/>
        <v>0</v>
      </c>
      <c r="K142" s="509">
        <f t="shared" si="45"/>
        <v>0</v>
      </c>
      <c r="L142" s="509">
        <f t="shared" si="46"/>
        <v>0</v>
      </c>
      <c r="M142" s="509">
        <f t="shared" si="47"/>
        <v>0</v>
      </c>
      <c r="N142" s="509">
        <f t="shared" si="48"/>
        <v>0</v>
      </c>
      <c r="O142" s="509">
        <f t="shared" si="49"/>
        <v>0</v>
      </c>
      <c r="Q142" s="513">
        <v>0</v>
      </c>
      <c r="R142" s="513">
        <v>0</v>
      </c>
      <c r="S142" s="513">
        <v>0</v>
      </c>
      <c r="T142" s="513">
        <v>0</v>
      </c>
      <c r="U142" s="513">
        <v>0</v>
      </c>
      <c r="V142" s="513">
        <v>0</v>
      </c>
      <c r="X142" s="510">
        <f t="shared" si="50"/>
        <v>0</v>
      </c>
      <c r="Y142" s="510">
        <f t="shared" si="51"/>
        <v>0</v>
      </c>
      <c r="Z142" s="510">
        <f t="shared" si="52"/>
        <v>0</v>
      </c>
      <c r="AA142" s="510">
        <f t="shared" si="53"/>
        <v>0</v>
      </c>
      <c r="AB142" s="510">
        <f t="shared" si="54"/>
        <v>0</v>
      </c>
      <c r="AC142" s="510">
        <f t="shared" si="55"/>
        <v>0</v>
      </c>
    </row>
    <row r="143" spans="1:29" x14ac:dyDescent="0.25">
      <c r="A143" s="422">
        <v>1</v>
      </c>
      <c r="B143" s="446">
        <v>0</v>
      </c>
      <c r="C143" s="446">
        <v>0</v>
      </c>
      <c r="D143" s="446">
        <v>0</v>
      </c>
      <c r="E143" s="446">
        <v>0</v>
      </c>
      <c r="F143" s="446">
        <v>0</v>
      </c>
      <c r="G143" s="446">
        <v>0</v>
      </c>
      <c r="H143" s="727"/>
      <c r="J143" s="509">
        <f t="shared" si="44"/>
        <v>0</v>
      </c>
      <c r="K143" s="509">
        <f t="shared" si="45"/>
        <v>0</v>
      </c>
      <c r="L143" s="509">
        <f t="shared" si="46"/>
        <v>0</v>
      </c>
      <c r="M143" s="509">
        <f t="shared" si="47"/>
        <v>0</v>
      </c>
      <c r="N143" s="509">
        <f t="shared" si="48"/>
        <v>0</v>
      </c>
      <c r="O143" s="509">
        <f t="shared" si="49"/>
        <v>0</v>
      </c>
      <c r="Q143" s="513">
        <v>0</v>
      </c>
      <c r="R143" s="513">
        <v>0</v>
      </c>
      <c r="S143" s="513">
        <v>0</v>
      </c>
      <c r="T143" s="513">
        <v>0</v>
      </c>
      <c r="U143" s="513">
        <v>0</v>
      </c>
      <c r="V143" s="513">
        <v>0</v>
      </c>
      <c r="X143" s="510">
        <f t="shared" si="50"/>
        <v>0</v>
      </c>
      <c r="Y143" s="510">
        <f t="shared" si="51"/>
        <v>0</v>
      </c>
      <c r="Z143" s="510">
        <f t="shared" si="52"/>
        <v>0</v>
      </c>
      <c r="AA143" s="510">
        <f t="shared" si="53"/>
        <v>0</v>
      </c>
      <c r="AB143" s="510">
        <f t="shared" si="54"/>
        <v>0</v>
      </c>
      <c r="AC143" s="510">
        <f t="shared" si="55"/>
        <v>0</v>
      </c>
    </row>
    <row r="144" spans="1:29" x14ac:dyDescent="0.25">
      <c r="A144" s="422">
        <v>1</v>
      </c>
      <c r="B144" s="446">
        <v>0</v>
      </c>
      <c r="C144" s="446">
        <v>0</v>
      </c>
      <c r="D144" s="446">
        <v>0</v>
      </c>
      <c r="E144" s="446">
        <v>0</v>
      </c>
      <c r="F144" s="446">
        <v>0</v>
      </c>
      <c r="G144" s="446">
        <v>0</v>
      </c>
      <c r="H144" s="727"/>
      <c r="J144" s="509">
        <f t="shared" si="44"/>
        <v>0</v>
      </c>
      <c r="K144" s="509">
        <f t="shared" si="45"/>
        <v>0</v>
      </c>
      <c r="L144" s="509">
        <f t="shared" si="46"/>
        <v>0</v>
      </c>
      <c r="M144" s="509">
        <f t="shared" si="47"/>
        <v>0</v>
      </c>
      <c r="N144" s="509">
        <f t="shared" si="48"/>
        <v>0</v>
      </c>
      <c r="O144" s="509">
        <f t="shared" si="49"/>
        <v>0</v>
      </c>
      <c r="Q144" s="513">
        <v>0</v>
      </c>
      <c r="R144" s="513">
        <v>0</v>
      </c>
      <c r="S144" s="513">
        <v>0</v>
      </c>
      <c r="T144" s="513">
        <v>0</v>
      </c>
      <c r="U144" s="513">
        <v>0</v>
      </c>
      <c r="V144" s="513">
        <v>0</v>
      </c>
      <c r="X144" s="510">
        <f t="shared" si="50"/>
        <v>0</v>
      </c>
      <c r="Y144" s="510">
        <f t="shared" si="51"/>
        <v>0</v>
      </c>
      <c r="Z144" s="510">
        <f t="shared" si="52"/>
        <v>0</v>
      </c>
      <c r="AA144" s="510">
        <f t="shared" si="53"/>
        <v>0</v>
      </c>
      <c r="AB144" s="510">
        <f t="shared" si="54"/>
        <v>0</v>
      </c>
      <c r="AC144" s="510">
        <f t="shared" si="55"/>
        <v>0</v>
      </c>
    </row>
    <row r="145" spans="1:29" x14ac:dyDescent="0.25">
      <c r="A145" s="422">
        <v>1</v>
      </c>
      <c r="B145" s="446">
        <v>0</v>
      </c>
      <c r="C145" s="446">
        <v>0</v>
      </c>
      <c r="D145" s="446">
        <v>0</v>
      </c>
      <c r="E145" s="446">
        <v>0</v>
      </c>
      <c r="F145" s="446">
        <v>0</v>
      </c>
      <c r="G145" s="446">
        <v>0</v>
      </c>
      <c r="H145" s="727"/>
      <c r="J145" s="509">
        <f t="shared" si="44"/>
        <v>0</v>
      </c>
      <c r="K145" s="509">
        <f t="shared" si="45"/>
        <v>0</v>
      </c>
      <c r="L145" s="509">
        <f t="shared" si="46"/>
        <v>0</v>
      </c>
      <c r="M145" s="509">
        <f t="shared" si="47"/>
        <v>0</v>
      </c>
      <c r="N145" s="509">
        <f t="shared" si="48"/>
        <v>0</v>
      </c>
      <c r="O145" s="509">
        <f t="shared" si="49"/>
        <v>0</v>
      </c>
      <c r="Q145" s="513">
        <v>0</v>
      </c>
      <c r="R145" s="513">
        <v>0</v>
      </c>
      <c r="S145" s="513">
        <v>0</v>
      </c>
      <c r="T145" s="513">
        <v>0</v>
      </c>
      <c r="U145" s="513">
        <v>0</v>
      </c>
      <c r="V145" s="513">
        <v>0</v>
      </c>
      <c r="X145" s="510">
        <f t="shared" si="50"/>
        <v>0</v>
      </c>
      <c r="Y145" s="510">
        <f t="shared" si="51"/>
        <v>0</v>
      </c>
      <c r="Z145" s="510">
        <f t="shared" si="52"/>
        <v>0</v>
      </c>
      <c r="AA145" s="510">
        <f t="shared" si="53"/>
        <v>0</v>
      </c>
      <c r="AB145" s="510">
        <f t="shared" si="54"/>
        <v>0</v>
      </c>
      <c r="AC145" s="510">
        <f t="shared" si="55"/>
        <v>0</v>
      </c>
    </row>
    <row r="146" spans="1:29" x14ac:dyDescent="0.25">
      <c r="A146" s="422">
        <v>1</v>
      </c>
      <c r="B146" s="446"/>
      <c r="C146" s="446"/>
      <c r="D146" s="446"/>
      <c r="E146" s="446"/>
      <c r="F146" s="446"/>
      <c r="G146" s="446"/>
      <c r="H146" s="727"/>
      <c r="J146" s="509">
        <f t="shared" si="44"/>
        <v>0</v>
      </c>
      <c r="K146" s="509">
        <f t="shared" si="45"/>
        <v>0</v>
      </c>
      <c r="L146" s="509">
        <f t="shared" si="46"/>
        <v>0</v>
      </c>
      <c r="M146" s="509">
        <f t="shared" si="47"/>
        <v>0</v>
      </c>
      <c r="N146" s="509">
        <f t="shared" si="48"/>
        <v>0</v>
      </c>
      <c r="O146" s="509">
        <f t="shared" si="49"/>
        <v>0</v>
      </c>
      <c r="Q146" s="513">
        <v>0</v>
      </c>
      <c r="R146" s="513">
        <v>0</v>
      </c>
      <c r="S146" s="513">
        <v>0</v>
      </c>
      <c r="T146" s="513">
        <v>0</v>
      </c>
      <c r="U146" s="513">
        <v>0</v>
      </c>
      <c r="V146" s="513">
        <v>0</v>
      </c>
      <c r="X146" s="510">
        <f t="shared" si="50"/>
        <v>0</v>
      </c>
      <c r="Y146" s="510">
        <f t="shared" si="51"/>
        <v>0</v>
      </c>
      <c r="Z146" s="510">
        <f t="shared" si="52"/>
        <v>0</v>
      </c>
      <c r="AA146" s="510">
        <f t="shared" si="53"/>
        <v>0</v>
      </c>
      <c r="AB146" s="510">
        <f t="shared" si="54"/>
        <v>0</v>
      </c>
      <c r="AC146" s="510">
        <f t="shared" si="55"/>
        <v>0</v>
      </c>
    </row>
    <row r="147" spans="1:29" x14ac:dyDescent="0.25">
      <c r="A147" s="422">
        <v>1</v>
      </c>
      <c r="B147" s="446">
        <v>0</v>
      </c>
      <c r="C147" s="446">
        <v>0</v>
      </c>
      <c r="D147" s="446">
        <v>0</v>
      </c>
      <c r="E147" s="446">
        <v>0</v>
      </c>
      <c r="F147" s="446">
        <v>0</v>
      </c>
      <c r="G147" s="446">
        <v>0</v>
      </c>
      <c r="H147" s="727"/>
      <c r="J147" s="509">
        <f t="shared" si="44"/>
        <v>0</v>
      </c>
      <c r="K147" s="509">
        <f t="shared" si="45"/>
        <v>0</v>
      </c>
      <c r="L147" s="509">
        <f t="shared" si="46"/>
        <v>0</v>
      </c>
      <c r="M147" s="509">
        <f t="shared" si="47"/>
        <v>0</v>
      </c>
      <c r="N147" s="509">
        <f t="shared" si="48"/>
        <v>0</v>
      </c>
      <c r="O147" s="509">
        <f t="shared" si="49"/>
        <v>0</v>
      </c>
      <c r="Q147" s="513">
        <v>0</v>
      </c>
      <c r="R147" s="513">
        <v>0</v>
      </c>
      <c r="S147" s="513">
        <v>0</v>
      </c>
      <c r="T147" s="513">
        <v>0</v>
      </c>
      <c r="U147" s="513">
        <v>0</v>
      </c>
      <c r="V147" s="513">
        <v>0</v>
      </c>
      <c r="X147" s="510">
        <f t="shared" si="50"/>
        <v>0</v>
      </c>
      <c r="Y147" s="510">
        <f t="shared" si="51"/>
        <v>0</v>
      </c>
      <c r="Z147" s="510">
        <f t="shared" si="52"/>
        <v>0</v>
      </c>
      <c r="AA147" s="510">
        <f t="shared" si="53"/>
        <v>0</v>
      </c>
      <c r="AB147" s="510">
        <f t="shared" si="54"/>
        <v>0</v>
      </c>
      <c r="AC147" s="510">
        <f t="shared" si="55"/>
        <v>0</v>
      </c>
    </row>
    <row r="148" spans="1:29" x14ac:dyDescent="0.25">
      <c r="A148" s="422">
        <v>1</v>
      </c>
      <c r="B148" s="446">
        <v>0</v>
      </c>
      <c r="C148" s="446">
        <v>0</v>
      </c>
      <c r="D148" s="446">
        <v>0</v>
      </c>
      <c r="E148" s="446">
        <v>0</v>
      </c>
      <c r="F148" s="446">
        <v>0</v>
      </c>
      <c r="G148" s="446">
        <v>0</v>
      </c>
      <c r="H148" s="727"/>
      <c r="J148" s="509">
        <f t="shared" si="44"/>
        <v>0</v>
      </c>
      <c r="K148" s="509">
        <f t="shared" si="45"/>
        <v>0</v>
      </c>
      <c r="L148" s="509">
        <f t="shared" si="46"/>
        <v>0</v>
      </c>
      <c r="M148" s="509">
        <f t="shared" si="47"/>
        <v>0</v>
      </c>
      <c r="N148" s="509">
        <f t="shared" si="48"/>
        <v>0</v>
      </c>
      <c r="O148" s="509">
        <f t="shared" si="49"/>
        <v>0</v>
      </c>
      <c r="Q148" s="513">
        <v>0</v>
      </c>
      <c r="R148" s="513">
        <v>0</v>
      </c>
      <c r="S148" s="513">
        <v>0</v>
      </c>
      <c r="T148" s="513">
        <v>0</v>
      </c>
      <c r="U148" s="513">
        <v>0</v>
      </c>
      <c r="V148" s="513">
        <v>0</v>
      </c>
      <c r="X148" s="510">
        <f t="shared" si="50"/>
        <v>0</v>
      </c>
      <c r="Y148" s="510">
        <f t="shared" si="51"/>
        <v>0</v>
      </c>
      <c r="Z148" s="510">
        <f t="shared" si="52"/>
        <v>0</v>
      </c>
      <c r="AA148" s="510">
        <f t="shared" si="53"/>
        <v>0</v>
      </c>
      <c r="AB148" s="510">
        <f t="shared" si="54"/>
        <v>0</v>
      </c>
      <c r="AC148" s="510">
        <f t="shared" si="55"/>
        <v>0</v>
      </c>
    </row>
    <row r="149" spans="1:29" x14ac:dyDescent="0.25">
      <c r="A149" s="422">
        <v>1</v>
      </c>
      <c r="B149" s="446">
        <v>0</v>
      </c>
      <c r="C149" s="446">
        <v>0</v>
      </c>
      <c r="D149" s="446">
        <v>0</v>
      </c>
      <c r="E149" s="446">
        <v>0</v>
      </c>
      <c r="F149" s="446">
        <v>0</v>
      </c>
      <c r="G149" s="446">
        <v>0</v>
      </c>
      <c r="H149" s="727"/>
      <c r="J149" s="509">
        <f t="shared" si="44"/>
        <v>0</v>
      </c>
      <c r="K149" s="509">
        <f t="shared" si="45"/>
        <v>0</v>
      </c>
      <c r="L149" s="509">
        <f t="shared" si="46"/>
        <v>0</v>
      </c>
      <c r="M149" s="509">
        <f t="shared" si="47"/>
        <v>0</v>
      </c>
      <c r="N149" s="509">
        <f t="shared" si="48"/>
        <v>0</v>
      </c>
      <c r="O149" s="509">
        <f t="shared" si="49"/>
        <v>0</v>
      </c>
      <c r="Q149" s="513">
        <v>0</v>
      </c>
      <c r="R149" s="513">
        <v>0</v>
      </c>
      <c r="S149" s="513">
        <v>0</v>
      </c>
      <c r="T149" s="513">
        <v>0</v>
      </c>
      <c r="U149" s="513">
        <v>0</v>
      </c>
      <c r="V149" s="513">
        <v>0</v>
      </c>
      <c r="X149" s="510">
        <f t="shared" si="50"/>
        <v>0</v>
      </c>
      <c r="Y149" s="510">
        <f t="shared" si="51"/>
        <v>0</v>
      </c>
      <c r="Z149" s="510">
        <f t="shared" si="52"/>
        <v>0</v>
      </c>
      <c r="AA149" s="510">
        <f t="shared" si="53"/>
        <v>0</v>
      </c>
      <c r="AB149" s="510">
        <f t="shared" si="54"/>
        <v>0</v>
      </c>
      <c r="AC149" s="510">
        <f t="shared" si="55"/>
        <v>0</v>
      </c>
    </row>
    <row r="150" spans="1:29" x14ac:dyDescent="0.25">
      <c r="A150" s="422">
        <v>1</v>
      </c>
      <c r="B150" s="446"/>
      <c r="C150" s="446"/>
      <c r="D150" s="446"/>
      <c r="E150" s="446"/>
      <c r="F150" s="446"/>
      <c r="G150" s="446"/>
      <c r="H150" s="727"/>
      <c r="J150" s="509">
        <f t="shared" si="44"/>
        <v>0</v>
      </c>
      <c r="K150" s="509">
        <f t="shared" si="45"/>
        <v>0</v>
      </c>
      <c r="L150" s="509">
        <f t="shared" si="46"/>
        <v>0</v>
      </c>
      <c r="M150" s="509">
        <f t="shared" si="47"/>
        <v>0</v>
      </c>
      <c r="N150" s="509">
        <f t="shared" si="48"/>
        <v>0</v>
      </c>
      <c r="O150" s="509">
        <f t="shared" si="49"/>
        <v>0</v>
      </c>
      <c r="Q150" s="513">
        <v>0</v>
      </c>
      <c r="R150" s="513">
        <v>0</v>
      </c>
      <c r="S150" s="513">
        <v>0</v>
      </c>
      <c r="T150" s="513">
        <v>0</v>
      </c>
      <c r="U150" s="513">
        <v>0</v>
      </c>
      <c r="V150" s="513">
        <v>0</v>
      </c>
      <c r="X150" s="510">
        <f t="shared" si="50"/>
        <v>0</v>
      </c>
      <c r="Y150" s="510">
        <f t="shared" si="51"/>
        <v>0</v>
      </c>
      <c r="Z150" s="510">
        <f t="shared" si="52"/>
        <v>0</v>
      </c>
      <c r="AA150" s="510">
        <f t="shared" si="53"/>
        <v>0</v>
      </c>
      <c r="AB150" s="510">
        <f t="shared" si="54"/>
        <v>0</v>
      </c>
      <c r="AC150" s="510">
        <f t="shared" si="55"/>
        <v>0</v>
      </c>
    </row>
    <row r="151" spans="1:29" x14ac:dyDescent="0.25">
      <c r="A151" s="422">
        <v>1</v>
      </c>
      <c r="B151" s="446"/>
      <c r="C151" s="446"/>
      <c r="D151" s="446"/>
      <c r="E151" s="446"/>
      <c r="F151" s="446"/>
      <c r="G151" s="446"/>
      <c r="H151" s="727"/>
      <c r="J151" s="509">
        <f t="shared" si="44"/>
        <v>0</v>
      </c>
      <c r="K151" s="509">
        <f t="shared" si="45"/>
        <v>0</v>
      </c>
      <c r="L151" s="509">
        <f t="shared" si="46"/>
        <v>0</v>
      </c>
      <c r="M151" s="509">
        <f t="shared" si="47"/>
        <v>0</v>
      </c>
      <c r="N151" s="509">
        <f t="shared" si="48"/>
        <v>0</v>
      </c>
      <c r="O151" s="509">
        <f t="shared" si="49"/>
        <v>0</v>
      </c>
      <c r="Q151" s="513">
        <v>0</v>
      </c>
      <c r="R151" s="513">
        <v>0</v>
      </c>
      <c r="S151" s="513">
        <v>0</v>
      </c>
      <c r="T151" s="513">
        <v>0</v>
      </c>
      <c r="U151" s="513">
        <v>0</v>
      </c>
      <c r="V151" s="513">
        <v>0</v>
      </c>
      <c r="X151" s="510">
        <f t="shared" si="50"/>
        <v>0</v>
      </c>
      <c r="Y151" s="510">
        <f t="shared" si="51"/>
        <v>0</v>
      </c>
      <c r="Z151" s="510">
        <f t="shared" si="52"/>
        <v>0</v>
      </c>
      <c r="AA151" s="510">
        <f t="shared" si="53"/>
        <v>0</v>
      </c>
      <c r="AB151" s="510">
        <f t="shared" si="54"/>
        <v>0</v>
      </c>
      <c r="AC151" s="510">
        <f t="shared" si="55"/>
        <v>0</v>
      </c>
    </row>
    <row r="152" spans="1:29" x14ac:dyDescent="0.25">
      <c r="A152" s="422">
        <v>1</v>
      </c>
      <c r="B152" s="446">
        <v>0</v>
      </c>
      <c r="C152" s="446">
        <v>0</v>
      </c>
      <c r="D152" s="446">
        <v>0</v>
      </c>
      <c r="E152" s="446">
        <v>0</v>
      </c>
      <c r="F152" s="446">
        <v>0</v>
      </c>
      <c r="G152" s="446">
        <v>0</v>
      </c>
      <c r="H152" s="727"/>
      <c r="J152" s="509">
        <f t="shared" si="44"/>
        <v>0</v>
      </c>
      <c r="K152" s="509">
        <f t="shared" si="45"/>
        <v>0</v>
      </c>
      <c r="L152" s="509">
        <f t="shared" si="46"/>
        <v>0</v>
      </c>
      <c r="M152" s="509">
        <f t="shared" si="47"/>
        <v>0</v>
      </c>
      <c r="N152" s="509">
        <f t="shared" si="48"/>
        <v>0</v>
      </c>
      <c r="O152" s="509">
        <f t="shared" si="49"/>
        <v>0</v>
      </c>
      <c r="Q152" s="513">
        <v>0</v>
      </c>
      <c r="R152" s="513">
        <v>0</v>
      </c>
      <c r="S152" s="513">
        <v>0</v>
      </c>
      <c r="T152" s="513">
        <v>0</v>
      </c>
      <c r="U152" s="513">
        <v>0</v>
      </c>
      <c r="V152" s="513">
        <v>0</v>
      </c>
      <c r="X152" s="510">
        <f t="shared" si="50"/>
        <v>0</v>
      </c>
      <c r="Y152" s="510">
        <f t="shared" si="51"/>
        <v>0</v>
      </c>
      <c r="Z152" s="510">
        <f t="shared" si="52"/>
        <v>0</v>
      </c>
      <c r="AA152" s="510">
        <f t="shared" si="53"/>
        <v>0</v>
      </c>
      <c r="AB152" s="510">
        <f t="shared" si="54"/>
        <v>0</v>
      </c>
      <c r="AC152" s="510">
        <f t="shared" si="55"/>
        <v>0</v>
      </c>
    </row>
    <row r="153" spans="1:29" x14ac:dyDescent="0.25">
      <c r="A153" s="422">
        <v>1</v>
      </c>
      <c r="B153" s="446">
        <v>0</v>
      </c>
      <c r="C153" s="446">
        <v>0</v>
      </c>
      <c r="D153" s="446">
        <v>0</v>
      </c>
      <c r="E153" s="446">
        <v>0</v>
      </c>
      <c r="F153" s="446">
        <v>0</v>
      </c>
      <c r="G153" s="446">
        <v>0</v>
      </c>
      <c r="H153" s="727"/>
      <c r="J153" s="509">
        <f t="shared" si="44"/>
        <v>0</v>
      </c>
      <c r="K153" s="509">
        <f t="shared" si="45"/>
        <v>0</v>
      </c>
      <c r="L153" s="509">
        <f t="shared" si="46"/>
        <v>0</v>
      </c>
      <c r="M153" s="509">
        <f t="shared" si="47"/>
        <v>0</v>
      </c>
      <c r="N153" s="509">
        <f t="shared" si="48"/>
        <v>0</v>
      </c>
      <c r="O153" s="509">
        <f t="shared" si="49"/>
        <v>0</v>
      </c>
      <c r="Q153" s="513">
        <v>0</v>
      </c>
      <c r="R153" s="513">
        <v>0</v>
      </c>
      <c r="S153" s="513">
        <v>0</v>
      </c>
      <c r="T153" s="513">
        <v>0</v>
      </c>
      <c r="U153" s="513">
        <v>0</v>
      </c>
      <c r="V153" s="513">
        <v>0</v>
      </c>
      <c r="X153" s="510">
        <f t="shared" si="50"/>
        <v>0</v>
      </c>
      <c r="Y153" s="510">
        <f t="shared" si="51"/>
        <v>0</v>
      </c>
      <c r="Z153" s="510">
        <f t="shared" si="52"/>
        <v>0</v>
      </c>
      <c r="AA153" s="510">
        <f t="shared" si="53"/>
        <v>0</v>
      </c>
      <c r="AB153" s="510">
        <f t="shared" si="54"/>
        <v>0</v>
      </c>
      <c r="AC153" s="510">
        <f t="shared" si="55"/>
        <v>0</v>
      </c>
    </row>
    <row r="154" spans="1:29" x14ac:dyDescent="0.25">
      <c r="A154" s="422">
        <v>1</v>
      </c>
      <c r="B154" s="447">
        <v>0</v>
      </c>
      <c r="C154" s="447">
        <v>0</v>
      </c>
      <c r="D154" s="447">
        <v>0</v>
      </c>
      <c r="E154" s="447">
        <v>0</v>
      </c>
      <c r="F154" s="447">
        <v>0</v>
      </c>
      <c r="G154" s="447">
        <v>0</v>
      </c>
      <c r="H154" s="727"/>
      <c r="J154" s="509">
        <f t="shared" si="44"/>
        <v>0</v>
      </c>
      <c r="K154" s="509">
        <f t="shared" si="45"/>
        <v>0</v>
      </c>
      <c r="L154" s="509">
        <f t="shared" si="46"/>
        <v>0</v>
      </c>
      <c r="M154" s="509">
        <f t="shared" si="47"/>
        <v>0</v>
      </c>
      <c r="N154" s="509">
        <f t="shared" si="48"/>
        <v>0</v>
      </c>
      <c r="O154" s="509">
        <f t="shared" si="49"/>
        <v>0</v>
      </c>
      <c r="Q154" s="513">
        <v>0</v>
      </c>
      <c r="R154" s="513">
        <v>0</v>
      </c>
      <c r="S154" s="513">
        <v>0</v>
      </c>
      <c r="T154" s="513">
        <v>0</v>
      </c>
      <c r="U154" s="513">
        <v>0</v>
      </c>
      <c r="V154" s="513">
        <v>0</v>
      </c>
      <c r="X154" s="510">
        <f t="shared" si="50"/>
        <v>0</v>
      </c>
      <c r="Y154" s="510">
        <f t="shared" si="51"/>
        <v>0</v>
      </c>
      <c r="Z154" s="510">
        <f t="shared" si="52"/>
        <v>0</v>
      </c>
      <c r="AA154" s="510">
        <f t="shared" si="53"/>
        <v>0</v>
      </c>
      <c r="AB154" s="510">
        <f t="shared" si="54"/>
        <v>0</v>
      </c>
      <c r="AC154" s="510">
        <f t="shared" si="55"/>
        <v>0</v>
      </c>
    </row>
    <row r="155" spans="1:29" x14ac:dyDescent="0.25">
      <c r="A155" s="422" t="s">
        <v>849</v>
      </c>
      <c r="B155" s="423">
        <v>34865900</v>
      </c>
      <c r="C155" s="423">
        <v>0</v>
      </c>
      <c r="D155" s="423">
        <v>58536245.450000003</v>
      </c>
      <c r="E155" s="423">
        <v>25198200</v>
      </c>
      <c r="F155" s="423">
        <v>50000000</v>
      </c>
      <c r="G155" s="423">
        <v>50000000</v>
      </c>
      <c r="H155" s="726" t="s">
        <v>674</v>
      </c>
      <c r="J155" s="509">
        <f t="shared" si="44"/>
        <v>34865.9</v>
      </c>
      <c r="K155" s="509">
        <f t="shared" si="45"/>
        <v>0</v>
      </c>
      <c r="L155" s="509">
        <f t="shared" si="46"/>
        <v>58536.2</v>
      </c>
      <c r="M155" s="509">
        <f t="shared" si="47"/>
        <v>25198.2</v>
      </c>
      <c r="N155" s="509">
        <f t="shared" si="48"/>
        <v>50000</v>
      </c>
      <c r="O155" s="509">
        <f t="shared" si="49"/>
        <v>50000</v>
      </c>
      <c r="Q155" s="513">
        <v>34865.9</v>
      </c>
      <c r="R155" s="513">
        <v>0</v>
      </c>
      <c r="S155" s="513">
        <v>58536.2</v>
      </c>
      <c r="T155" s="513">
        <v>25198.2</v>
      </c>
      <c r="U155" s="513">
        <v>50000</v>
      </c>
      <c r="V155" s="513">
        <v>50000</v>
      </c>
      <c r="X155" s="510">
        <f t="shared" si="50"/>
        <v>0</v>
      </c>
      <c r="Y155" s="510">
        <f t="shared" si="51"/>
        <v>0</v>
      </c>
      <c r="Z155" s="510">
        <f t="shared" si="52"/>
        <v>4.5450000005075708E-2</v>
      </c>
      <c r="AA155" s="510">
        <f t="shared" si="53"/>
        <v>0</v>
      </c>
      <c r="AB155" s="510">
        <f t="shared" si="54"/>
        <v>0</v>
      </c>
      <c r="AC155" s="510">
        <f t="shared" si="55"/>
        <v>0</v>
      </c>
    </row>
    <row r="156" spans="1:29" x14ac:dyDescent="0.25">
      <c r="A156" s="422">
        <v>1</v>
      </c>
      <c r="B156" s="427">
        <v>0</v>
      </c>
      <c r="C156" s="427">
        <v>0</v>
      </c>
      <c r="D156" s="427">
        <v>0</v>
      </c>
      <c r="E156" s="427">
        <v>0</v>
      </c>
      <c r="F156" s="427">
        <v>0</v>
      </c>
      <c r="G156" s="427">
        <v>0</v>
      </c>
      <c r="H156" s="727"/>
      <c r="J156" s="509">
        <f t="shared" si="44"/>
        <v>0</v>
      </c>
      <c r="K156" s="509">
        <f t="shared" si="45"/>
        <v>0</v>
      </c>
      <c r="L156" s="509">
        <f t="shared" si="46"/>
        <v>0</v>
      </c>
      <c r="M156" s="509">
        <f t="shared" si="47"/>
        <v>0</v>
      </c>
      <c r="N156" s="509">
        <f t="shared" si="48"/>
        <v>0</v>
      </c>
      <c r="O156" s="509">
        <f t="shared" si="49"/>
        <v>0</v>
      </c>
      <c r="Q156" s="513">
        <v>0</v>
      </c>
      <c r="R156" s="513">
        <v>0</v>
      </c>
      <c r="S156" s="513">
        <v>0</v>
      </c>
      <c r="T156" s="513">
        <v>0</v>
      </c>
      <c r="U156" s="513">
        <v>0</v>
      </c>
      <c r="V156" s="513">
        <v>0</v>
      </c>
      <c r="X156" s="510">
        <f t="shared" si="50"/>
        <v>0</v>
      </c>
      <c r="Y156" s="510">
        <f t="shared" si="51"/>
        <v>0</v>
      </c>
      <c r="Z156" s="510">
        <f t="shared" si="52"/>
        <v>0</v>
      </c>
      <c r="AA156" s="510">
        <f t="shared" si="53"/>
        <v>0</v>
      </c>
      <c r="AB156" s="510">
        <f t="shared" si="54"/>
        <v>0</v>
      </c>
      <c r="AC156" s="510">
        <f t="shared" si="55"/>
        <v>0</v>
      </c>
    </row>
    <row r="157" spans="1:29" x14ac:dyDescent="0.25">
      <c r="A157" s="422" t="s">
        <v>626</v>
      </c>
      <c r="B157" s="423">
        <v>1966100</v>
      </c>
      <c r="C157" s="423">
        <v>1889545.4</v>
      </c>
      <c r="D157" s="423">
        <v>1861920</v>
      </c>
      <c r="E157" s="423">
        <v>1927200</v>
      </c>
      <c r="F157" s="423">
        <v>367500</v>
      </c>
      <c r="G157" s="423">
        <v>352700</v>
      </c>
      <c r="H157" s="726" t="s">
        <v>1444</v>
      </c>
      <c r="J157" s="509">
        <f t="shared" si="44"/>
        <v>1966.1</v>
      </c>
      <c r="K157" s="509">
        <f t="shared" si="45"/>
        <v>1889.5</v>
      </c>
      <c r="L157" s="509">
        <f t="shared" si="46"/>
        <v>1861.9</v>
      </c>
      <c r="M157" s="509">
        <f t="shared" si="47"/>
        <v>1927.2</v>
      </c>
      <c r="N157" s="509">
        <f t="shared" si="48"/>
        <v>367.5</v>
      </c>
      <c r="O157" s="509">
        <f t="shared" si="49"/>
        <v>352.7</v>
      </c>
      <c r="Q157" s="513">
        <v>1966.1</v>
      </c>
      <c r="R157" s="513">
        <v>1889.5</v>
      </c>
      <c r="S157" s="513">
        <v>1861.9</v>
      </c>
      <c r="T157" s="513">
        <v>1927.2</v>
      </c>
      <c r="U157" s="513">
        <v>367.5</v>
      </c>
      <c r="V157" s="513">
        <v>352.7</v>
      </c>
      <c r="X157" s="510">
        <f t="shared" si="50"/>
        <v>0</v>
      </c>
      <c r="Y157" s="510">
        <f t="shared" si="51"/>
        <v>4.5399999999972351E-2</v>
      </c>
      <c r="Z157" s="510">
        <f t="shared" si="52"/>
        <v>1.999999999998181E-2</v>
      </c>
      <c r="AA157" s="510">
        <f t="shared" si="53"/>
        <v>0</v>
      </c>
      <c r="AB157" s="510">
        <f t="shared" si="54"/>
        <v>0</v>
      </c>
      <c r="AC157" s="510">
        <f t="shared" si="55"/>
        <v>0</v>
      </c>
    </row>
    <row r="158" spans="1:29" x14ac:dyDescent="0.25">
      <c r="A158" s="422">
        <v>1</v>
      </c>
      <c r="B158" s="424">
        <v>0</v>
      </c>
      <c r="C158" s="424">
        <v>0</v>
      </c>
      <c r="D158" s="424">
        <v>0</v>
      </c>
      <c r="E158" s="424">
        <v>0</v>
      </c>
      <c r="F158" s="424">
        <v>0</v>
      </c>
      <c r="G158" s="424">
        <v>0</v>
      </c>
      <c r="H158" s="727"/>
      <c r="J158" s="509">
        <f t="shared" si="44"/>
        <v>0</v>
      </c>
      <c r="K158" s="509">
        <f t="shared" si="45"/>
        <v>0</v>
      </c>
      <c r="L158" s="509">
        <f t="shared" si="46"/>
        <v>0</v>
      </c>
      <c r="M158" s="509">
        <f t="shared" si="47"/>
        <v>0</v>
      </c>
      <c r="N158" s="509">
        <f t="shared" si="48"/>
        <v>0</v>
      </c>
      <c r="O158" s="509">
        <f t="shared" si="49"/>
        <v>0</v>
      </c>
      <c r="Q158" s="513">
        <v>0</v>
      </c>
      <c r="R158" s="513">
        <v>0</v>
      </c>
      <c r="S158" s="513">
        <v>0</v>
      </c>
      <c r="T158" s="513">
        <v>0</v>
      </c>
      <c r="U158" s="513">
        <v>0</v>
      </c>
      <c r="V158" s="513">
        <v>0</v>
      </c>
      <c r="X158" s="510">
        <f t="shared" si="50"/>
        <v>0</v>
      </c>
      <c r="Y158" s="510">
        <f t="shared" si="51"/>
        <v>0</v>
      </c>
      <c r="Z158" s="510">
        <f t="shared" si="52"/>
        <v>0</v>
      </c>
      <c r="AA158" s="510">
        <f t="shared" si="53"/>
        <v>0</v>
      </c>
      <c r="AB158" s="510">
        <f t="shared" si="54"/>
        <v>0</v>
      </c>
      <c r="AC158" s="510">
        <f t="shared" si="55"/>
        <v>0</v>
      </c>
    </row>
    <row r="159" spans="1:29" x14ac:dyDescent="0.25">
      <c r="A159" s="422">
        <v>1</v>
      </c>
      <c r="B159" s="424">
        <v>0</v>
      </c>
      <c r="C159" s="424">
        <v>0</v>
      </c>
      <c r="D159" s="424">
        <v>0</v>
      </c>
      <c r="E159" s="424">
        <v>0</v>
      </c>
      <c r="F159" s="424">
        <v>0</v>
      </c>
      <c r="G159" s="424">
        <v>0</v>
      </c>
      <c r="H159" s="727"/>
      <c r="J159" s="509">
        <f t="shared" si="44"/>
        <v>0</v>
      </c>
      <c r="K159" s="509">
        <f t="shared" si="45"/>
        <v>0</v>
      </c>
      <c r="L159" s="509">
        <f t="shared" si="46"/>
        <v>0</v>
      </c>
      <c r="M159" s="509">
        <f t="shared" si="47"/>
        <v>0</v>
      </c>
      <c r="N159" s="509">
        <f t="shared" si="48"/>
        <v>0</v>
      </c>
      <c r="O159" s="509">
        <f t="shared" si="49"/>
        <v>0</v>
      </c>
      <c r="Q159" s="513">
        <v>0</v>
      </c>
      <c r="R159" s="513">
        <v>0</v>
      </c>
      <c r="S159" s="513">
        <v>0</v>
      </c>
      <c r="T159" s="513">
        <v>0</v>
      </c>
      <c r="U159" s="513">
        <v>0</v>
      </c>
      <c r="V159" s="513">
        <v>0</v>
      </c>
      <c r="X159" s="510">
        <f t="shared" si="50"/>
        <v>0</v>
      </c>
      <c r="Y159" s="510">
        <f t="shared" si="51"/>
        <v>0</v>
      </c>
      <c r="Z159" s="510">
        <f t="shared" si="52"/>
        <v>0</v>
      </c>
      <c r="AA159" s="510">
        <f t="shared" si="53"/>
        <v>0</v>
      </c>
      <c r="AB159" s="510">
        <f t="shared" si="54"/>
        <v>0</v>
      </c>
      <c r="AC159" s="510">
        <f t="shared" si="55"/>
        <v>0</v>
      </c>
    </row>
    <row r="160" spans="1:29" x14ac:dyDescent="0.25">
      <c r="A160" s="422">
        <v>1</v>
      </c>
      <c r="B160" s="424"/>
      <c r="C160" s="424"/>
      <c r="D160" s="424"/>
      <c r="E160" s="424"/>
      <c r="F160" s="424"/>
      <c r="G160" s="424"/>
      <c r="H160" s="727"/>
      <c r="J160" s="509">
        <f t="shared" si="44"/>
        <v>0</v>
      </c>
      <c r="K160" s="509">
        <f t="shared" si="45"/>
        <v>0</v>
      </c>
      <c r="L160" s="509">
        <f t="shared" si="46"/>
        <v>0</v>
      </c>
      <c r="M160" s="509">
        <f t="shared" si="47"/>
        <v>0</v>
      </c>
      <c r="N160" s="509">
        <f t="shared" si="48"/>
        <v>0</v>
      </c>
      <c r="O160" s="509">
        <f t="shared" si="49"/>
        <v>0</v>
      </c>
      <c r="Q160" s="513">
        <v>0</v>
      </c>
      <c r="R160" s="513">
        <v>0</v>
      </c>
      <c r="S160" s="513">
        <v>0</v>
      </c>
      <c r="T160" s="513">
        <v>0</v>
      </c>
      <c r="U160" s="513">
        <v>0</v>
      </c>
      <c r="V160" s="513">
        <v>0</v>
      </c>
      <c r="X160" s="510">
        <f t="shared" si="50"/>
        <v>0</v>
      </c>
      <c r="Y160" s="510">
        <f t="shared" si="51"/>
        <v>0</v>
      </c>
      <c r="Z160" s="510">
        <f t="shared" si="52"/>
        <v>0</v>
      </c>
      <c r="AA160" s="510">
        <f t="shared" si="53"/>
        <v>0</v>
      </c>
      <c r="AB160" s="510">
        <f t="shared" si="54"/>
        <v>0</v>
      </c>
      <c r="AC160" s="510">
        <f t="shared" si="55"/>
        <v>0</v>
      </c>
    </row>
    <row r="161" spans="1:29" x14ac:dyDescent="0.25">
      <c r="A161" s="422">
        <v>1</v>
      </c>
      <c r="B161" s="424">
        <v>0</v>
      </c>
      <c r="C161" s="424">
        <v>0</v>
      </c>
      <c r="D161" s="424">
        <v>0</v>
      </c>
      <c r="E161" s="424">
        <v>0</v>
      </c>
      <c r="F161" s="424">
        <v>0</v>
      </c>
      <c r="G161" s="424">
        <v>0</v>
      </c>
      <c r="H161" s="727"/>
      <c r="J161" s="509">
        <f t="shared" si="44"/>
        <v>0</v>
      </c>
      <c r="K161" s="509">
        <f t="shared" si="45"/>
        <v>0</v>
      </c>
      <c r="L161" s="509">
        <f t="shared" si="46"/>
        <v>0</v>
      </c>
      <c r="M161" s="509">
        <f t="shared" si="47"/>
        <v>0</v>
      </c>
      <c r="N161" s="509">
        <f t="shared" si="48"/>
        <v>0</v>
      </c>
      <c r="O161" s="509">
        <f t="shared" si="49"/>
        <v>0</v>
      </c>
      <c r="Q161" s="513">
        <v>0</v>
      </c>
      <c r="R161" s="513">
        <v>0</v>
      </c>
      <c r="S161" s="513">
        <v>0</v>
      </c>
      <c r="T161" s="513">
        <v>0</v>
      </c>
      <c r="U161" s="513">
        <v>0</v>
      </c>
      <c r="V161" s="513">
        <v>0</v>
      </c>
      <c r="X161" s="510">
        <f t="shared" si="50"/>
        <v>0</v>
      </c>
      <c r="Y161" s="510">
        <f t="shared" si="51"/>
        <v>0</v>
      </c>
      <c r="Z161" s="510">
        <f t="shared" si="52"/>
        <v>0</v>
      </c>
      <c r="AA161" s="510">
        <f t="shared" si="53"/>
        <v>0</v>
      </c>
      <c r="AB161" s="510">
        <f t="shared" si="54"/>
        <v>0</v>
      </c>
      <c r="AC161" s="510">
        <f t="shared" si="55"/>
        <v>0</v>
      </c>
    </row>
    <row r="162" spans="1:29" x14ac:dyDescent="0.25">
      <c r="A162" s="422">
        <v>1</v>
      </c>
      <c r="B162" s="424">
        <v>0</v>
      </c>
      <c r="C162" s="424">
        <v>0</v>
      </c>
      <c r="D162" s="424">
        <v>0</v>
      </c>
      <c r="E162" s="424">
        <v>0</v>
      </c>
      <c r="F162" s="424">
        <v>0</v>
      </c>
      <c r="G162" s="424">
        <v>0</v>
      </c>
      <c r="H162" s="727"/>
      <c r="J162" s="509">
        <f t="shared" si="44"/>
        <v>0</v>
      </c>
      <c r="K162" s="509">
        <f t="shared" si="45"/>
        <v>0</v>
      </c>
      <c r="L162" s="509">
        <f t="shared" si="46"/>
        <v>0</v>
      </c>
      <c r="M162" s="509">
        <f t="shared" si="47"/>
        <v>0</v>
      </c>
      <c r="N162" s="509">
        <f t="shared" si="48"/>
        <v>0</v>
      </c>
      <c r="O162" s="509">
        <f t="shared" si="49"/>
        <v>0</v>
      </c>
      <c r="Q162" s="513">
        <v>0</v>
      </c>
      <c r="R162" s="513">
        <v>0</v>
      </c>
      <c r="S162" s="513">
        <v>0</v>
      </c>
      <c r="T162" s="513">
        <v>0</v>
      </c>
      <c r="U162" s="513">
        <v>0</v>
      </c>
      <c r="V162" s="513">
        <v>0</v>
      </c>
      <c r="X162" s="510">
        <f t="shared" si="50"/>
        <v>0</v>
      </c>
      <c r="Y162" s="510">
        <f t="shared" si="51"/>
        <v>0</v>
      </c>
      <c r="Z162" s="510">
        <f t="shared" si="52"/>
        <v>0</v>
      </c>
      <c r="AA162" s="510">
        <f t="shared" si="53"/>
        <v>0</v>
      </c>
      <c r="AB162" s="510">
        <f t="shared" si="54"/>
        <v>0</v>
      </c>
      <c r="AC162" s="510">
        <f t="shared" si="55"/>
        <v>0</v>
      </c>
    </row>
    <row r="163" spans="1:29" x14ac:dyDescent="0.25">
      <c r="A163" s="422">
        <v>1</v>
      </c>
      <c r="B163" s="424"/>
      <c r="C163" s="424"/>
      <c r="D163" s="424"/>
      <c r="E163" s="424"/>
      <c r="F163" s="424"/>
      <c r="G163" s="424"/>
      <c r="H163" s="727"/>
      <c r="J163" s="509">
        <f t="shared" si="44"/>
        <v>0</v>
      </c>
      <c r="K163" s="509">
        <f t="shared" si="45"/>
        <v>0</v>
      </c>
      <c r="L163" s="509">
        <f t="shared" si="46"/>
        <v>0</v>
      </c>
      <c r="M163" s="509">
        <f t="shared" si="47"/>
        <v>0</v>
      </c>
      <c r="N163" s="509">
        <f t="shared" si="48"/>
        <v>0</v>
      </c>
      <c r="O163" s="509">
        <f t="shared" si="49"/>
        <v>0</v>
      </c>
      <c r="Q163" s="513">
        <v>0</v>
      </c>
      <c r="R163" s="513">
        <v>0</v>
      </c>
      <c r="S163" s="513">
        <v>0</v>
      </c>
      <c r="T163" s="513">
        <v>0</v>
      </c>
      <c r="U163" s="513">
        <v>0</v>
      </c>
      <c r="V163" s="513">
        <v>0</v>
      </c>
      <c r="X163" s="510">
        <f t="shared" si="50"/>
        <v>0</v>
      </c>
      <c r="Y163" s="510">
        <f t="shared" si="51"/>
        <v>0</v>
      </c>
      <c r="Z163" s="510">
        <f t="shared" si="52"/>
        <v>0</v>
      </c>
      <c r="AA163" s="510">
        <f t="shared" si="53"/>
        <v>0</v>
      </c>
      <c r="AB163" s="510">
        <f t="shared" si="54"/>
        <v>0</v>
      </c>
      <c r="AC163" s="510">
        <f t="shared" si="55"/>
        <v>0</v>
      </c>
    </row>
    <row r="164" spans="1:29" x14ac:dyDescent="0.25">
      <c r="A164" s="422">
        <v>1</v>
      </c>
      <c r="B164" s="427">
        <v>0</v>
      </c>
      <c r="C164" s="427">
        <v>0</v>
      </c>
      <c r="D164" s="427">
        <v>0</v>
      </c>
      <c r="E164" s="427">
        <v>0</v>
      </c>
      <c r="F164" s="427">
        <v>0</v>
      </c>
      <c r="G164" s="427">
        <v>0</v>
      </c>
      <c r="H164" s="809"/>
      <c r="J164" s="509">
        <f t="shared" si="44"/>
        <v>0</v>
      </c>
      <c r="K164" s="509">
        <f t="shared" si="45"/>
        <v>0</v>
      </c>
      <c r="L164" s="509">
        <f t="shared" si="46"/>
        <v>0</v>
      </c>
      <c r="M164" s="509">
        <f t="shared" si="47"/>
        <v>0</v>
      </c>
      <c r="N164" s="509">
        <f t="shared" si="48"/>
        <v>0</v>
      </c>
      <c r="O164" s="509">
        <f t="shared" si="49"/>
        <v>0</v>
      </c>
      <c r="Q164" s="513">
        <v>0</v>
      </c>
      <c r="R164" s="513">
        <v>0</v>
      </c>
      <c r="S164" s="513">
        <v>0</v>
      </c>
      <c r="T164" s="513">
        <v>0</v>
      </c>
      <c r="U164" s="513">
        <v>0</v>
      </c>
      <c r="V164" s="513">
        <v>0</v>
      </c>
      <c r="X164" s="510">
        <f t="shared" si="50"/>
        <v>0</v>
      </c>
      <c r="Y164" s="510">
        <f t="shared" si="51"/>
        <v>0</v>
      </c>
      <c r="Z164" s="510">
        <f t="shared" si="52"/>
        <v>0</v>
      </c>
      <c r="AA164" s="510">
        <f t="shared" si="53"/>
        <v>0</v>
      </c>
      <c r="AB164" s="510">
        <f t="shared" si="54"/>
        <v>0</v>
      </c>
      <c r="AC164" s="510">
        <f t="shared" si="55"/>
        <v>0</v>
      </c>
    </row>
    <row r="165" spans="1:29" x14ac:dyDescent="0.25">
      <c r="A165" s="411" t="s">
        <v>850</v>
      </c>
      <c r="B165" s="423">
        <v>131702100</v>
      </c>
      <c r="C165" s="423">
        <v>131642320</v>
      </c>
      <c r="D165" s="423">
        <v>133296011</v>
      </c>
      <c r="E165" s="423">
        <v>11042100</v>
      </c>
      <c r="F165" s="423">
        <v>79785900</v>
      </c>
      <c r="G165" s="423">
        <v>98959800</v>
      </c>
      <c r="H165" s="743" t="s">
        <v>1445</v>
      </c>
      <c r="J165" s="509">
        <f t="shared" si="44"/>
        <v>131702.1</v>
      </c>
      <c r="K165" s="509">
        <f t="shared" si="45"/>
        <v>131642.29999999999</v>
      </c>
      <c r="L165" s="509">
        <f t="shared" si="46"/>
        <v>133296</v>
      </c>
      <c r="M165" s="509">
        <f t="shared" si="47"/>
        <v>11042.1</v>
      </c>
      <c r="N165" s="509">
        <f t="shared" si="48"/>
        <v>79785.899999999994</v>
      </c>
      <c r="O165" s="509">
        <f t="shared" si="49"/>
        <v>98959.8</v>
      </c>
      <c r="Q165" s="513">
        <v>131702.1</v>
      </c>
      <c r="R165" s="513">
        <v>131642.29999999999</v>
      </c>
      <c r="S165" s="513">
        <v>133296</v>
      </c>
      <c r="T165" s="513">
        <v>11042.1</v>
      </c>
      <c r="U165" s="513">
        <v>79785.899999999994</v>
      </c>
      <c r="V165" s="513">
        <v>98959.8</v>
      </c>
      <c r="X165" s="510">
        <f t="shared" si="50"/>
        <v>0</v>
      </c>
      <c r="Y165" s="510">
        <f t="shared" si="51"/>
        <v>2.0000000018626451E-2</v>
      </c>
      <c r="Z165" s="510">
        <f t="shared" si="52"/>
        <v>1.0999999998603016E-2</v>
      </c>
      <c r="AA165" s="510">
        <f t="shared" si="53"/>
        <v>0</v>
      </c>
      <c r="AB165" s="510">
        <f t="shared" si="54"/>
        <v>0</v>
      </c>
      <c r="AC165" s="510">
        <f t="shared" si="55"/>
        <v>0</v>
      </c>
    </row>
    <row r="166" spans="1:29" x14ac:dyDescent="0.25">
      <c r="A166" s="422">
        <v>1</v>
      </c>
      <c r="B166" s="424">
        <v>0</v>
      </c>
      <c r="C166" s="424">
        <v>0</v>
      </c>
      <c r="D166" s="424">
        <v>0</v>
      </c>
      <c r="E166" s="424">
        <v>0</v>
      </c>
      <c r="F166" s="424">
        <v>0</v>
      </c>
      <c r="G166" s="424">
        <v>0</v>
      </c>
      <c r="H166" s="743"/>
      <c r="J166" s="509">
        <f t="shared" si="44"/>
        <v>0</v>
      </c>
      <c r="K166" s="509">
        <f t="shared" si="45"/>
        <v>0</v>
      </c>
      <c r="L166" s="509">
        <f t="shared" si="46"/>
        <v>0</v>
      </c>
      <c r="M166" s="509">
        <f t="shared" si="47"/>
        <v>0</v>
      </c>
      <c r="N166" s="509">
        <f t="shared" si="48"/>
        <v>0</v>
      </c>
      <c r="O166" s="509">
        <f t="shared" si="49"/>
        <v>0</v>
      </c>
      <c r="Q166" s="513">
        <v>0</v>
      </c>
      <c r="R166" s="513">
        <v>0</v>
      </c>
      <c r="S166" s="513">
        <v>0</v>
      </c>
      <c r="T166" s="513">
        <v>0</v>
      </c>
      <c r="U166" s="513">
        <v>0</v>
      </c>
      <c r="V166" s="513">
        <v>0</v>
      </c>
      <c r="X166" s="510">
        <f t="shared" si="50"/>
        <v>0</v>
      </c>
      <c r="Y166" s="510">
        <f t="shared" si="51"/>
        <v>0</v>
      </c>
      <c r="Z166" s="510">
        <f t="shared" si="52"/>
        <v>0</v>
      </c>
      <c r="AA166" s="510">
        <f t="shared" si="53"/>
        <v>0</v>
      </c>
      <c r="AB166" s="510">
        <f t="shared" si="54"/>
        <v>0</v>
      </c>
      <c r="AC166" s="510">
        <f t="shared" si="55"/>
        <v>0</v>
      </c>
    </row>
    <row r="167" spans="1:29" x14ac:dyDescent="0.25">
      <c r="A167" s="422">
        <v>1</v>
      </c>
      <c r="B167" s="424">
        <v>0</v>
      </c>
      <c r="C167" s="424">
        <v>0</v>
      </c>
      <c r="D167" s="424">
        <v>0</v>
      </c>
      <c r="E167" s="424">
        <v>0</v>
      </c>
      <c r="F167" s="424">
        <v>0</v>
      </c>
      <c r="G167" s="424">
        <v>0</v>
      </c>
      <c r="H167" s="743"/>
      <c r="J167" s="509">
        <f t="shared" si="44"/>
        <v>0</v>
      </c>
      <c r="K167" s="509">
        <f t="shared" si="45"/>
        <v>0</v>
      </c>
      <c r="L167" s="509">
        <f t="shared" si="46"/>
        <v>0</v>
      </c>
      <c r="M167" s="509">
        <f t="shared" si="47"/>
        <v>0</v>
      </c>
      <c r="N167" s="509">
        <f t="shared" si="48"/>
        <v>0</v>
      </c>
      <c r="O167" s="509">
        <f t="shared" si="49"/>
        <v>0</v>
      </c>
      <c r="Q167" s="513">
        <v>0</v>
      </c>
      <c r="R167" s="513">
        <v>0</v>
      </c>
      <c r="S167" s="513">
        <v>0</v>
      </c>
      <c r="T167" s="513">
        <v>0</v>
      </c>
      <c r="U167" s="513">
        <v>0</v>
      </c>
      <c r="V167" s="513">
        <v>0</v>
      </c>
      <c r="X167" s="510">
        <f t="shared" si="50"/>
        <v>0</v>
      </c>
      <c r="Y167" s="510">
        <f t="shared" si="51"/>
        <v>0</v>
      </c>
      <c r="Z167" s="510">
        <f t="shared" si="52"/>
        <v>0</v>
      </c>
      <c r="AA167" s="510">
        <f t="shared" si="53"/>
        <v>0</v>
      </c>
      <c r="AB167" s="510">
        <f t="shared" si="54"/>
        <v>0</v>
      </c>
      <c r="AC167" s="510">
        <f t="shared" si="55"/>
        <v>0</v>
      </c>
    </row>
    <row r="168" spans="1:29" x14ac:dyDescent="0.25">
      <c r="A168" s="422">
        <v>1</v>
      </c>
      <c r="B168" s="424">
        <v>0</v>
      </c>
      <c r="C168" s="424">
        <v>0</v>
      </c>
      <c r="D168" s="424">
        <v>0</v>
      </c>
      <c r="E168" s="424">
        <v>0</v>
      </c>
      <c r="F168" s="424">
        <v>0</v>
      </c>
      <c r="G168" s="424">
        <v>0</v>
      </c>
      <c r="H168" s="743"/>
      <c r="J168" s="509">
        <f t="shared" si="44"/>
        <v>0</v>
      </c>
      <c r="K168" s="509">
        <f t="shared" si="45"/>
        <v>0</v>
      </c>
      <c r="L168" s="509">
        <f t="shared" si="46"/>
        <v>0</v>
      </c>
      <c r="M168" s="509">
        <f t="shared" si="47"/>
        <v>0</v>
      </c>
      <c r="N168" s="509">
        <f t="shared" si="48"/>
        <v>0</v>
      </c>
      <c r="O168" s="509">
        <f t="shared" si="49"/>
        <v>0</v>
      </c>
      <c r="Q168" s="513">
        <v>0</v>
      </c>
      <c r="R168" s="513">
        <v>0</v>
      </c>
      <c r="S168" s="513">
        <v>0</v>
      </c>
      <c r="T168" s="513">
        <v>0</v>
      </c>
      <c r="U168" s="513">
        <v>0</v>
      </c>
      <c r="V168" s="513">
        <v>0</v>
      </c>
      <c r="X168" s="510">
        <f t="shared" si="50"/>
        <v>0</v>
      </c>
      <c r="Y168" s="510">
        <f t="shared" si="51"/>
        <v>0</v>
      </c>
      <c r="Z168" s="510">
        <f t="shared" si="52"/>
        <v>0</v>
      </c>
      <c r="AA168" s="510">
        <f t="shared" si="53"/>
        <v>0</v>
      </c>
      <c r="AB168" s="510">
        <f t="shared" si="54"/>
        <v>0</v>
      </c>
      <c r="AC168" s="510">
        <f t="shared" si="55"/>
        <v>0</v>
      </c>
    </row>
    <row r="169" spans="1:29" x14ac:dyDescent="0.25">
      <c r="A169" s="422">
        <v>1</v>
      </c>
      <c r="B169" s="424">
        <v>0</v>
      </c>
      <c r="C169" s="424">
        <v>0</v>
      </c>
      <c r="D169" s="424">
        <v>0</v>
      </c>
      <c r="E169" s="424">
        <v>0</v>
      </c>
      <c r="F169" s="424">
        <v>0</v>
      </c>
      <c r="G169" s="424">
        <v>0</v>
      </c>
      <c r="H169" s="743"/>
      <c r="J169" s="509">
        <f t="shared" si="44"/>
        <v>0</v>
      </c>
      <c r="K169" s="509">
        <f t="shared" si="45"/>
        <v>0</v>
      </c>
      <c r="L169" s="509">
        <f t="shared" si="46"/>
        <v>0</v>
      </c>
      <c r="M169" s="509">
        <f t="shared" si="47"/>
        <v>0</v>
      </c>
      <c r="N169" s="509">
        <f t="shared" si="48"/>
        <v>0</v>
      </c>
      <c r="O169" s="509">
        <f t="shared" si="49"/>
        <v>0</v>
      </c>
      <c r="Q169" s="513">
        <v>0</v>
      </c>
      <c r="R169" s="513">
        <v>0</v>
      </c>
      <c r="S169" s="513">
        <v>0</v>
      </c>
      <c r="T169" s="513">
        <v>0</v>
      </c>
      <c r="U169" s="513">
        <v>0</v>
      </c>
      <c r="V169" s="513">
        <v>0</v>
      </c>
      <c r="X169" s="510">
        <f t="shared" si="50"/>
        <v>0</v>
      </c>
      <c r="Y169" s="510">
        <f t="shared" si="51"/>
        <v>0</v>
      </c>
      <c r="Z169" s="510">
        <f t="shared" si="52"/>
        <v>0</v>
      </c>
      <c r="AA169" s="510">
        <f t="shared" si="53"/>
        <v>0</v>
      </c>
      <c r="AB169" s="510">
        <f t="shared" si="54"/>
        <v>0</v>
      </c>
      <c r="AC169" s="510">
        <f t="shared" si="55"/>
        <v>0</v>
      </c>
    </row>
    <row r="170" spans="1:29" x14ac:dyDescent="0.25">
      <c r="A170" s="422">
        <v>1</v>
      </c>
      <c r="B170" s="424">
        <v>0</v>
      </c>
      <c r="C170" s="424">
        <v>0</v>
      </c>
      <c r="D170" s="424">
        <v>0</v>
      </c>
      <c r="E170" s="424">
        <v>0</v>
      </c>
      <c r="F170" s="424">
        <v>0</v>
      </c>
      <c r="G170" s="424">
        <v>0</v>
      </c>
      <c r="H170" s="743"/>
      <c r="J170" s="509">
        <f t="shared" si="44"/>
        <v>0</v>
      </c>
      <c r="K170" s="509">
        <f t="shared" si="45"/>
        <v>0</v>
      </c>
      <c r="L170" s="509">
        <f t="shared" si="46"/>
        <v>0</v>
      </c>
      <c r="M170" s="509">
        <f t="shared" si="47"/>
        <v>0</v>
      </c>
      <c r="N170" s="509">
        <f t="shared" si="48"/>
        <v>0</v>
      </c>
      <c r="O170" s="509">
        <f t="shared" si="49"/>
        <v>0</v>
      </c>
      <c r="Q170" s="513">
        <v>0</v>
      </c>
      <c r="R170" s="513">
        <v>0</v>
      </c>
      <c r="S170" s="513">
        <v>0</v>
      </c>
      <c r="T170" s="513">
        <v>0</v>
      </c>
      <c r="U170" s="513">
        <v>0</v>
      </c>
      <c r="V170" s="513">
        <v>0</v>
      </c>
      <c r="X170" s="510">
        <f t="shared" si="50"/>
        <v>0</v>
      </c>
      <c r="Y170" s="510">
        <f t="shared" si="51"/>
        <v>0</v>
      </c>
      <c r="Z170" s="510">
        <f t="shared" si="52"/>
        <v>0</v>
      </c>
      <c r="AA170" s="510">
        <f t="shared" si="53"/>
        <v>0</v>
      </c>
      <c r="AB170" s="510">
        <f t="shared" si="54"/>
        <v>0</v>
      </c>
      <c r="AC170" s="510">
        <f t="shared" si="55"/>
        <v>0</v>
      </c>
    </row>
    <row r="171" spans="1:29" x14ac:dyDescent="0.25">
      <c r="A171" s="422">
        <v>1</v>
      </c>
      <c r="B171" s="424">
        <v>0</v>
      </c>
      <c r="C171" s="424">
        <v>0</v>
      </c>
      <c r="D171" s="424">
        <v>0</v>
      </c>
      <c r="E171" s="424">
        <v>0</v>
      </c>
      <c r="F171" s="424">
        <v>0</v>
      </c>
      <c r="G171" s="424">
        <v>0</v>
      </c>
      <c r="H171" s="743"/>
      <c r="J171" s="509">
        <f t="shared" si="44"/>
        <v>0</v>
      </c>
      <c r="K171" s="509">
        <f t="shared" si="45"/>
        <v>0</v>
      </c>
      <c r="L171" s="509">
        <f t="shared" si="46"/>
        <v>0</v>
      </c>
      <c r="M171" s="509">
        <f t="shared" si="47"/>
        <v>0</v>
      </c>
      <c r="N171" s="509">
        <f t="shared" si="48"/>
        <v>0</v>
      </c>
      <c r="O171" s="509">
        <f t="shared" si="49"/>
        <v>0</v>
      </c>
      <c r="Q171" s="513">
        <v>0</v>
      </c>
      <c r="R171" s="513">
        <v>0</v>
      </c>
      <c r="S171" s="513">
        <v>0</v>
      </c>
      <c r="T171" s="513">
        <v>0</v>
      </c>
      <c r="U171" s="513">
        <v>0</v>
      </c>
      <c r="V171" s="513">
        <v>0</v>
      </c>
      <c r="X171" s="510">
        <f t="shared" si="50"/>
        <v>0</v>
      </c>
      <c r="Y171" s="510">
        <f t="shared" si="51"/>
        <v>0</v>
      </c>
      <c r="Z171" s="510">
        <f t="shared" si="52"/>
        <v>0</v>
      </c>
      <c r="AA171" s="510">
        <f t="shared" si="53"/>
        <v>0</v>
      </c>
      <c r="AB171" s="510">
        <f t="shared" si="54"/>
        <v>0</v>
      </c>
      <c r="AC171" s="510">
        <f t="shared" si="55"/>
        <v>0</v>
      </c>
    </row>
    <row r="172" spans="1:29" x14ac:dyDescent="0.25">
      <c r="A172" s="422">
        <v>1</v>
      </c>
      <c r="B172" s="424">
        <v>0</v>
      </c>
      <c r="C172" s="424">
        <v>0</v>
      </c>
      <c r="D172" s="424">
        <v>0</v>
      </c>
      <c r="E172" s="424">
        <v>0</v>
      </c>
      <c r="F172" s="424">
        <v>0</v>
      </c>
      <c r="G172" s="424">
        <v>0</v>
      </c>
      <c r="H172" s="743"/>
      <c r="J172" s="509">
        <f t="shared" si="44"/>
        <v>0</v>
      </c>
      <c r="K172" s="509">
        <f t="shared" si="45"/>
        <v>0</v>
      </c>
      <c r="L172" s="509">
        <f t="shared" si="46"/>
        <v>0</v>
      </c>
      <c r="M172" s="509">
        <f t="shared" si="47"/>
        <v>0</v>
      </c>
      <c r="N172" s="509">
        <f t="shared" si="48"/>
        <v>0</v>
      </c>
      <c r="O172" s="509">
        <f t="shared" si="49"/>
        <v>0</v>
      </c>
      <c r="Q172" s="513">
        <v>0</v>
      </c>
      <c r="R172" s="513">
        <v>0</v>
      </c>
      <c r="S172" s="513">
        <v>0</v>
      </c>
      <c r="T172" s="513">
        <v>0</v>
      </c>
      <c r="U172" s="513">
        <v>0</v>
      </c>
      <c r="V172" s="513">
        <v>0</v>
      </c>
      <c r="X172" s="510">
        <f t="shared" si="50"/>
        <v>0</v>
      </c>
      <c r="Y172" s="510">
        <f t="shared" si="51"/>
        <v>0</v>
      </c>
      <c r="Z172" s="510">
        <f t="shared" si="52"/>
        <v>0</v>
      </c>
      <c r="AA172" s="510">
        <f t="shared" si="53"/>
        <v>0</v>
      </c>
      <c r="AB172" s="510">
        <f t="shared" si="54"/>
        <v>0</v>
      </c>
      <c r="AC172" s="510">
        <f t="shared" si="55"/>
        <v>0</v>
      </c>
    </row>
    <row r="173" spans="1:29" x14ac:dyDescent="0.25">
      <c r="A173" s="422">
        <v>1</v>
      </c>
      <c r="B173" s="390"/>
      <c r="C173" s="390"/>
      <c r="D173" s="390"/>
      <c r="E173" s="390"/>
      <c r="F173" s="390"/>
      <c r="G173" s="390"/>
      <c r="H173" s="403"/>
      <c r="J173" s="509">
        <f t="shared" si="44"/>
        <v>0</v>
      </c>
      <c r="K173" s="509">
        <f t="shared" si="45"/>
        <v>0</v>
      </c>
      <c r="L173" s="509">
        <f t="shared" si="46"/>
        <v>0</v>
      </c>
      <c r="M173" s="509">
        <f t="shared" si="47"/>
        <v>0</v>
      </c>
      <c r="N173" s="509">
        <f t="shared" si="48"/>
        <v>0</v>
      </c>
      <c r="O173" s="509">
        <f t="shared" si="49"/>
        <v>0</v>
      </c>
      <c r="Q173" s="513">
        <v>0</v>
      </c>
      <c r="R173" s="513">
        <v>0</v>
      </c>
      <c r="S173" s="513">
        <v>0</v>
      </c>
      <c r="T173" s="513">
        <v>0</v>
      </c>
      <c r="U173" s="513">
        <v>0</v>
      </c>
      <c r="V173" s="513">
        <v>0</v>
      </c>
      <c r="X173" s="510">
        <f t="shared" si="50"/>
        <v>0</v>
      </c>
      <c r="Y173" s="510">
        <f t="shared" si="51"/>
        <v>0</v>
      </c>
      <c r="Z173" s="510">
        <f t="shared" si="52"/>
        <v>0</v>
      </c>
      <c r="AA173" s="510">
        <f t="shared" si="53"/>
        <v>0</v>
      </c>
      <c r="AB173" s="510">
        <f t="shared" si="54"/>
        <v>0</v>
      </c>
      <c r="AC173" s="510">
        <f t="shared" si="55"/>
        <v>0</v>
      </c>
    </row>
    <row r="174" spans="1:29" x14ac:dyDescent="0.25">
      <c r="A174" s="494" t="s">
        <v>252</v>
      </c>
      <c r="B174" s="489">
        <f t="shared" ref="B174:G174" si="56">B181+B182+B191+B196+B211+B212+B215+B222+B229+B232+B263+B235+B245+B249</f>
        <v>2540308795.25</v>
      </c>
      <c r="C174" s="565">
        <f t="shared" si="56"/>
        <v>2466817881.7300005</v>
      </c>
      <c r="D174" s="489">
        <f t="shared" si="56"/>
        <v>1851705422.54</v>
      </c>
      <c r="E174" s="489">
        <f t="shared" si="56"/>
        <v>2147696797</v>
      </c>
      <c r="F174" s="489">
        <f t="shared" si="56"/>
        <v>1291339300</v>
      </c>
      <c r="G174" s="489">
        <f t="shared" si="56"/>
        <v>1264839500</v>
      </c>
      <c r="H174" s="726"/>
      <c r="Q174" s="528">
        <f t="shared" ref="Q174:V174" si="57">Q181+Q182+Q191+Q196+Q211+Q212+Q215+Q222+Q229+Q232+Q263+Q235+Q245+Q249</f>
        <v>2540308.8000000003</v>
      </c>
      <c r="R174" s="528">
        <f t="shared" si="57"/>
        <v>2466817.8000000003</v>
      </c>
      <c r="S174" s="528">
        <f t="shared" si="57"/>
        <v>1851705.4</v>
      </c>
      <c r="T174" s="528">
        <f t="shared" si="57"/>
        <v>2147696.7999999998</v>
      </c>
      <c r="U174" s="528">
        <f t="shared" si="57"/>
        <v>1291339.3000000003</v>
      </c>
      <c r="V174" s="528">
        <f t="shared" si="57"/>
        <v>1264839.5</v>
      </c>
      <c r="X174" s="510">
        <f t="shared" si="50"/>
        <v>-4.7500003129243851E-3</v>
      </c>
      <c r="Y174" s="510">
        <f t="shared" si="51"/>
        <v>8.1730000209063292E-2</v>
      </c>
      <c r="Z174" s="510">
        <f t="shared" si="52"/>
        <v>2.2540000034496188E-2</v>
      </c>
      <c r="AA174" s="510">
        <f t="shared" si="53"/>
        <v>-3.0000000260770321E-3</v>
      </c>
      <c r="AB174" s="510">
        <f t="shared" si="54"/>
        <v>0</v>
      </c>
      <c r="AC174" s="510">
        <f t="shared" si="55"/>
        <v>0</v>
      </c>
    </row>
    <row r="175" spans="1:29" x14ac:dyDescent="0.25">
      <c r="A175" s="422">
        <v>1</v>
      </c>
      <c r="B175" s="424"/>
      <c r="C175" s="424"/>
      <c r="D175" s="424"/>
      <c r="E175" s="424"/>
      <c r="F175" s="424"/>
      <c r="G175" s="424"/>
      <c r="H175" s="727"/>
      <c r="J175" s="509">
        <f t="shared" ref="J175:J238" si="58">ROUND(B175/1000,1)</f>
        <v>0</v>
      </c>
      <c r="K175" s="509">
        <f t="shared" ref="K175:K238" si="59">ROUND(C175/1000,1)</f>
        <v>0</v>
      </c>
      <c r="L175" s="509">
        <f t="shared" ref="L175:L238" si="60">ROUND(D175/1000,1)</f>
        <v>0</v>
      </c>
      <c r="M175" s="509">
        <f t="shared" ref="M175:M238" si="61">ROUND(E175/1000,1)</f>
        <v>0</v>
      </c>
      <c r="N175" s="509">
        <f t="shared" ref="N175:N238" si="62">ROUND(F175/1000,1)</f>
        <v>0</v>
      </c>
      <c r="O175" s="509">
        <f t="shared" ref="O175:O238" si="63">ROUND(G175/1000,1)</f>
        <v>0</v>
      </c>
      <c r="Q175" s="513">
        <v>0</v>
      </c>
      <c r="R175" s="513">
        <v>0</v>
      </c>
      <c r="S175" s="513">
        <v>0</v>
      </c>
      <c r="T175" s="513">
        <v>0</v>
      </c>
      <c r="U175" s="513">
        <v>0</v>
      </c>
      <c r="V175" s="513">
        <v>0</v>
      </c>
      <c r="X175" s="510">
        <f t="shared" si="50"/>
        <v>0</v>
      </c>
      <c r="Y175" s="510">
        <f t="shared" si="51"/>
        <v>0</v>
      </c>
      <c r="Z175" s="510">
        <f t="shared" si="52"/>
        <v>0</v>
      </c>
      <c r="AA175" s="510">
        <f t="shared" si="53"/>
        <v>0</v>
      </c>
      <c r="AB175" s="510">
        <f t="shared" si="54"/>
        <v>0</v>
      </c>
      <c r="AC175" s="510">
        <f t="shared" si="55"/>
        <v>0</v>
      </c>
    </row>
    <row r="176" spans="1:29" x14ac:dyDescent="0.25">
      <c r="A176" s="422">
        <v>1</v>
      </c>
      <c r="B176" s="424"/>
      <c r="C176" s="424"/>
      <c r="D176" s="424"/>
      <c r="E176" s="424"/>
      <c r="F176" s="424"/>
      <c r="G176" s="424"/>
      <c r="H176" s="727"/>
      <c r="J176" s="509">
        <f t="shared" si="58"/>
        <v>0</v>
      </c>
      <c r="K176" s="509">
        <f t="shared" si="59"/>
        <v>0</v>
      </c>
      <c r="L176" s="509">
        <f t="shared" si="60"/>
        <v>0</v>
      </c>
      <c r="M176" s="509">
        <f t="shared" si="61"/>
        <v>0</v>
      </c>
      <c r="N176" s="509">
        <f t="shared" si="62"/>
        <v>0</v>
      </c>
      <c r="O176" s="509">
        <f t="shared" si="63"/>
        <v>0</v>
      </c>
      <c r="Q176" s="513">
        <v>0</v>
      </c>
      <c r="R176" s="513">
        <v>0</v>
      </c>
      <c r="S176" s="513">
        <v>0</v>
      </c>
      <c r="T176" s="513">
        <v>0</v>
      </c>
      <c r="U176" s="513">
        <v>0</v>
      </c>
      <c r="V176" s="513">
        <v>0</v>
      </c>
      <c r="X176" s="510">
        <f t="shared" si="50"/>
        <v>0</v>
      </c>
      <c r="Y176" s="510">
        <f t="shared" si="51"/>
        <v>0</v>
      </c>
      <c r="Z176" s="510">
        <f t="shared" si="52"/>
        <v>0</v>
      </c>
      <c r="AA176" s="510">
        <f t="shared" si="53"/>
        <v>0</v>
      </c>
      <c r="AB176" s="510">
        <f t="shared" si="54"/>
        <v>0</v>
      </c>
      <c r="AC176" s="510">
        <f t="shared" si="55"/>
        <v>0</v>
      </c>
    </row>
    <row r="177" spans="1:29" x14ac:dyDescent="0.25">
      <c r="A177" s="422">
        <v>1</v>
      </c>
      <c r="B177" s="424"/>
      <c r="C177" s="424"/>
      <c r="D177" s="424"/>
      <c r="E177" s="424"/>
      <c r="F177" s="424"/>
      <c r="G177" s="424"/>
      <c r="H177" s="727"/>
      <c r="J177" s="509">
        <f t="shared" si="58"/>
        <v>0</v>
      </c>
      <c r="K177" s="509">
        <f t="shared" si="59"/>
        <v>0</v>
      </c>
      <c r="L177" s="509">
        <f t="shared" si="60"/>
        <v>0</v>
      </c>
      <c r="M177" s="509">
        <f t="shared" si="61"/>
        <v>0</v>
      </c>
      <c r="N177" s="509">
        <f t="shared" si="62"/>
        <v>0</v>
      </c>
      <c r="O177" s="509">
        <f t="shared" si="63"/>
        <v>0</v>
      </c>
      <c r="Q177" s="513">
        <v>0</v>
      </c>
      <c r="R177" s="513">
        <v>0</v>
      </c>
      <c r="S177" s="513">
        <v>0</v>
      </c>
      <c r="T177" s="513">
        <v>0</v>
      </c>
      <c r="U177" s="513">
        <v>0</v>
      </c>
      <c r="V177" s="513">
        <v>0</v>
      </c>
      <c r="X177" s="510">
        <f t="shared" si="50"/>
        <v>0</v>
      </c>
      <c r="Y177" s="510">
        <f t="shared" si="51"/>
        <v>0</v>
      </c>
      <c r="Z177" s="510">
        <f t="shared" si="52"/>
        <v>0</v>
      </c>
      <c r="AA177" s="510">
        <f t="shared" si="53"/>
        <v>0</v>
      </c>
      <c r="AB177" s="510">
        <f t="shared" si="54"/>
        <v>0</v>
      </c>
      <c r="AC177" s="510">
        <f t="shared" si="55"/>
        <v>0</v>
      </c>
    </row>
    <row r="178" spans="1:29" x14ac:dyDescent="0.25">
      <c r="A178" s="422">
        <v>1</v>
      </c>
      <c r="B178" s="424"/>
      <c r="C178" s="424"/>
      <c r="D178" s="424"/>
      <c r="E178" s="424"/>
      <c r="F178" s="424"/>
      <c r="G178" s="424"/>
      <c r="H178" s="727"/>
      <c r="J178" s="509">
        <f t="shared" si="58"/>
        <v>0</v>
      </c>
      <c r="K178" s="509">
        <f t="shared" si="59"/>
        <v>0</v>
      </c>
      <c r="L178" s="509">
        <f t="shared" si="60"/>
        <v>0</v>
      </c>
      <c r="M178" s="509">
        <f t="shared" si="61"/>
        <v>0</v>
      </c>
      <c r="N178" s="509">
        <f t="shared" si="62"/>
        <v>0</v>
      </c>
      <c r="O178" s="509">
        <f t="shared" si="63"/>
        <v>0</v>
      </c>
      <c r="Q178" s="513">
        <v>0</v>
      </c>
      <c r="R178" s="513">
        <v>0</v>
      </c>
      <c r="S178" s="513">
        <v>0</v>
      </c>
      <c r="T178" s="513">
        <v>0</v>
      </c>
      <c r="U178" s="513">
        <v>0</v>
      </c>
      <c r="V178" s="513">
        <v>0</v>
      </c>
      <c r="X178" s="510">
        <f t="shared" si="50"/>
        <v>0</v>
      </c>
      <c r="Y178" s="510">
        <f t="shared" si="51"/>
        <v>0</v>
      </c>
      <c r="Z178" s="510">
        <f t="shared" si="52"/>
        <v>0</v>
      </c>
      <c r="AA178" s="510">
        <f t="shared" si="53"/>
        <v>0</v>
      </c>
      <c r="AB178" s="510">
        <f t="shared" si="54"/>
        <v>0</v>
      </c>
      <c r="AC178" s="510">
        <f t="shared" si="55"/>
        <v>0</v>
      </c>
    </row>
    <row r="179" spans="1:29" x14ac:dyDescent="0.25">
      <c r="A179" s="422">
        <v>1</v>
      </c>
      <c r="B179" s="424"/>
      <c r="C179" s="424"/>
      <c r="D179" s="424"/>
      <c r="E179" s="424"/>
      <c r="F179" s="424"/>
      <c r="G179" s="424"/>
      <c r="H179" s="727"/>
      <c r="J179" s="509">
        <f t="shared" si="58"/>
        <v>0</v>
      </c>
      <c r="K179" s="509">
        <f t="shared" si="59"/>
        <v>0</v>
      </c>
      <c r="L179" s="509">
        <f t="shared" si="60"/>
        <v>0</v>
      </c>
      <c r="M179" s="509">
        <f t="shared" si="61"/>
        <v>0</v>
      </c>
      <c r="N179" s="509">
        <f t="shared" si="62"/>
        <v>0</v>
      </c>
      <c r="O179" s="509">
        <f t="shared" si="63"/>
        <v>0</v>
      </c>
      <c r="Q179" s="513">
        <v>0</v>
      </c>
      <c r="R179" s="513">
        <v>0</v>
      </c>
      <c r="S179" s="513">
        <v>0</v>
      </c>
      <c r="T179" s="513">
        <v>0</v>
      </c>
      <c r="U179" s="513">
        <v>0</v>
      </c>
      <c r="V179" s="513">
        <v>0</v>
      </c>
      <c r="X179" s="510">
        <f t="shared" si="50"/>
        <v>0</v>
      </c>
      <c r="Y179" s="510">
        <f t="shared" si="51"/>
        <v>0</v>
      </c>
      <c r="Z179" s="510">
        <f t="shared" si="52"/>
        <v>0</v>
      </c>
      <c r="AA179" s="510">
        <f t="shared" si="53"/>
        <v>0</v>
      </c>
      <c r="AB179" s="510">
        <f t="shared" si="54"/>
        <v>0</v>
      </c>
      <c r="AC179" s="510">
        <f t="shared" si="55"/>
        <v>0</v>
      </c>
    </row>
    <row r="180" spans="1:29" x14ac:dyDescent="0.25">
      <c r="A180" s="422">
        <v>1</v>
      </c>
      <c r="B180" s="400"/>
      <c r="C180" s="400"/>
      <c r="D180" s="400"/>
      <c r="E180" s="400"/>
      <c r="F180" s="400"/>
      <c r="G180" s="400"/>
      <c r="H180" s="728"/>
      <c r="J180" s="509">
        <f t="shared" si="58"/>
        <v>0</v>
      </c>
      <c r="K180" s="509">
        <f t="shared" si="59"/>
        <v>0</v>
      </c>
      <c r="L180" s="509">
        <f t="shared" si="60"/>
        <v>0</v>
      </c>
      <c r="M180" s="509">
        <f t="shared" si="61"/>
        <v>0</v>
      </c>
      <c r="N180" s="509">
        <f t="shared" si="62"/>
        <v>0</v>
      </c>
      <c r="O180" s="509">
        <f t="shared" si="63"/>
        <v>0</v>
      </c>
      <c r="Q180" s="513">
        <v>0</v>
      </c>
      <c r="R180" s="513">
        <v>0</v>
      </c>
      <c r="S180" s="513">
        <v>0</v>
      </c>
      <c r="T180" s="513">
        <v>0</v>
      </c>
      <c r="U180" s="513">
        <v>0</v>
      </c>
      <c r="V180" s="513">
        <v>0</v>
      </c>
      <c r="X180" s="510">
        <f t="shared" si="50"/>
        <v>0</v>
      </c>
      <c r="Y180" s="510">
        <f t="shared" si="51"/>
        <v>0</v>
      </c>
      <c r="Z180" s="510">
        <f t="shared" si="52"/>
        <v>0</v>
      </c>
      <c r="AA180" s="510">
        <f t="shared" si="53"/>
        <v>0</v>
      </c>
      <c r="AB180" s="510">
        <f t="shared" si="54"/>
        <v>0</v>
      </c>
      <c r="AC180" s="510">
        <f t="shared" si="55"/>
        <v>0</v>
      </c>
    </row>
    <row r="181" spans="1:29" ht="75" x14ac:dyDescent="0.25">
      <c r="A181" s="402" t="s">
        <v>851</v>
      </c>
      <c r="B181" s="22">
        <v>313500</v>
      </c>
      <c r="C181" s="22">
        <v>285119.2</v>
      </c>
      <c r="D181" s="22">
        <v>313500</v>
      </c>
      <c r="E181" s="22">
        <v>633500</v>
      </c>
      <c r="F181" s="22">
        <v>633500</v>
      </c>
      <c r="G181" s="22">
        <v>633500</v>
      </c>
      <c r="H181" s="395" t="s">
        <v>1647</v>
      </c>
      <c r="J181" s="509">
        <f t="shared" si="58"/>
        <v>313.5</v>
      </c>
      <c r="K181" s="509">
        <f t="shared" si="59"/>
        <v>285.10000000000002</v>
      </c>
      <c r="L181" s="509">
        <f t="shared" si="60"/>
        <v>313.5</v>
      </c>
      <c r="M181" s="509">
        <f t="shared" si="61"/>
        <v>633.5</v>
      </c>
      <c r="N181" s="509">
        <f t="shared" si="62"/>
        <v>633.5</v>
      </c>
      <c r="O181" s="509">
        <f t="shared" si="63"/>
        <v>633.5</v>
      </c>
      <c r="Q181" s="513">
        <v>313.5</v>
      </c>
      <c r="R181" s="513">
        <v>285.10000000000002</v>
      </c>
      <c r="S181" s="513">
        <v>313.5</v>
      </c>
      <c r="T181" s="513">
        <v>633.5</v>
      </c>
      <c r="U181" s="513">
        <v>633.5</v>
      </c>
      <c r="V181" s="513">
        <v>633.5</v>
      </c>
      <c r="X181" s="510">
        <f t="shared" si="50"/>
        <v>0</v>
      </c>
      <c r="Y181" s="510">
        <f t="shared" si="51"/>
        <v>1.9200000000012096E-2</v>
      </c>
      <c r="Z181" s="510">
        <f t="shared" si="52"/>
        <v>0</v>
      </c>
      <c r="AA181" s="510">
        <f t="shared" si="53"/>
        <v>0</v>
      </c>
      <c r="AB181" s="510">
        <f t="shared" si="54"/>
        <v>0</v>
      </c>
      <c r="AC181" s="510">
        <f t="shared" si="55"/>
        <v>0</v>
      </c>
    </row>
    <row r="182" spans="1:29" x14ac:dyDescent="0.25">
      <c r="A182" s="448" t="s">
        <v>852</v>
      </c>
      <c r="B182" s="428">
        <v>600728922</v>
      </c>
      <c r="C182" s="428">
        <v>600706293.08000004</v>
      </c>
      <c r="D182" s="428">
        <v>597532200</v>
      </c>
      <c r="E182" s="428">
        <v>600188700</v>
      </c>
      <c r="F182" s="428">
        <v>611376400</v>
      </c>
      <c r="G182" s="428">
        <v>611505400</v>
      </c>
      <c r="H182" s="726" t="s">
        <v>1448</v>
      </c>
      <c r="J182" s="509">
        <f t="shared" si="58"/>
        <v>600728.9</v>
      </c>
      <c r="K182" s="509">
        <f t="shared" si="59"/>
        <v>600706.30000000005</v>
      </c>
      <c r="L182" s="509">
        <f t="shared" si="60"/>
        <v>597532.19999999995</v>
      </c>
      <c r="M182" s="509">
        <f t="shared" si="61"/>
        <v>600188.69999999995</v>
      </c>
      <c r="N182" s="509">
        <f t="shared" si="62"/>
        <v>611376.4</v>
      </c>
      <c r="O182" s="509">
        <f t="shared" si="63"/>
        <v>611505.4</v>
      </c>
      <c r="Q182" s="513">
        <v>600728.9</v>
      </c>
      <c r="R182" s="513">
        <v>600706.30000000005</v>
      </c>
      <c r="S182" s="513">
        <v>597532.19999999995</v>
      </c>
      <c r="T182" s="513">
        <v>600188.69999999995</v>
      </c>
      <c r="U182" s="513">
        <v>611376.4</v>
      </c>
      <c r="V182" s="513">
        <v>611505.4</v>
      </c>
      <c r="X182" s="510">
        <f t="shared" si="50"/>
        <v>2.1999999997206032E-2</v>
      </c>
      <c r="Y182" s="510">
        <f t="shared" si="51"/>
        <v>-6.9199999561533332E-3</v>
      </c>
      <c r="Z182" s="510">
        <f t="shared" si="52"/>
        <v>0</v>
      </c>
      <c r="AA182" s="510">
        <f t="shared" si="53"/>
        <v>0</v>
      </c>
      <c r="AB182" s="510">
        <f t="shared" si="54"/>
        <v>0</v>
      </c>
      <c r="AC182" s="510">
        <f t="shared" si="55"/>
        <v>0</v>
      </c>
    </row>
    <row r="183" spans="1:29" x14ac:dyDescent="0.25">
      <c r="A183" s="422">
        <v>1</v>
      </c>
      <c r="B183" s="429">
        <v>0</v>
      </c>
      <c r="C183" s="429">
        <v>0</v>
      </c>
      <c r="D183" s="429">
        <v>0</v>
      </c>
      <c r="E183" s="429">
        <v>0</v>
      </c>
      <c r="F183" s="429">
        <v>0</v>
      </c>
      <c r="G183" s="429">
        <v>0</v>
      </c>
      <c r="H183" s="727"/>
      <c r="J183" s="509">
        <f t="shared" si="58"/>
        <v>0</v>
      </c>
      <c r="K183" s="509">
        <f t="shared" si="59"/>
        <v>0</v>
      </c>
      <c r="L183" s="509">
        <f t="shared" si="60"/>
        <v>0</v>
      </c>
      <c r="M183" s="509">
        <f t="shared" si="61"/>
        <v>0</v>
      </c>
      <c r="N183" s="509">
        <f t="shared" si="62"/>
        <v>0</v>
      </c>
      <c r="O183" s="509">
        <f t="shared" si="63"/>
        <v>0</v>
      </c>
      <c r="Q183" s="513">
        <v>0</v>
      </c>
      <c r="R183" s="513">
        <v>0</v>
      </c>
      <c r="S183" s="513">
        <v>0</v>
      </c>
      <c r="T183" s="513">
        <v>0</v>
      </c>
      <c r="U183" s="513">
        <v>0</v>
      </c>
      <c r="V183" s="513">
        <v>0</v>
      </c>
      <c r="X183" s="510">
        <f t="shared" si="50"/>
        <v>0</v>
      </c>
      <c r="Y183" s="510">
        <f t="shared" si="51"/>
        <v>0</v>
      </c>
      <c r="Z183" s="510">
        <f t="shared" si="52"/>
        <v>0</v>
      </c>
      <c r="AA183" s="510">
        <f t="shared" si="53"/>
        <v>0</v>
      </c>
      <c r="AB183" s="510">
        <f t="shared" si="54"/>
        <v>0</v>
      </c>
      <c r="AC183" s="510">
        <f t="shared" si="55"/>
        <v>0</v>
      </c>
    </row>
    <row r="184" spans="1:29" x14ac:dyDescent="0.25">
      <c r="A184" s="422">
        <v>1</v>
      </c>
      <c r="B184" s="429"/>
      <c r="C184" s="429"/>
      <c r="D184" s="429"/>
      <c r="E184" s="429"/>
      <c r="F184" s="429"/>
      <c r="G184" s="429"/>
      <c r="H184" s="727"/>
      <c r="J184" s="509">
        <f t="shared" si="58"/>
        <v>0</v>
      </c>
      <c r="K184" s="509">
        <f t="shared" si="59"/>
        <v>0</v>
      </c>
      <c r="L184" s="509">
        <f t="shared" si="60"/>
        <v>0</v>
      </c>
      <c r="M184" s="509">
        <f t="shared" si="61"/>
        <v>0</v>
      </c>
      <c r="N184" s="509">
        <f t="shared" si="62"/>
        <v>0</v>
      </c>
      <c r="O184" s="509">
        <f t="shared" si="63"/>
        <v>0</v>
      </c>
      <c r="Q184" s="513">
        <v>0</v>
      </c>
      <c r="R184" s="513">
        <v>0</v>
      </c>
      <c r="S184" s="513">
        <v>0</v>
      </c>
      <c r="T184" s="513">
        <v>0</v>
      </c>
      <c r="U184" s="513">
        <v>0</v>
      </c>
      <c r="V184" s="513">
        <v>0</v>
      </c>
      <c r="X184" s="510">
        <f t="shared" si="50"/>
        <v>0</v>
      </c>
      <c r="Y184" s="510">
        <f t="shared" si="51"/>
        <v>0</v>
      </c>
      <c r="Z184" s="510">
        <f t="shared" si="52"/>
        <v>0</v>
      </c>
      <c r="AA184" s="510">
        <f t="shared" si="53"/>
        <v>0</v>
      </c>
      <c r="AB184" s="510">
        <f t="shared" si="54"/>
        <v>0</v>
      </c>
      <c r="AC184" s="510">
        <f t="shared" si="55"/>
        <v>0</v>
      </c>
    </row>
    <row r="185" spans="1:29" x14ac:dyDescent="0.25">
      <c r="A185" s="422">
        <v>1</v>
      </c>
      <c r="B185" s="429">
        <v>0</v>
      </c>
      <c r="C185" s="429">
        <v>0</v>
      </c>
      <c r="D185" s="429">
        <v>0</v>
      </c>
      <c r="E185" s="429">
        <v>0</v>
      </c>
      <c r="F185" s="429">
        <v>0</v>
      </c>
      <c r="G185" s="429">
        <v>0</v>
      </c>
      <c r="H185" s="727"/>
      <c r="J185" s="509">
        <f t="shared" si="58"/>
        <v>0</v>
      </c>
      <c r="K185" s="509">
        <f t="shared" si="59"/>
        <v>0</v>
      </c>
      <c r="L185" s="509">
        <f t="shared" si="60"/>
        <v>0</v>
      </c>
      <c r="M185" s="509">
        <f t="shared" si="61"/>
        <v>0</v>
      </c>
      <c r="N185" s="509">
        <f t="shared" si="62"/>
        <v>0</v>
      </c>
      <c r="O185" s="509">
        <f t="shared" si="63"/>
        <v>0</v>
      </c>
      <c r="Q185" s="513">
        <v>0</v>
      </c>
      <c r="R185" s="513">
        <v>0</v>
      </c>
      <c r="S185" s="513">
        <v>0</v>
      </c>
      <c r="T185" s="513">
        <v>0</v>
      </c>
      <c r="U185" s="513">
        <v>0</v>
      </c>
      <c r="V185" s="513">
        <v>0</v>
      </c>
      <c r="X185" s="510">
        <f t="shared" si="50"/>
        <v>0</v>
      </c>
      <c r="Y185" s="510">
        <f t="shared" si="51"/>
        <v>0</v>
      </c>
      <c r="Z185" s="510">
        <f t="shared" si="52"/>
        <v>0</v>
      </c>
      <c r="AA185" s="510">
        <f t="shared" si="53"/>
        <v>0</v>
      </c>
      <c r="AB185" s="510">
        <f t="shared" si="54"/>
        <v>0</v>
      </c>
      <c r="AC185" s="510">
        <f t="shared" si="55"/>
        <v>0</v>
      </c>
    </row>
    <row r="186" spans="1:29" x14ac:dyDescent="0.25">
      <c r="A186" s="422">
        <v>1</v>
      </c>
      <c r="B186" s="429"/>
      <c r="C186" s="429"/>
      <c r="D186" s="429"/>
      <c r="E186" s="429"/>
      <c r="F186" s="429"/>
      <c r="G186" s="429"/>
      <c r="H186" s="727"/>
      <c r="J186" s="509">
        <f t="shared" si="58"/>
        <v>0</v>
      </c>
      <c r="K186" s="509">
        <f t="shared" si="59"/>
        <v>0</v>
      </c>
      <c r="L186" s="509">
        <f t="shared" si="60"/>
        <v>0</v>
      </c>
      <c r="M186" s="509">
        <f t="shared" si="61"/>
        <v>0</v>
      </c>
      <c r="N186" s="509">
        <f t="shared" si="62"/>
        <v>0</v>
      </c>
      <c r="O186" s="509">
        <f t="shared" si="63"/>
        <v>0</v>
      </c>
      <c r="Q186" s="513">
        <v>0</v>
      </c>
      <c r="R186" s="513">
        <v>0</v>
      </c>
      <c r="S186" s="513">
        <v>0</v>
      </c>
      <c r="T186" s="513">
        <v>0</v>
      </c>
      <c r="U186" s="513">
        <v>0</v>
      </c>
      <c r="V186" s="513">
        <v>0</v>
      </c>
      <c r="X186" s="510">
        <f t="shared" si="50"/>
        <v>0</v>
      </c>
      <c r="Y186" s="510">
        <f t="shared" si="51"/>
        <v>0</v>
      </c>
      <c r="Z186" s="510">
        <f t="shared" si="52"/>
        <v>0</v>
      </c>
      <c r="AA186" s="510">
        <f t="shared" si="53"/>
        <v>0</v>
      </c>
      <c r="AB186" s="510">
        <f t="shared" si="54"/>
        <v>0</v>
      </c>
      <c r="AC186" s="510">
        <f t="shared" si="55"/>
        <v>0</v>
      </c>
    </row>
    <row r="187" spans="1:29" x14ac:dyDescent="0.25">
      <c r="A187" s="422">
        <v>1</v>
      </c>
      <c r="B187" s="429"/>
      <c r="C187" s="429"/>
      <c r="D187" s="429"/>
      <c r="E187" s="429"/>
      <c r="F187" s="429"/>
      <c r="G187" s="429"/>
      <c r="H187" s="727"/>
      <c r="J187" s="509">
        <f t="shared" si="58"/>
        <v>0</v>
      </c>
      <c r="K187" s="509">
        <f t="shared" si="59"/>
        <v>0</v>
      </c>
      <c r="L187" s="509">
        <f t="shared" si="60"/>
        <v>0</v>
      </c>
      <c r="M187" s="509">
        <f t="shared" si="61"/>
        <v>0</v>
      </c>
      <c r="N187" s="509">
        <f t="shared" si="62"/>
        <v>0</v>
      </c>
      <c r="O187" s="509">
        <f t="shared" si="63"/>
        <v>0</v>
      </c>
      <c r="Q187" s="513">
        <v>0</v>
      </c>
      <c r="R187" s="513">
        <v>0</v>
      </c>
      <c r="S187" s="513">
        <v>0</v>
      </c>
      <c r="T187" s="513">
        <v>0</v>
      </c>
      <c r="U187" s="513">
        <v>0</v>
      </c>
      <c r="V187" s="513">
        <v>0</v>
      </c>
      <c r="X187" s="510">
        <f t="shared" si="50"/>
        <v>0</v>
      </c>
      <c r="Y187" s="510">
        <f t="shared" si="51"/>
        <v>0</v>
      </c>
      <c r="Z187" s="510">
        <f t="shared" si="52"/>
        <v>0</v>
      </c>
      <c r="AA187" s="510">
        <f t="shared" si="53"/>
        <v>0</v>
      </c>
      <c r="AB187" s="510">
        <f t="shared" si="54"/>
        <v>0</v>
      </c>
      <c r="AC187" s="510">
        <f t="shared" si="55"/>
        <v>0</v>
      </c>
    </row>
    <row r="188" spans="1:29" x14ac:dyDescent="0.25">
      <c r="A188" s="422">
        <v>1</v>
      </c>
      <c r="B188" s="429"/>
      <c r="C188" s="429"/>
      <c r="D188" s="429"/>
      <c r="E188" s="429"/>
      <c r="F188" s="429"/>
      <c r="G188" s="429"/>
      <c r="H188" s="727"/>
      <c r="J188" s="509">
        <f t="shared" si="58"/>
        <v>0</v>
      </c>
      <c r="K188" s="509">
        <f t="shared" si="59"/>
        <v>0</v>
      </c>
      <c r="L188" s="509">
        <f t="shared" si="60"/>
        <v>0</v>
      </c>
      <c r="M188" s="509">
        <f t="shared" si="61"/>
        <v>0</v>
      </c>
      <c r="N188" s="509">
        <f t="shared" si="62"/>
        <v>0</v>
      </c>
      <c r="O188" s="509">
        <f t="shared" si="63"/>
        <v>0</v>
      </c>
      <c r="Q188" s="513">
        <v>0</v>
      </c>
      <c r="R188" s="513">
        <v>0</v>
      </c>
      <c r="S188" s="513">
        <v>0</v>
      </c>
      <c r="T188" s="513">
        <v>0</v>
      </c>
      <c r="U188" s="513">
        <v>0</v>
      </c>
      <c r="V188" s="513">
        <v>0</v>
      </c>
      <c r="X188" s="510">
        <f t="shared" si="50"/>
        <v>0</v>
      </c>
      <c r="Y188" s="510">
        <f t="shared" si="51"/>
        <v>0</v>
      </c>
      <c r="Z188" s="510">
        <f t="shared" si="52"/>
        <v>0</v>
      </c>
      <c r="AA188" s="510">
        <f t="shared" si="53"/>
        <v>0</v>
      </c>
      <c r="AB188" s="510">
        <f t="shared" si="54"/>
        <v>0</v>
      </c>
      <c r="AC188" s="510">
        <f t="shared" si="55"/>
        <v>0</v>
      </c>
    </row>
    <row r="189" spans="1:29" x14ac:dyDescent="0.25">
      <c r="A189" s="422">
        <v>1</v>
      </c>
      <c r="B189" s="429"/>
      <c r="C189" s="429"/>
      <c r="D189" s="429"/>
      <c r="E189" s="429"/>
      <c r="F189" s="429"/>
      <c r="G189" s="429"/>
      <c r="H189" s="727"/>
      <c r="J189" s="509">
        <f t="shared" si="58"/>
        <v>0</v>
      </c>
      <c r="K189" s="509">
        <f t="shared" si="59"/>
        <v>0</v>
      </c>
      <c r="L189" s="509">
        <f t="shared" si="60"/>
        <v>0</v>
      </c>
      <c r="M189" s="509">
        <f t="shared" si="61"/>
        <v>0</v>
      </c>
      <c r="N189" s="509">
        <f t="shared" si="62"/>
        <v>0</v>
      </c>
      <c r="O189" s="509">
        <f t="shared" si="63"/>
        <v>0</v>
      </c>
      <c r="Q189" s="513">
        <v>0</v>
      </c>
      <c r="R189" s="513">
        <v>0</v>
      </c>
      <c r="S189" s="513">
        <v>0</v>
      </c>
      <c r="T189" s="513">
        <v>0</v>
      </c>
      <c r="U189" s="513">
        <v>0</v>
      </c>
      <c r="V189" s="513">
        <v>0</v>
      </c>
      <c r="X189" s="510">
        <f t="shared" si="50"/>
        <v>0</v>
      </c>
      <c r="Y189" s="510">
        <f t="shared" si="51"/>
        <v>0</v>
      </c>
      <c r="Z189" s="510">
        <f t="shared" si="52"/>
        <v>0</v>
      </c>
      <c r="AA189" s="510">
        <f t="shared" si="53"/>
        <v>0</v>
      </c>
      <c r="AB189" s="510">
        <f t="shared" si="54"/>
        <v>0</v>
      </c>
      <c r="AC189" s="510">
        <f t="shared" si="55"/>
        <v>0</v>
      </c>
    </row>
    <row r="190" spans="1:29" x14ac:dyDescent="0.25">
      <c r="A190" s="422">
        <v>1</v>
      </c>
      <c r="B190" s="430">
        <v>0</v>
      </c>
      <c r="C190" s="430">
        <v>0</v>
      </c>
      <c r="D190" s="430">
        <v>0</v>
      </c>
      <c r="E190" s="430">
        <v>0</v>
      </c>
      <c r="F190" s="430">
        <v>0</v>
      </c>
      <c r="G190" s="430">
        <v>0</v>
      </c>
      <c r="H190" s="809"/>
      <c r="J190" s="509">
        <f t="shared" si="58"/>
        <v>0</v>
      </c>
      <c r="K190" s="509">
        <f t="shared" si="59"/>
        <v>0</v>
      </c>
      <c r="L190" s="509">
        <f t="shared" si="60"/>
        <v>0</v>
      </c>
      <c r="M190" s="509">
        <f t="shared" si="61"/>
        <v>0</v>
      </c>
      <c r="N190" s="509">
        <f t="shared" si="62"/>
        <v>0</v>
      </c>
      <c r="O190" s="509">
        <f t="shared" si="63"/>
        <v>0</v>
      </c>
      <c r="Q190" s="513">
        <v>0</v>
      </c>
      <c r="R190" s="513">
        <v>0</v>
      </c>
      <c r="S190" s="513">
        <v>0</v>
      </c>
      <c r="T190" s="513">
        <v>0</v>
      </c>
      <c r="U190" s="513">
        <v>0</v>
      </c>
      <c r="V190" s="513">
        <v>0</v>
      </c>
      <c r="X190" s="510">
        <f t="shared" si="50"/>
        <v>0</v>
      </c>
      <c r="Y190" s="510">
        <f t="shared" si="51"/>
        <v>0</v>
      </c>
      <c r="Z190" s="510">
        <f t="shared" si="52"/>
        <v>0</v>
      </c>
      <c r="AA190" s="510">
        <f t="shared" si="53"/>
        <v>0</v>
      </c>
      <c r="AB190" s="510">
        <f t="shared" si="54"/>
        <v>0</v>
      </c>
      <c r="AC190" s="510">
        <f t="shared" si="55"/>
        <v>0</v>
      </c>
    </row>
    <row r="191" spans="1:29" x14ac:dyDescent="0.25">
      <c r="A191" s="448" t="s">
        <v>853</v>
      </c>
      <c r="B191" s="423">
        <v>286882015.92000002</v>
      </c>
      <c r="C191" s="423">
        <v>286880219.5</v>
      </c>
      <c r="D191" s="423">
        <v>332144592</v>
      </c>
      <c r="E191" s="423">
        <v>319270600</v>
      </c>
      <c r="F191" s="423">
        <v>319270600</v>
      </c>
      <c r="G191" s="423">
        <v>319270600</v>
      </c>
      <c r="H191" s="726" t="s">
        <v>1502</v>
      </c>
      <c r="J191" s="509">
        <f t="shared" si="58"/>
        <v>286882</v>
      </c>
      <c r="K191" s="509">
        <f t="shared" si="59"/>
        <v>286880.2</v>
      </c>
      <c r="L191" s="509">
        <f t="shared" si="60"/>
        <v>332144.59999999998</v>
      </c>
      <c r="M191" s="509">
        <f t="shared" si="61"/>
        <v>319270.59999999998</v>
      </c>
      <c r="N191" s="509">
        <f t="shared" si="62"/>
        <v>319270.59999999998</v>
      </c>
      <c r="O191" s="509">
        <f t="shared" si="63"/>
        <v>319270.59999999998</v>
      </c>
      <c r="Q191" s="513">
        <v>286882</v>
      </c>
      <c r="R191" s="513">
        <v>286880.2</v>
      </c>
      <c r="S191" s="513">
        <v>332144.59999999998</v>
      </c>
      <c r="T191" s="513">
        <v>319270.59999999998</v>
      </c>
      <c r="U191" s="513">
        <v>319270.59999999998</v>
      </c>
      <c r="V191" s="513">
        <v>319270.59999999998</v>
      </c>
      <c r="X191" s="510">
        <f t="shared" si="50"/>
        <v>1.5920000034384429E-2</v>
      </c>
      <c r="Y191" s="510">
        <f t="shared" si="51"/>
        <v>1.9499999994877726E-2</v>
      </c>
      <c r="Z191" s="510">
        <f t="shared" si="52"/>
        <v>-7.999999972525984E-3</v>
      </c>
      <c r="AA191" s="510">
        <f t="shared" si="53"/>
        <v>0</v>
      </c>
      <c r="AB191" s="510">
        <f t="shared" si="54"/>
        <v>0</v>
      </c>
      <c r="AC191" s="510">
        <f t="shared" si="55"/>
        <v>0</v>
      </c>
    </row>
    <row r="192" spans="1:29" x14ac:dyDescent="0.25">
      <c r="A192" s="422">
        <v>1</v>
      </c>
      <c r="B192" s="424"/>
      <c r="C192" s="424"/>
      <c r="D192" s="424"/>
      <c r="E192" s="424"/>
      <c r="F192" s="424"/>
      <c r="G192" s="424"/>
      <c r="H192" s="727"/>
      <c r="J192" s="509">
        <f t="shared" si="58"/>
        <v>0</v>
      </c>
      <c r="K192" s="509">
        <f t="shared" si="59"/>
        <v>0</v>
      </c>
      <c r="L192" s="509">
        <f t="shared" si="60"/>
        <v>0</v>
      </c>
      <c r="M192" s="509">
        <f t="shared" si="61"/>
        <v>0</v>
      </c>
      <c r="N192" s="509">
        <f t="shared" si="62"/>
        <v>0</v>
      </c>
      <c r="O192" s="509">
        <f t="shared" si="63"/>
        <v>0</v>
      </c>
      <c r="Q192" s="513">
        <v>0</v>
      </c>
      <c r="R192" s="513">
        <v>0</v>
      </c>
      <c r="S192" s="513">
        <v>0</v>
      </c>
      <c r="T192" s="513">
        <v>0</v>
      </c>
      <c r="U192" s="513">
        <v>0</v>
      </c>
      <c r="V192" s="513">
        <v>0</v>
      </c>
      <c r="X192" s="510">
        <f t="shared" si="50"/>
        <v>0</v>
      </c>
      <c r="Y192" s="510">
        <f t="shared" si="51"/>
        <v>0</v>
      </c>
      <c r="Z192" s="510">
        <f t="shared" si="52"/>
        <v>0</v>
      </c>
      <c r="AA192" s="510">
        <f t="shared" si="53"/>
        <v>0</v>
      </c>
      <c r="AB192" s="510">
        <f t="shared" si="54"/>
        <v>0</v>
      </c>
      <c r="AC192" s="510">
        <f t="shared" si="55"/>
        <v>0</v>
      </c>
    </row>
    <row r="193" spans="1:29" x14ac:dyDescent="0.25">
      <c r="A193" s="422">
        <v>1</v>
      </c>
      <c r="B193" s="424"/>
      <c r="C193" s="424"/>
      <c r="D193" s="424"/>
      <c r="E193" s="424"/>
      <c r="F193" s="424"/>
      <c r="G193" s="424"/>
      <c r="H193" s="727"/>
      <c r="J193" s="509">
        <f t="shared" si="58"/>
        <v>0</v>
      </c>
      <c r="K193" s="509">
        <f t="shared" si="59"/>
        <v>0</v>
      </c>
      <c r="L193" s="509">
        <f t="shared" si="60"/>
        <v>0</v>
      </c>
      <c r="M193" s="509">
        <f t="shared" si="61"/>
        <v>0</v>
      </c>
      <c r="N193" s="509">
        <f t="shared" si="62"/>
        <v>0</v>
      </c>
      <c r="O193" s="509">
        <f t="shared" si="63"/>
        <v>0</v>
      </c>
      <c r="Q193" s="513">
        <v>0</v>
      </c>
      <c r="R193" s="513">
        <v>0</v>
      </c>
      <c r="S193" s="513">
        <v>0</v>
      </c>
      <c r="T193" s="513">
        <v>0</v>
      </c>
      <c r="U193" s="513">
        <v>0</v>
      </c>
      <c r="V193" s="513">
        <v>0</v>
      </c>
      <c r="X193" s="510">
        <f t="shared" si="50"/>
        <v>0</v>
      </c>
      <c r="Y193" s="510">
        <f t="shared" si="51"/>
        <v>0</v>
      </c>
      <c r="Z193" s="510">
        <f t="shared" si="52"/>
        <v>0</v>
      </c>
      <c r="AA193" s="510">
        <f t="shared" si="53"/>
        <v>0</v>
      </c>
      <c r="AB193" s="510">
        <f t="shared" si="54"/>
        <v>0</v>
      </c>
      <c r="AC193" s="510">
        <f t="shared" si="55"/>
        <v>0</v>
      </c>
    </row>
    <row r="194" spans="1:29" x14ac:dyDescent="0.25">
      <c r="A194" s="422">
        <v>1</v>
      </c>
      <c r="B194" s="424"/>
      <c r="C194" s="424"/>
      <c r="D194" s="424"/>
      <c r="E194" s="424"/>
      <c r="F194" s="424"/>
      <c r="G194" s="424"/>
      <c r="H194" s="727"/>
      <c r="J194" s="509">
        <f t="shared" si="58"/>
        <v>0</v>
      </c>
      <c r="K194" s="509">
        <f t="shared" si="59"/>
        <v>0</v>
      </c>
      <c r="L194" s="509">
        <f t="shared" si="60"/>
        <v>0</v>
      </c>
      <c r="M194" s="509">
        <f t="shared" si="61"/>
        <v>0</v>
      </c>
      <c r="N194" s="509">
        <f t="shared" si="62"/>
        <v>0</v>
      </c>
      <c r="O194" s="509">
        <f t="shared" si="63"/>
        <v>0</v>
      </c>
      <c r="Q194" s="513">
        <v>0</v>
      </c>
      <c r="R194" s="513">
        <v>0</v>
      </c>
      <c r="S194" s="513">
        <v>0</v>
      </c>
      <c r="T194" s="513">
        <v>0</v>
      </c>
      <c r="U194" s="513">
        <v>0</v>
      </c>
      <c r="V194" s="513">
        <v>0</v>
      </c>
      <c r="X194" s="510">
        <f t="shared" si="50"/>
        <v>0</v>
      </c>
      <c r="Y194" s="510">
        <f t="shared" si="51"/>
        <v>0</v>
      </c>
      <c r="Z194" s="510">
        <f t="shared" si="52"/>
        <v>0</v>
      </c>
      <c r="AA194" s="510">
        <f t="shared" si="53"/>
        <v>0</v>
      </c>
      <c r="AB194" s="510">
        <f t="shared" si="54"/>
        <v>0</v>
      </c>
      <c r="AC194" s="510">
        <f t="shared" si="55"/>
        <v>0</v>
      </c>
    </row>
    <row r="195" spans="1:29" x14ac:dyDescent="0.25">
      <c r="A195" s="422">
        <v>1</v>
      </c>
      <c r="B195" s="427">
        <v>0</v>
      </c>
      <c r="C195" s="427">
        <v>0</v>
      </c>
      <c r="D195" s="427">
        <v>0</v>
      </c>
      <c r="E195" s="427">
        <v>0</v>
      </c>
      <c r="F195" s="427">
        <v>0</v>
      </c>
      <c r="G195" s="427">
        <v>0</v>
      </c>
      <c r="H195" s="727"/>
      <c r="J195" s="509">
        <f t="shared" si="58"/>
        <v>0</v>
      </c>
      <c r="K195" s="509">
        <f t="shared" si="59"/>
        <v>0</v>
      </c>
      <c r="L195" s="509">
        <f t="shared" si="60"/>
        <v>0</v>
      </c>
      <c r="M195" s="509">
        <f t="shared" si="61"/>
        <v>0</v>
      </c>
      <c r="N195" s="509">
        <f t="shared" si="62"/>
        <v>0</v>
      </c>
      <c r="O195" s="509">
        <f t="shared" si="63"/>
        <v>0</v>
      </c>
      <c r="Q195" s="513">
        <v>0</v>
      </c>
      <c r="R195" s="513">
        <v>0</v>
      </c>
      <c r="S195" s="513">
        <v>0</v>
      </c>
      <c r="T195" s="513">
        <v>0</v>
      </c>
      <c r="U195" s="513">
        <v>0</v>
      </c>
      <c r="V195" s="513">
        <v>0</v>
      </c>
      <c r="X195" s="510">
        <f t="shared" si="50"/>
        <v>0</v>
      </c>
      <c r="Y195" s="510">
        <f t="shared" si="51"/>
        <v>0</v>
      </c>
      <c r="Z195" s="510">
        <f t="shared" si="52"/>
        <v>0</v>
      </c>
      <c r="AA195" s="510">
        <f t="shared" si="53"/>
        <v>0</v>
      </c>
      <c r="AB195" s="510">
        <f t="shared" si="54"/>
        <v>0</v>
      </c>
      <c r="AC195" s="510">
        <f t="shared" si="55"/>
        <v>0</v>
      </c>
    </row>
    <row r="196" spans="1:29" x14ac:dyDescent="0.25">
      <c r="A196" s="449" t="s">
        <v>854</v>
      </c>
      <c r="B196" s="432">
        <v>50175680</v>
      </c>
      <c r="C196" s="432">
        <v>50175680</v>
      </c>
      <c r="D196" s="432">
        <v>34595930</v>
      </c>
      <c r="E196" s="432">
        <v>134962500</v>
      </c>
      <c r="F196" s="432">
        <v>134962500</v>
      </c>
      <c r="G196" s="432">
        <v>134962500</v>
      </c>
      <c r="H196" s="726" t="s">
        <v>1466</v>
      </c>
      <c r="J196" s="509">
        <f t="shared" si="58"/>
        <v>50175.7</v>
      </c>
      <c r="K196" s="509">
        <f t="shared" si="59"/>
        <v>50175.7</v>
      </c>
      <c r="L196" s="509">
        <f t="shared" si="60"/>
        <v>34595.9</v>
      </c>
      <c r="M196" s="509">
        <f t="shared" si="61"/>
        <v>134962.5</v>
      </c>
      <c r="N196" s="509">
        <f t="shared" si="62"/>
        <v>134962.5</v>
      </c>
      <c r="O196" s="509">
        <f t="shared" si="63"/>
        <v>134962.5</v>
      </c>
      <c r="Q196" s="513">
        <v>50175.7</v>
      </c>
      <c r="R196" s="513">
        <v>50175.7</v>
      </c>
      <c r="S196" s="513">
        <v>34595.9</v>
      </c>
      <c r="T196" s="513">
        <v>134962.5</v>
      </c>
      <c r="U196" s="513">
        <v>134962.5</v>
      </c>
      <c r="V196" s="513">
        <v>134962.5</v>
      </c>
      <c r="X196" s="510">
        <f t="shared" si="50"/>
        <v>-1.9999999996798579E-2</v>
      </c>
      <c r="Y196" s="510">
        <f t="shared" si="51"/>
        <v>-1.9999999996798579E-2</v>
      </c>
      <c r="Z196" s="510">
        <f t="shared" si="52"/>
        <v>2.9999999998835847E-2</v>
      </c>
      <c r="AA196" s="510">
        <f t="shared" si="53"/>
        <v>0</v>
      </c>
      <c r="AB196" s="510">
        <f t="shared" si="54"/>
        <v>0</v>
      </c>
      <c r="AC196" s="510">
        <f t="shared" si="55"/>
        <v>0</v>
      </c>
    </row>
    <row r="197" spans="1:29" x14ac:dyDescent="0.25">
      <c r="A197" s="422">
        <v>1</v>
      </c>
      <c r="B197" s="433">
        <v>0</v>
      </c>
      <c r="C197" s="433">
        <v>0</v>
      </c>
      <c r="D197" s="433">
        <v>0</v>
      </c>
      <c r="E197" s="433">
        <v>0</v>
      </c>
      <c r="F197" s="433">
        <v>0</v>
      </c>
      <c r="G197" s="433">
        <v>0</v>
      </c>
      <c r="H197" s="727"/>
      <c r="J197" s="509">
        <f t="shared" si="58"/>
        <v>0</v>
      </c>
      <c r="K197" s="509">
        <f t="shared" si="59"/>
        <v>0</v>
      </c>
      <c r="L197" s="509">
        <f t="shared" si="60"/>
        <v>0</v>
      </c>
      <c r="M197" s="509">
        <f t="shared" si="61"/>
        <v>0</v>
      </c>
      <c r="N197" s="509">
        <f t="shared" si="62"/>
        <v>0</v>
      </c>
      <c r="O197" s="509">
        <f t="shared" si="63"/>
        <v>0</v>
      </c>
      <c r="Q197" s="513">
        <v>0</v>
      </c>
      <c r="R197" s="513">
        <v>0</v>
      </c>
      <c r="S197" s="513">
        <v>0</v>
      </c>
      <c r="T197" s="513">
        <v>0</v>
      </c>
      <c r="U197" s="513">
        <v>0</v>
      </c>
      <c r="V197" s="513">
        <v>0</v>
      </c>
      <c r="X197" s="510">
        <f t="shared" si="50"/>
        <v>0</v>
      </c>
      <c r="Y197" s="510">
        <f t="shared" si="51"/>
        <v>0</v>
      </c>
      <c r="Z197" s="510">
        <f t="shared" si="52"/>
        <v>0</v>
      </c>
      <c r="AA197" s="510">
        <f t="shared" si="53"/>
        <v>0</v>
      </c>
      <c r="AB197" s="510">
        <f t="shared" si="54"/>
        <v>0</v>
      </c>
      <c r="AC197" s="510">
        <f t="shared" si="55"/>
        <v>0</v>
      </c>
    </row>
    <row r="198" spans="1:29" x14ac:dyDescent="0.25">
      <c r="A198" s="422">
        <v>1</v>
      </c>
      <c r="B198" s="433"/>
      <c r="C198" s="433"/>
      <c r="D198" s="433"/>
      <c r="E198" s="433"/>
      <c r="F198" s="433"/>
      <c r="G198" s="433"/>
      <c r="H198" s="727"/>
      <c r="J198" s="509">
        <f t="shared" si="58"/>
        <v>0</v>
      </c>
      <c r="K198" s="509">
        <f t="shared" si="59"/>
        <v>0</v>
      </c>
      <c r="L198" s="509">
        <f t="shared" si="60"/>
        <v>0</v>
      </c>
      <c r="M198" s="509">
        <f t="shared" si="61"/>
        <v>0</v>
      </c>
      <c r="N198" s="509">
        <f t="shared" si="62"/>
        <v>0</v>
      </c>
      <c r="O198" s="509">
        <f t="shared" si="63"/>
        <v>0</v>
      </c>
      <c r="Q198" s="513">
        <v>0</v>
      </c>
      <c r="R198" s="513">
        <v>0</v>
      </c>
      <c r="S198" s="513">
        <v>0</v>
      </c>
      <c r="T198" s="513">
        <v>0</v>
      </c>
      <c r="U198" s="513">
        <v>0</v>
      </c>
      <c r="V198" s="513">
        <v>0</v>
      </c>
      <c r="X198" s="510">
        <f t="shared" si="50"/>
        <v>0</v>
      </c>
      <c r="Y198" s="510">
        <f t="shared" si="51"/>
        <v>0</v>
      </c>
      <c r="Z198" s="510">
        <f t="shared" si="52"/>
        <v>0</v>
      </c>
      <c r="AA198" s="510">
        <f t="shared" si="53"/>
        <v>0</v>
      </c>
      <c r="AB198" s="510">
        <f t="shared" si="54"/>
        <v>0</v>
      </c>
      <c r="AC198" s="510">
        <f t="shared" si="55"/>
        <v>0</v>
      </c>
    </row>
    <row r="199" spans="1:29" x14ac:dyDescent="0.25">
      <c r="A199" s="422">
        <v>1</v>
      </c>
      <c r="B199" s="433"/>
      <c r="C199" s="433"/>
      <c r="D199" s="433"/>
      <c r="E199" s="433"/>
      <c r="F199" s="433"/>
      <c r="G199" s="433"/>
      <c r="H199" s="727"/>
      <c r="J199" s="509">
        <f t="shared" si="58"/>
        <v>0</v>
      </c>
      <c r="K199" s="509">
        <f t="shared" si="59"/>
        <v>0</v>
      </c>
      <c r="L199" s="509">
        <f t="shared" si="60"/>
        <v>0</v>
      </c>
      <c r="M199" s="509">
        <f t="shared" si="61"/>
        <v>0</v>
      </c>
      <c r="N199" s="509">
        <f t="shared" si="62"/>
        <v>0</v>
      </c>
      <c r="O199" s="509">
        <f t="shared" si="63"/>
        <v>0</v>
      </c>
      <c r="Q199" s="513">
        <v>0</v>
      </c>
      <c r="R199" s="513">
        <v>0</v>
      </c>
      <c r="S199" s="513">
        <v>0</v>
      </c>
      <c r="T199" s="513">
        <v>0</v>
      </c>
      <c r="U199" s="513">
        <v>0</v>
      </c>
      <c r="V199" s="513">
        <v>0</v>
      </c>
      <c r="X199" s="510">
        <f t="shared" si="50"/>
        <v>0</v>
      </c>
      <c r="Y199" s="510">
        <f t="shared" si="51"/>
        <v>0</v>
      </c>
      <c r="Z199" s="510">
        <f t="shared" si="52"/>
        <v>0</v>
      </c>
      <c r="AA199" s="510">
        <f t="shared" si="53"/>
        <v>0</v>
      </c>
      <c r="AB199" s="510">
        <f t="shared" si="54"/>
        <v>0</v>
      </c>
      <c r="AC199" s="510">
        <f t="shared" si="55"/>
        <v>0</v>
      </c>
    </row>
    <row r="200" spans="1:29" x14ac:dyDescent="0.25">
      <c r="A200" s="422">
        <v>1</v>
      </c>
      <c r="B200" s="433"/>
      <c r="C200" s="433"/>
      <c r="D200" s="433"/>
      <c r="E200" s="433"/>
      <c r="F200" s="433"/>
      <c r="G200" s="433"/>
      <c r="H200" s="727"/>
      <c r="J200" s="509">
        <f t="shared" si="58"/>
        <v>0</v>
      </c>
      <c r="K200" s="509">
        <f t="shared" si="59"/>
        <v>0</v>
      </c>
      <c r="L200" s="509">
        <f t="shared" si="60"/>
        <v>0</v>
      </c>
      <c r="M200" s="509">
        <f t="shared" si="61"/>
        <v>0</v>
      </c>
      <c r="N200" s="509">
        <f t="shared" si="62"/>
        <v>0</v>
      </c>
      <c r="O200" s="509">
        <f t="shared" si="63"/>
        <v>0</v>
      </c>
      <c r="Q200" s="513">
        <v>0</v>
      </c>
      <c r="R200" s="513">
        <v>0</v>
      </c>
      <c r="S200" s="513">
        <v>0</v>
      </c>
      <c r="T200" s="513">
        <v>0</v>
      </c>
      <c r="U200" s="513">
        <v>0</v>
      </c>
      <c r="V200" s="513">
        <v>0</v>
      </c>
      <c r="X200" s="510">
        <f t="shared" si="50"/>
        <v>0</v>
      </c>
      <c r="Y200" s="510">
        <f t="shared" si="51"/>
        <v>0</v>
      </c>
      <c r="Z200" s="510">
        <f t="shared" si="52"/>
        <v>0</v>
      </c>
      <c r="AA200" s="510">
        <f t="shared" si="53"/>
        <v>0</v>
      </c>
      <c r="AB200" s="510">
        <f t="shared" si="54"/>
        <v>0</v>
      </c>
      <c r="AC200" s="510">
        <f t="shared" si="55"/>
        <v>0</v>
      </c>
    </row>
    <row r="201" spans="1:29" x14ac:dyDescent="0.25">
      <c r="A201" s="422">
        <v>1</v>
      </c>
      <c r="B201" s="433"/>
      <c r="C201" s="433"/>
      <c r="D201" s="433"/>
      <c r="E201" s="433"/>
      <c r="F201" s="433"/>
      <c r="G201" s="433"/>
      <c r="H201" s="727"/>
      <c r="J201" s="509">
        <f t="shared" si="58"/>
        <v>0</v>
      </c>
      <c r="K201" s="509">
        <f t="shared" si="59"/>
        <v>0</v>
      </c>
      <c r="L201" s="509">
        <f t="shared" si="60"/>
        <v>0</v>
      </c>
      <c r="M201" s="509">
        <f t="shared" si="61"/>
        <v>0</v>
      </c>
      <c r="N201" s="509">
        <f t="shared" si="62"/>
        <v>0</v>
      </c>
      <c r="O201" s="509">
        <f t="shared" si="63"/>
        <v>0</v>
      </c>
      <c r="Q201" s="513">
        <v>0</v>
      </c>
      <c r="R201" s="513">
        <v>0</v>
      </c>
      <c r="S201" s="513">
        <v>0</v>
      </c>
      <c r="T201" s="513">
        <v>0</v>
      </c>
      <c r="U201" s="513">
        <v>0</v>
      </c>
      <c r="V201" s="513">
        <v>0</v>
      </c>
      <c r="X201" s="510">
        <f t="shared" si="50"/>
        <v>0</v>
      </c>
      <c r="Y201" s="510">
        <f t="shared" si="51"/>
        <v>0</v>
      </c>
      <c r="Z201" s="510">
        <f t="shared" si="52"/>
        <v>0</v>
      </c>
      <c r="AA201" s="510">
        <f t="shared" si="53"/>
        <v>0</v>
      </c>
      <c r="AB201" s="510">
        <f t="shared" si="54"/>
        <v>0</v>
      </c>
      <c r="AC201" s="510">
        <f t="shared" si="55"/>
        <v>0</v>
      </c>
    </row>
    <row r="202" spans="1:29" x14ac:dyDescent="0.25">
      <c r="A202" s="422">
        <v>1</v>
      </c>
      <c r="B202" s="433">
        <v>0</v>
      </c>
      <c r="C202" s="433">
        <v>0</v>
      </c>
      <c r="D202" s="433">
        <v>0</v>
      </c>
      <c r="E202" s="433">
        <v>0</v>
      </c>
      <c r="F202" s="433">
        <v>0</v>
      </c>
      <c r="G202" s="433">
        <v>0</v>
      </c>
      <c r="H202" s="727"/>
      <c r="J202" s="509">
        <f t="shared" si="58"/>
        <v>0</v>
      </c>
      <c r="K202" s="509">
        <f t="shared" si="59"/>
        <v>0</v>
      </c>
      <c r="L202" s="509">
        <f t="shared" si="60"/>
        <v>0</v>
      </c>
      <c r="M202" s="509">
        <f t="shared" si="61"/>
        <v>0</v>
      </c>
      <c r="N202" s="509">
        <f t="shared" si="62"/>
        <v>0</v>
      </c>
      <c r="O202" s="509">
        <f t="shared" si="63"/>
        <v>0</v>
      </c>
      <c r="Q202" s="513">
        <v>0</v>
      </c>
      <c r="R202" s="513">
        <v>0</v>
      </c>
      <c r="S202" s="513">
        <v>0</v>
      </c>
      <c r="T202" s="513">
        <v>0</v>
      </c>
      <c r="U202" s="513">
        <v>0</v>
      </c>
      <c r="V202" s="513">
        <v>0</v>
      </c>
      <c r="X202" s="510">
        <f t="shared" ref="X202:X265" si="64">B202/1000-Q202</f>
        <v>0</v>
      </c>
      <c r="Y202" s="510">
        <f t="shared" ref="Y202:Y265" si="65">C202/1000-R202</f>
        <v>0</v>
      </c>
      <c r="Z202" s="510">
        <f t="shared" ref="Z202:Z265" si="66">D202/1000-S202</f>
        <v>0</v>
      </c>
      <c r="AA202" s="510">
        <f t="shared" ref="AA202:AA265" si="67">E202/1000-T202</f>
        <v>0</v>
      </c>
      <c r="AB202" s="510">
        <f t="shared" ref="AB202:AB265" si="68">F202/1000-U202</f>
        <v>0</v>
      </c>
      <c r="AC202" s="510">
        <f t="shared" ref="AC202:AC265" si="69">G202/1000-V202</f>
        <v>0</v>
      </c>
    </row>
    <row r="203" spans="1:29" x14ac:dyDescent="0.25">
      <c r="A203" s="422">
        <v>1</v>
      </c>
      <c r="B203" s="433">
        <v>0</v>
      </c>
      <c r="C203" s="433">
        <v>0</v>
      </c>
      <c r="D203" s="433">
        <v>0</v>
      </c>
      <c r="E203" s="433">
        <v>0</v>
      </c>
      <c r="F203" s="433">
        <v>0</v>
      </c>
      <c r="G203" s="433">
        <v>0</v>
      </c>
      <c r="H203" s="727"/>
      <c r="J203" s="509">
        <f t="shared" si="58"/>
        <v>0</v>
      </c>
      <c r="K203" s="509">
        <f t="shared" si="59"/>
        <v>0</v>
      </c>
      <c r="L203" s="509">
        <f t="shared" si="60"/>
        <v>0</v>
      </c>
      <c r="M203" s="509">
        <f t="shared" si="61"/>
        <v>0</v>
      </c>
      <c r="N203" s="509">
        <f t="shared" si="62"/>
        <v>0</v>
      </c>
      <c r="O203" s="509">
        <f t="shared" si="63"/>
        <v>0</v>
      </c>
      <c r="Q203" s="513">
        <v>0</v>
      </c>
      <c r="R203" s="513">
        <v>0</v>
      </c>
      <c r="S203" s="513">
        <v>0</v>
      </c>
      <c r="T203" s="513">
        <v>0</v>
      </c>
      <c r="U203" s="513">
        <v>0</v>
      </c>
      <c r="V203" s="513">
        <v>0</v>
      </c>
      <c r="X203" s="510">
        <f t="shared" si="64"/>
        <v>0</v>
      </c>
      <c r="Y203" s="510">
        <f t="shared" si="65"/>
        <v>0</v>
      </c>
      <c r="Z203" s="510">
        <f t="shared" si="66"/>
        <v>0</v>
      </c>
      <c r="AA203" s="510">
        <f t="shared" si="67"/>
        <v>0</v>
      </c>
      <c r="AB203" s="510">
        <f t="shared" si="68"/>
        <v>0</v>
      </c>
      <c r="AC203" s="510">
        <f t="shared" si="69"/>
        <v>0</v>
      </c>
    </row>
    <row r="204" spans="1:29" x14ac:dyDescent="0.25">
      <c r="A204" s="422">
        <v>1</v>
      </c>
      <c r="B204" s="433">
        <v>0</v>
      </c>
      <c r="C204" s="433">
        <v>0</v>
      </c>
      <c r="D204" s="433">
        <v>0</v>
      </c>
      <c r="E204" s="433">
        <v>0</v>
      </c>
      <c r="F204" s="433">
        <v>0</v>
      </c>
      <c r="G204" s="433">
        <v>0</v>
      </c>
      <c r="H204" s="727"/>
      <c r="J204" s="509">
        <f t="shared" si="58"/>
        <v>0</v>
      </c>
      <c r="K204" s="509">
        <f t="shared" si="59"/>
        <v>0</v>
      </c>
      <c r="L204" s="509">
        <f t="shared" si="60"/>
        <v>0</v>
      </c>
      <c r="M204" s="509">
        <f t="shared" si="61"/>
        <v>0</v>
      </c>
      <c r="N204" s="509">
        <f t="shared" si="62"/>
        <v>0</v>
      </c>
      <c r="O204" s="509">
        <f t="shared" si="63"/>
        <v>0</v>
      </c>
      <c r="Q204" s="513">
        <v>0</v>
      </c>
      <c r="R204" s="513">
        <v>0</v>
      </c>
      <c r="S204" s="513">
        <v>0</v>
      </c>
      <c r="T204" s="513">
        <v>0</v>
      </c>
      <c r="U204" s="513">
        <v>0</v>
      </c>
      <c r="V204" s="513">
        <v>0</v>
      </c>
      <c r="X204" s="510">
        <f t="shared" si="64"/>
        <v>0</v>
      </c>
      <c r="Y204" s="510">
        <f t="shared" si="65"/>
        <v>0</v>
      </c>
      <c r="Z204" s="510">
        <f t="shared" si="66"/>
        <v>0</v>
      </c>
      <c r="AA204" s="510">
        <f t="shared" si="67"/>
        <v>0</v>
      </c>
      <c r="AB204" s="510">
        <f t="shared" si="68"/>
        <v>0</v>
      </c>
      <c r="AC204" s="510">
        <f t="shared" si="69"/>
        <v>0</v>
      </c>
    </row>
    <row r="205" spans="1:29" x14ac:dyDescent="0.25">
      <c r="A205" s="422">
        <v>1</v>
      </c>
      <c r="B205" s="433">
        <v>0</v>
      </c>
      <c r="C205" s="433">
        <v>0</v>
      </c>
      <c r="D205" s="433">
        <v>0</v>
      </c>
      <c r="E205" s="433">
        <v>0</v>
      </c>
      <c r="F205" s="433">
        <v>0</v>
      </c>
      <c r="G205" s="433">
        <v>0</v>
      </c>
      <c r="H205" s="727"/>
      <c r="J205" s="509">
        <f t="shared" si="58"/>
        <v>0</v>
      </c>
      <c r="K205" s="509">
        <f t="shared" si="59"/>
        <v>0</v>
      </c>
      <c r="L205" s="509">
        <f t="shared" si="60"/>
        <v>0</v>
      </c>
      <c r="M205" s="509">
        <f t="shared" si="61"/>
        <v>0</v>
      </c>
      <c r="N205" s="509">
        <f t="shared" si="62"/>
        <v>0</v>
      </c>
      <c r="O205" s="509">
        <f t="shared" si="63"/>
        <v>0</v>
      </c>
      <c r="Q205" s="513">
        <v>0</v>
      </c>
      <c r="R205" s="513">
        <v>0</v>
      </c>
      <c r="S205" s="513">
        <v>0</v>
      </c>
      <c r="T205" s="513">
        <v>0</v>
      </c>
      <c r="U205" s="513">
        <v>0</v>
      </c>
      <c r="V205" s="513">
        <v>0</v>
      </c>
      <c r="X205" s="510">
        <f t="shared" si="64"/>
        <v>0</v>
      </c>
      <c r="Y205" s="510">
        <f t="shared" si="65"/>
        <v>0</v>
      </c>
      <c r="Z205" s="510">
        <f t="shared" si="66"/>
        <v>0</v>
      </c>
      <c r="AA205" s="510">
        <f t="shared" si="67"/>
        <v>0</v>
      </c>
      <c r="AB205" s="510">
        <f t="shared" si="68"/>
        <v>0</v>
      </c>
      <c r="AC205" s="510">
        <f t="shared" si="69"/>
        <v>0</v>
      </c>
    </row>
    <row r="206" spans="1:29" x14ac:dyDescent="0.25">
      <c r="A206" s="422">
        <v>1</v>
      </c>
      <c r="B206" s="433">
        <v>0</v>
      </c>
      <c r="C206" s="433">
        <v>0</v>
      </c>
      <c r="D206" s="433">
        <v>0</v>
      </c>
      <c r="E206" s="433">
        <v>0</v>
      </c>
      <c r="F206" s="433">
        <v>0</v>
      </c>
      <c r="G206" s="433">
        <v>0</v>
      </c>
      <c r="H206" s="727"/>
      <c r="J206" s="509">
        <f t="shared" si="58"/>
        <v>0</v>
      </c>
      <c r="K206" s="509">
        <f t="shared" si="59"/>
        <v>0</v>
      </c>
      <c r="L206" s="509">
        <f t="shared" si="60"/>
        <v>0</v>
      </c>
      <c r="M206" s="509">
        <f t="shared" si="61"/>
        <v>0</v>
      </c>
      <c r="N206" s="509">
        <f t="shared" si="62"/>
        <v>0</v>
      </c>
      <c r="O206" s="509">
        <f t="shared" si="63"/>
        <v>0</v>
      </c>
      <c r="Q206" s="513">
        <v>0</v>
      </c>
      <c r="R206" s="513">
        <v>0</v>
      </c>
      <c r="S206" s="513">
        <v>0</v>
      </c>
      <c r="T206" s="513">
        <v>0</v>
      </c>
      <c r="U206" s="513">
        <v>0</v>
      </c>
      <c r="V206" s="513">
        <v>0</v>
      </c>
      <c r="X206" s="510">
        <f t="shared" si="64"/>
        <v>0</v>
      </c>
      <c r="Y206" s="510">
        <f t="shared" si="65"/>
        <v>0</v>
      </c>
      <c r="Z206" s="510">
        <f t="shared" si="66"/>
        <v>0</v>
      </c>
      <c r="AA206" s="510">
        <f t="shared" si="67"/>
        <v>0</v>
      </c>
      <c r="AB206" s="510">
        <f t="shared" si="68"/>
        <v>0</v>
      </c>
      <c r="AC206" s="510">
        <f t="shared" si="69"/>
        <v>0</v>
      </c>
    </row>
    <row r="207" spans="1:29" x14ac:dyDescent="0.25">
      <c r="A207" s="422">
        <v>1</v>
      </c>
      <c r="B207" s="433">
        <v>0</v>
      </c>
      <c r="C207" s="433">
        <v>0</v>
      </c>
      <c r="D207" s="433">
        <v>0</v>
      </c>
      <c r="E207" s="433">
        <v>0</v>
      </c>
      <c r="F207" s="433">
        <v>0</v>
      </c>
      <c r="G207" s="433">
        <v>0</v>
      </c>
      <c r="H207" s="727"/>
      <c r="J207" s="509">
        <f t="shared" si="58"/>
        <v>0</v>
      </c>
      <c r="K207" s="509">
        <f t="shared" si="59"/>
        <v>0</v>
      </c>
      <c r="L207" s="509">
        <f t="shared" si="60"/>
        <v>0</v>
      </c>
      <c r="M207" s="509">
        <f t="shared" si="61"/>
        <v>0</v>
      </c>
      <c r="N207" s="509">
        <f t="shared" si="62"/>
        <v>0</v>
      </c>
      <c r="O207" s="509">
        <f t="shared" si="63"/>
        <v>0</v>
      </c>
      <c r="Q207" s="513">
        <v>0</v>
      </c>
      <c r="R207" s="513">
        <v>0</v>
      </c>
      <c r="S207" s="513">
        <v>0</v>
      </c>
      <c r="T207" s="513">
        <v>0</v>
      </c>
      <c r="U207" s="513">
        <v>0</v>
      </c>
      <c r="V207" s="513">
        <v>0</v>
      </c>
      <c r="X207" s="510">
        <f t="shared" si="64"/>
        <v>0</v>
      </c>
      <c r="Y207" s="510">
        <f t="shared" si="65"/>
        <v>0</v>
      </c>
      <c r="Z207" s="510">
        <f t="shared" si="66"/>
        <v>0</v>
      </c>
      <c r="AA207" s="510">
        <f t="shared" si="67"/>
        <v>0</v>
      </c>
      <c r="AB207" s="510">
        <f t="shared" si="68"/>
        <v>0</v>
      </c>
      <c r="AC207" s="510">
        <f t="shared" si="69"/>
        <v>0</v>
      </c>
    </row>
    <row r="208" spans="1:29" x14ac:dyDescent="0.25">
      <c r="A208" s="422">
        <v>1</v>
      </c>
      <c r="B208" s="433">
        <v>0</v>
      </c>
      <c r="C208" s="433">
        <v>0</v>
      </c>
      <c r="D208" s="433">
        <v>0</v>
      </c>
      <c r="E208" s="433">
        <v>0</v>
      </c>
      <c r="F208" s="433">
        <v>0</v>
      </c>
      <c r="G208" s="433">
        <v>0</v>
      </c>
      <c r="H208" s="727"/>
      <c r="J208" s="509">
        <f t="shared" si="58"/>
        <v>0</v>
      </c>
      <c r="K208" s="509">
        <f t="shared" si="59"/>
        <v>0</v>
      </c>
      <c r="L208" s="509">
        <f t="shared" si="60"/>
        <v>0</v>
      </c>
      <c r="M208" s="509">
        <f t="shared" si="61"/>
        <v>0</v>
      </c>
      <c r="N208" s="509">
        <f t="shared" si="62"/>
        <v>0</v>
      </c>
      <c r="O208" s="509">
        <f t="shared" si="63"/>
        <v>0</v>
      </c>
      <c r="Q208" s="513">
        <v>0</v>
      </c>
      <c r="R208" s="513">
        <v>0</v>
      </c>
      <c r="S208" s="513">
        <v>0</v>
      </c>
      <c r="T208" s="513">
        <v>0</v>
      </c>
      <c r="U208" s="513">
        <v>0</v>
      </c>
      <c r="V208" s="513">
        <v>0</v>
      </c>
      <c r="X208" s="510">
        <f t="shared" si="64"/>
        <v>0</v>
      </c>
      <c r="Y208" s="510">
        <f t="shared" si="65"/>
        <v>0</v>
      </c>
      <c r="Z208" s="510">
        <f t="shared" si="66"/>
        <v>0</v>
      </c>
      <c r="AA208" s="510">
        <f t="shared" si="67"/>
        <v>0</v>
      </c>
      <c r="AB208" s="510">
        <f t="shared" si="68"/>
        <v>0</v>
      </c>
      <c r="AC208" s="510">
        <f t="shared" si="69"/>
        <v>0</v>
      </c>
    </row>
    <row r="209" spans="1:29" x14ac:dyDescent="0.25">
      <c r="A209" s="422">
        <v>1</v>
      </c>
      <c r="B209" s="433">
        <v>0</v>
      </c>
      <c r="C209" s="433">
        <v>0</v>
      </c>
      <c r="D209" s="433">
        <v>0</v>
      </c>
      <c r="E209" s="433">
        <v>0</v>
      </c>
      <c r="F209" s="433">
        <v>0</v>
      </c>
      <c r="G209" s="433">
        <v>0</v>
      </c>
      <c r="H209" s="727"/>
      <c r="J209" s="509">
        <f t="shared" si="58"/>
        <v>0</v>
      </c>
      <c r="K209" s="509">
        <f t="shared" si="59"/>
        <v>0</v>
      </c>
      <c r="L209" s="509">
        <f t="shared" si="60"/>
        <v>0</v>
      </c>
      <c r="M209" s="509">
        <f t="shared" si="61"/>
        <v>0</v>
      </c>
      <c r="N209" s="509">
        <f t="shared" si="62"/>
        <v>0</v>
      </c>
      <c r="O209" s="509">
        <f t="shared" si="63"/>
        <v>0</v>
      </c>
      <c r="Q209" s="513">
        <v>0</v>
      </c>
      <c r="R209" s="513">
        <v>0</v>
      </c>
      <c r="S209" s="513">
        <v>0</v>
      </c>
      <c r="T209" s="513">
        <v>0</v>
      </c>
      <c r="U209" s="513">
        <v>0</v>
      </c>
      <c r="V209" s="513">
        <v>0</v>
      </c>
      <c r="X209" s="510">
        <f t="shared" si="64"/>
        <v>0</v>
      </c>
      <c r="Y209" s="510">
        <f t="shared" si="65"/>
        <v>0</v>
      </c>
      <c r="Z209" s="510">
        <f t="shared" si="66"/>
        <v>0</v>
      </c>
      <c r="AA209" s="510">
        <f t="shared" si="67"/>
        <v>0</v>
      </c>
      <c r="AB209" s="510">
        <f t="shared" si="68"/>
        <v>0</v>
      </c>
      <c r="AC209" s="510">
        <f t="shared" si="69"/>
        <v>0</v>
      </c>
    </row>
    <row r="210" spans="1:29" x14ac:dyDescent="0.25">
      <c r="A210" s="422">
        <v>1</v>
      </c>
      <c r="B210" s="434">
        <v>0</v>
      </c>
      <c r="C210" s="434">
        <v>0</v>
      </c>
      <c r="D210" s="434">
        <v>0</v>
      </c>
      <c r="E210" s="434">
        <v>0</v>
      </c>
      <c r="F210" s="434">
        <v>0</v>
      </c>
      <c r="G210" s="434">
        <v>0</v>
      </c>
      <c r="H210" s="727"/>
      <c r="J210" s="509">
        <f t="shared" si="58"/>
        <v>0</v>
      </c>
      <c r="K210" s="509">
        <f t="shared" si="59"/>
        <v>0</v>
      </c>
      <c r="L210" s="509">
        <f t="shared" si="60"/>
        <v>0</v>
      </c>
      <c r="M210" s="509">
        <f t="shared" si="61"/>
        <v>0</v>
      </c>
      <c r="N210" s="509">
        <f t="shared" si="62"/>
        <v>0</v>
      </c>
      <c r="O210" s="509">
        <f t="shared" si="63"/>
        <v>0</v>
      </c>
      <c r="Q210" s="513">
        <v>0</v>
      </c>
      <c r="R210" s="513">
        <v>0</v>
      </c>
      <c r="S210" s="513">
        <v>0</v>
      </c>
      <c r="T210" s="513">
        <v>0</v>
      </c>
      <c r="U210" s="513">
        <v>0</v>
      </c>
      <c r="V210" s="513">
        <v>0</v>
      </c>
      <c r="X210" s="510">
        <f t="shared" si="64"/>
        <v>0</v>
      </c>
      <c r="Y210" s="510">
        <f t="shared" si="65"/>
        <v>0</v>
      </c>
      <c r="Z210" s="510">
        <f t="shared" si="66"/>
        <v>0</v>
      </c>
      <c r="AA210" s="510">
        <f t="shared" si="67"/>
        <v>0</v>
      </c>
      <c r="AB210" s="510">
        <f t="shared" si="68"/>
        <v>0</v>
      </c>
      <c r="AC210" s="510">
        <f t="shared" si="69"/>
        <v>0</v>
      </c>
    </row>
    <row r="211" spans="1:29" ht="90" x14ac:dyDescent="0.25">
      <c r="A211" s="402" t="s">
        <v>855</v>
      </c>
      <c r="B211" s="404">
        <v>6304488</v>
      </c>
      <c r="C211" s="404">
        <v>6304488</v>
      </c>
      <c r="D211" s="404">
        <v>8114000</v>
      </c>
      <c r="E211" s="404">
        <v>6212100</v>
      </c>
      <c r="F211" s="404">
        <v>6212100</v>
      </c>
      <c r="G211" s="404">
        <v>6212100</v>
      </c>
      <c r="H211" s="395" t="s">
        <v>811</v>
      </c>
      <c r="J211" s="509">
        <f t="shared" si="58"/>
        <v>6304.5</v>
      </c>
      <c r="K211" s="509">
        <f t="shared" si="59"/>
        <v>6304.5</v>
      </c>
      <c r="L211" s="509">
        <f t="shared" si="60"/>
        <v>8114</v>
      </c>
      <c r="M211" s="509">
        <f t="shared" si="61"/>
        <v>6212.1</v>
      </c>
      <c r="N211" s="509">
        <f t="shared" si="62"/>
        <v>6212.1</v>
      </c>
      <c r="O211" s="509">
        <f t="shared" si="63"/>
        <v>6212.1</v>
      </c>
      <c r="Q211" s="513">
        <v>6304.5</v>
      </c>
      <c r="R211" s="513">
        <v>6304.5</v>
      </c>
      <c r="S211" s="513">
        <v>8114</v>
      </c>
      <c r="T211" s="513">
        <v>6212.1</v>
      </c>
      <c r="U211" s="513">
        <v>6212.1</v>
      </c>
      <c r="V211" s="513">
        <v>6212.1</v>
      </c>
      <c r="X211" s="510">
        <f t="shared" si="64"/>
        <v>-1.1999999999716238E-2</v>
      </c>
      <c r="Y211" s="510">
        <f t="shared" si="65"/>
        <v>-1.1999999999716238E-2</v>
      </c>
      <c r="Z211" s="510">
        <f t="shared" si="66"/>
        <v>0</v>
      </c>
      <c r="AA211" s="510">
        <f t="shared" si="67"/>
        <v>0</v>
      </c>
      <c r="AB211" s="510">
        <f t="shared" si="68"/>
        <v>0</v>
      </c>
      <c r="AC211" s="510">
        <f t="shared" si="69"/>
        <v>0</v>
      </c>
    </row>
    <row r="212" spans="1:29" x14ac:dyDescent="0.25">
      <c r="A212" s="449" t="s">
        <v>856</v>
      </c>
      <c r="B212" s="423">
        <v>1758000</v>
      </c>
      <c r="C212" s="423">
        <v>1758000</v>
      </c>
      <c r="D212" s="423">
        <v>1858200</v>
      </c>
      <c r="E212" s="423">
        <v>1758000</v>
      </c>
      <c r="F212" s="423">
        <v>1758000</v>
      </c>
      <c r="G212" s="423">
        <v>1758000</v>
      </c>
      <c r="H212" s="726" t="s">
        <v>805</v>
      </c>
      <c r="J212" s="509">
        <f t="shared" si="58"/>
        <v>1758</v>
      </c>
      <c r="K212" s="509">
        <f t="shared" si="59"/>
        <v>1758</v>
      </c>
      <c r="L212" s="509">
        <f t="shared" si="60"/>
        <v>1858.2</v>
      </c>
      <c r="M212" s="509">
        <f t="shared" si="61"/>
        <v>1758</v>
      </c>
      <c r="N212" s="509">
        <f t="shared" si="62"/>
        <v>1758</v>
      </c>
      <c r="O212" s="509">
        <f t="shared" si="63"/>
        <v>1758</v>
      </c>
      <c r="Q212" s="513">
        <v>1758</v>
      </c>
      <c r="R212" s="513">
        <v>1758</v>
      </c>
      <c r="S212" s="513">
        <v>1858.2</v>
      </c>
      <c r="T212" s="513">
        <v>1758</v>
      </c>
      <c r="U212" s="513">
        <v>1758</v>
      </c>
      <c r="V212" s="513">
        <v>1758</v>
      </c>
      <c r="X212" s="510">
        <f t="shared" si="64"/>
        <v>0</v>
      </c>
      <c r="Y212" s="510">
        <f t="shared" si="65"/>
        <v>0</v>
      </c>
      <c r="Z212" s="510">
        <f t="shared" si="66"/>
        <v>0</v>
      </c>
      <c r="AA212" s="510">
        <f t="shared" si="67"/>
        <v>0</v>
      </c>
      <c r="AB212" s="510">
        <f t="shared" si="68"/>
        <v>0</v>
      </c>
      <c r="AC212" s="510">
        <f t="shared" si="69"/>
        <v>0</v>
      </c>
    </row>
    <row r="213" spans="1:29" x14ac:dyDescent="0.25">
      <c r="A213" s="422">
        <v>1</v>
      </c>
      <c r="B213" s="424"/>
      <c r="C213" s="424"/>
      <c r="D213" s="424"/>
      <c r="E213" s="424"/>
      <c r="F213" s="424"/>
      <c r="G213" s="424"/>
      <c r="H213" s="727"/>
      <c r="J213" s="509">
        <f t="shared" si="58"/>
        <v>0</v>
      </c>
      <c r="K213" s="509">
        <f t="shared" si="59"/>
        <v>0</v>
      </c>
      <c r="L213" s="509">
        <f t="shared" si="60"/>
        <v>0</v>
      </c>
      <c r="M213" s="509">
        <f t="shared" si="61"/>
        <v>0</v>
      </c>
      <c r="N213" s="509">
        <f t="shared" si="62"/>
        <v>0</v>
      </c>
      <c r="O213" s="509">
        <f t="shared" si="63"/>
        <v>0</v>
      </c>
      <c r="Q213" s="513">
        <v>0</v>
      </c>
      <c r="R213" s="513">
        <v>0</v>
      </c>
      <c r="S213" s="513">
        <v>0</v>
      </c>
      <c r="T213" s="513">
        <v>0</v>
      </c>
      <c r="U213" s="513">
        <v>0</v>
      </c>
      <c r="V213" s="513">
        <v>0</v>
      </c>
      <c r="X213" s="510">
        <f t="shared" si="64"/>
        <v>0</v>
      </c>
      <c r="Y213" s="510">
        <f t="shared" si="65"/>
        <v>0</v>
      </c>
      <c r="Z213" s="510">
        <f t="shared" si="66"/>
        <v>0</v>
      </c>
      <c r="AA213" s="510">
        <f t="shared" si="67"/>
        <v>0</v>
      </c>
      <c r="AB213" s="510">
        <f t="shared" si="68"/>
        <v>0</v>
      </c>
      <c r="AC213" s="510">
        <f t="shared" si="69"/>
        <v>0</v>
      </c>
    </row>
    <row r="214" spans="1:29" x14ac:dyDescent="0.25">
      <c r="A214" s="422">
        <v>1</v>
      </c>
      <c r="B214" s="427">
        <v>0</v>
      </c>
      <c r="C214" s="427">
        <v>0</v>
      </c>
      <c r="D214" s="427">
        <v>0</v>
      </c>
      <c r="E214" s="427">
        <v>0</v>
      </c>
      <c r="F214" s="427">
        <v>0</v>
      </c>
      <c r="G214" s="427">
        <v>0</v>
      </c>
      <c r="H214" s="809"/>
      <c r="J214" s="509">
        <f t="shared" si="58"/>
        <v>0</v>
      </c>
      <c r="K214" s="509">
        <f t="shared" si="59"/>
        <v>0</v>
      </c>
      <c r="L214" s="509">
        <f t="shared" si="60"/>
        <v>0</v>
      </c>
      <c r="M214" s="509">
        <f t="shared" si="61"/>
        <v>0</v>
      </c>
      <c r="N214" s="509">
        <f t="shared" si="62"/>
        <v>0</v>
      </c>
      <c r="O214" s="509">
        <f t="shared" si="63"/>
        <v>0</v>
      </c>
      <c r="Q214" s="513">
        <v>0</v>
      </c>
      <c r="R214" s="513">
        <v>0</v>
      </c>
      <c r="S214" s="513">
        <v>0</v>
      </c>
      <c r="T214" s="513">
        <v>0</v>
      </c>
      <c r="U214" s="513">
        <v>0</v>
      </c>
      <c r="V214" s="513">
        <v>0</v>
      </c>
      <c r="X214" s="510">
        <f t="shared" si="64"/>
        <v>0</v>
      </c>
      <c r="Y214" s="510">
        <f t="shared" si="65"/>
        <v>0</v>
      </c>
      <c r="Z214" s="510">
        <f t="shared" si="66"/>
        <v>0</v>
      </c>
      <c r="AA214" s="510">
        <f t="shared" si="67"/>
        <v>0</v>
      </c>
      <c r="AB214" s="510">
        <f t="shared" si="68"/>
        <v>0</v>
      </c>
      <c r="AC214" s="510">
        <f t="shared" si="69"/>
        <v>0</v>
      </c>
    </row>
    <row r="215" spans="1:29" x14ac:dyDescent="0.25">
      <c r="A215" s="449" t="s">
        <v>857</v>
      </c>
      <c r="B215" s="450">
        <v>85896688</v>
      </c>
      <c r="C215" s="450">
        <v>84226715.459999993</v>
      </c>
      <c r="D215" s="450">
        <v>101163660</v>
      </c>
      <c r="E215" s="450">
        <v>0</v>
      </c>
      <c r="F215" s="450">
        <v>0</v>
      </c>
      <c r="G215" s="450">
        <v>0</v>
      </c>
      <c r="H215" s="816" t="s">
        <v>1478</v>
      </c>
      <c r="J215" s="509">
        <f t="shared" si="58"/>
        <v>85896.7</v>
      </c>
      <c r="K215" s="509">
        <f t="shared" si="59"/>
        <v>84226.7</v>
      </c>
      <c r="L215" s="509">
        <f t="shared" si="60"/>
        <v>101163.7</v>
      </c>
      <c r="M215" s="509">
        <f t="shared" si="61"/>
        <v>0</v>
      </c>
      <c r="N215" s="509">
        <f t="shared" si="62"/>
        <v>0</v>
      </c>
      <c r="O215" s="509">
        <f t="shared" si="63"/>
        <v>0</v>
      </c>
      <c r="Q215" s="513">
        <v>85896.7</v>
      </c>
      <c r="R215" s="513">
        <v>84226.7</v>
      </c>
      <c r="S215" s="513">
        <v>101163.7</v>
      </c>
      <c r="T215" s="513">
        <v>0</v>
      </c>
      <c r="U215" s="513">
        <v>0</v>
      </c>
      <c r="V215" s="513">
        <v>0</v>
      </c>
      <c r="X215" s="510">
        <f t="shared" si="64"/>
        <v>-1.2000000002444722E-2</v>
      </c>
      <c r="Y215" s="510">
        <f t="shared" si="65"/>
        <v>1.5459999995073304E-2</v>
      </c>
      <c r="Z215" s="510">
        <f t="shared" si="66"/>
        <v>-3.9999999993597157E-2</v>
      </c>
      <c r="AA215" s="510">
        <f t="shared" si="67"/>
        <v>0</v>
      </c>
      <c r="AB215" s="510">
        <f t="shared" si="68"/>
        <v>0</v>
      </c>
      <c r="AC215" s="510">
        <f t="shared" si="69"/>
        <v>0</v>
      </c>
    </row>
    <row r="216" spans="1:29" x14ac:dyDescent="0.25">
      <c r="A216" s="422">
        <v>1</v>
      </c>
      <c r="B216" s="451">
        <v>0</v>
      </c>
      <c r="C216" s="451">
        <v>0</v>
      </c>
      <c r="D216" s="451">
        <v>0</v>
      </c>
      <c r="E216" s="451">
        <v>0</v>
      </c>
      <c r="F216" s="451">
        <v>0</v>
      </c>
      <c r="G216" s="451">
        <v>0</v>
      </c>
      <c r="H216" s="817"/>
      <c r="J216" s="509">
        <f t="shared" si="58"/>
        <v>0</v>
      </c>
      <c r="K216" s="509">
        <f t="shared" si="59"/>
        <v>0</v>
      </c>
      <c r="L216" s="509">
        <f t="shared" si="60"/>
        <v>0</v>
      </c>
      <c r="M216" s="509">
        <f t="shared" si="61"/>
        <v>0</v>
      </c>
      <c r="N216" s="509">
        <f t="shared" si="62"/>
        <v>0</v>
      </c>
      <c r="O216" s="509">
        <f t="shared" si="63"/>
        <v>0</v>
      </c>
      <c r="Q216" s="513">
        <v>0</v>
      </c>
      <c r="R216" s="513">
        <v>0</v>
      </c>
      <c r="S216" s="513">
        <v>0</v>
      </c>
      <c r="T216" s="513">
        <v>0</v>
      </c>
      <c r="U216" s="513">
        <v>0</v>
      </c>
      <c r="V216" s="513">
        <v>0</v>
      </c>
      <c r="X216" s="510">
        <f t="shared" si="64"/>
        <v>0</v>
      </c>
      <c r="Y216" s="510">
        <f t="shared" si="65"/>
        <v>0</v>
      </c>
      <c r="Z216" s="510">
        <f t="shared" si="66"/>
        <v>0</v>
      </c>
      <c r="AA216" s="510">
        <f t="shared" si="67"/>
        <v>0</v>
      </c>
      <c r="AB216" s="510">
        <f t="shared" si="68"/>
        <v>0</v>
      </c>
      <c r="AC216" s="510">
        <f t="shared" si="69"/>
        <v>0</v>
      </c>
    </row>
    <row r="217" spans="1:29" x14ac:dyDescent="0.25">
      <c r="A217" s="422">
        <v>1</v>
      </c>
      <c r="B217" s="451">
        <v>0</v>
      </c>
      <c r="C217" s="451">
        <v>0</v>
      </c>
      <c r="D217" s="451">
        <v>0</v>
      </c>
      <c r="E217" s="451">
        <v>0</v>
      </c>
      <c r="F217" s="451">
        <v>0</v>
      </c>
      <c r="G217" s="451">
        <v>0</v>
      </c>
      <c r="H217" s="817"/>
      <c r="J217" s="509">
        <f t="shared" si="58"/>
        <v>0</v>
      </c>
      <c r="K217" s="509">
        <f t="shared" si="59"/>
        <v>0</v>
      </c>
      <c r="L217" s="509">
        <f t="shared" si="60"/>
        <v>0</v>
      </c>
      <c r="M217" s="509">
        <f t="shared" si="61"/>
        <v>0</v>
      </c>
      <c r="N217" s="509">
        <f t="shared" si="62"/>
        <v>0</v>
      </c>
      <c r="O217" s="509">
        <f t="shared" si="63"/>
        <v>0</v>
      </c>
      <c r="Q217" s="513">
        <v>0</v>
      </c>
      <c r="R217" s="513">
        <v>0</v>
      </c>
      <c r="S217" s="513">
        <v>0</v>
      </c>
      <c r="T217" s="513">
        <v>0</v>
      </c>
      <c r="U217" s="513">
        <v>0</v>
      </c>
      <c r="V217" s="513">
        <v>0</v>
      </c>
      <c r="X217" s="510">
        <f t="shared" si="64"/>
        <v>0</v>
      </c>
      <c r="Y217" s="510">
        <f t="shared" si="65"/>
        <v>0</v>
      </c>
      <c r="Z217" s="510">
        <f t="shared" si="66"/>
        <v>0</v>
      </c>
      <c r="AA217" s="510">
        <f t="shared" si="67"/>
        <v>0</v>
      </c>
      <c r="AB217" s="510">
        <f t="shared" si="68"/>
        <v>0</v>
      </c>
      <c r="AC217" s="510">
        <f t="shared" si="69"/>
        <v>0</v>
      </c>
    </row>
    <row r="218" spans="1:29" x14ac:dyDescent="0.25">
      <c r="A218" s="422">
        <v>1</v>
      </c>
      <c r="B218" s="451">
        <v>0</v>
      </c>
      <c r="C218" s="451">
        <v>0</v>
      </c>
      <c r="D218" s="451">
        <v>0</v>
      </c>
      <c r="E218" s="451">
        <v>0</v>
      </c>
      <c r="F218" s="451">
        <v>0</v>
      </c>
      <c r="G218" s="451">
        <v>0</v>
      </c>
      <c r="H218" s="817"/>
      <c r="J218" s="509">
        <f t="shared" si="58"/>
        <v>0</v>
      </c>
      <c r="K218" s="509">
        <f t="shared" si="59"/>
        <v>0</v>
      </c>
      <c r="L218" s="509">
        <f t="shared" si="60"/>
        <v>0</v>
      </c>
      <c r="M218" s="509">
        <f t="shared" si="61"/>
        <v>0</v>
      </c>
      <c r="N218" s="509">
        <f t="shared" si="62"/>
        <v>0</v>
      </c>
      <c r="O218" s="509">
        <f t="shared" si="63"/>
        <v>0</v>
      </c>
      <c r="Q218" s="513">
        <v>0</v>
      </c>
      <c r="R218" s="513">
        <v>0</v>
      </c>
      <c r="S218" s="513">
        <v>0</v>
      </c>
      <c r="T218" s="513">
        <v>0</v>
      </c>
      <c r="U218" s="513">
        <v>0</v>
      </c>
      <c r="V218" s="513">
        <v>0</v>
      </c>
      <c r="X218" s="510">
        <f t="shared" si="64"/>
        <v>0</v>
      </c>
      <c r="Y218" s="510">
        <f t="shared" si="65"/>
        <v>0</v>
      </c>
      <c r="Z218" s="510">
        <f t="shared" si="66"/>
        <v>0</v>
      </c>
      <c r="AA218" s="510">
        <f t="shared" si="67"/>
        <v>0</v>
      </c>
      <c r="AB218" s="510">
        <f t="shared" si="68"/>
        <v>0</v>
      </c>
      <c r="AC218" s="510">
        <f t="shared" si="69"/>
        <v>0</v>
      </c>
    </row>
    <row r="219" spans="1:29" x14ac:dyDescent="0.25">
      <c r="A219" s="422">
        <v>1</v>
      </c>
      <c r="B219" s="451">
        <v>0</v>
      </c>
      <c r="C219" s="451">
        <v>0</v>
      </c>
      <c r="D219" s="451">
        <v>0</v>
      </c>
      <c r="E219" s="451">
        <v>0</v>
      </c>
      <c r="F219" s="451">
        <v>0</v>
      </c>
      <c r="G219" s="451">
        <v>0</v>
      </c>
      <c r="H219" s="817"/>
      <c r="J219" s="509">
        <f t="shared" si="58"/>
        <v>0</v>
      </c>
      <c r="K219" s="509">
        <f t="shared" si="59"/>
        <v>0</v>
      </c>
      <c r="L219" s="509">
        <f t="shared" si="60"/>
        <v>0</v>
      </c>
      <c r="M219" s="509">
        <f t="shared" si="61"/>
        <v>0</v>
      </c>
      <c r="N219" s="509">
        <f t="shared" si="62"/>
        <v>0</v>
      </c>
      <c r="O219" s="509">
        <f t="shared" si="63"/>
        <v>0</v>
      </c>
      <c r="Q219" s="513">
        <v>0</v>
      </c>
      <c r="R219" s="513">
        <v>0</v>
      </c>
      <c r="S219" s="513">
        <v>0</v>
      </c>
      <c r="T219" s="513">
        <v>0</v>
      </c>
      <c r="U219" s="513">
        <v>0</v>
      </c>
      <c r="V219" s="513">
        <v>0</v>
      </c>
      <c r="X219" s="510">
        <f t="shared" si="64"/>
        <v>0</v>
      </c>
      <c r="Y219" s="510">
        <f t="shared" si="65"/>
        <v>0</v>
      </c>
      <c r="Z219" s="510">
        <f t="shared" si="66"/>
        <v>0</v>
      </c>
      <c r="AA219" s="510">
        <f t="shared" si="67"/>
        <v>0</v>
      </c>
      <c r="AB219" s="510">
        <f t="shared" si="68"/>
        <v>0</v>
      </c>
      <c r="AC219" s="510">
        <f t="shared" si="69"/>
        <v>0</v>
      </c>
    </row>
    <row r="220" spans="1:29" x14ac:dyDescent="0.25">
      <c r="A220" s="422">
        <v>1</v>
      </c>
      <c r="B220" s="451"/>
      <c r="C220" s="451"/>
      <c r="D220" s="451"/>
      <c r="E220" s="451"/>
      <c r="F220" s="451"/>
      <c r="G220" s="451"/>
      <c r="H220" s="817"/>
      <c r="J220" s="509">
        <f t="shared" si="58"/>
        <v>0</v>
      </c>
      <c r="K220" s="509">
        <f t="shared" si="59"/>
        <v>0</v>
      </c>
      <c r="L220" s="509">
        <f t="shared" si="60"/>
        <v>0</v>
      </c>
      <c r="M220" s="509">
        <f t="shared" si="61"/>
        <v>0</v>
      </c>
      <c r="N220" s="509">
        <f t="shared" si="62"/>
        <v>0</v>
      </c>
      <c r="O220" s="509">
        <f t="shared" si="63"/>
        <v>0</v>
      </c>
      <c r="Q220" s="513">
        <v>0</v>
      </c>
      <c r="R220" s="513">
        <v>0</v>
      </c>
      <c r="S220" s="513">
        <v>0</v>
      </c>
      <c r="T220" s="513">
        <v>0</v>
      </c>
      <c r="U220" s="513">
        <v>0</v>
      </c>
      <c r="V220" s="513">
        <v>0</v>
      </c>
      <c r="X220" s="510">
        <f t="shared" si="64"/>
        <v>0</v>
      </c>
      <c r="Y220" s="510">
        <f t="shared" si="65"/>
        <v>0</v>
      </c>
      <c r="Z220" s="510">
        <f t="shared" si="66"/>
        <v>0</v>
      </c>
      <c r="AA220" s="510">
        <f t="shared" si="67"/>
        <v>0</v>
      </c>
      <c r="AB220" s="510">
        <f t="shared" si="68"/>
        <v>0</v>
      </c>
      <c r="AC220" s="510">
        <f t="shared" si="69"/>
        <v>0</v>
      </c>
    </row>
    <row r="221" spans="1:29" x14ac:dyDescent="0.25">
      <c r="A221" s="422">
        <v>1</v>
      </c>
      <c r="B221" s="452">
        <v>0</v>
      </c>
      <c r="C221" s="452">
        <v>0</v>
      </c>
      <c r="D221" s="452">
        <v>0</v>
      </c>
      <c r="E221" s="452">
        <v>0</v>
      </c>
      <c r="F221" s="452">
        <v>0</v>
      </c>
      <c r="G221" s="452">
        <v>0</v>
      </c>
      <c r="H221" s="817"/>
      <c r="J221" s="509">
        <f t="shared" si="58"/>
        <v>0</v>
      </c>
      <c r="K221" s="509">
        <f t="shared" si="59"/>
        <v>0</v>
      </c>
      <c r="L221" s="509">
        <f t="shared" si="60"/>
        <v>0</v>
      </c>
      <c r="M221" s="509">
        <f t="shared" si="61"/>
        <v>0</v>
      </c>
      <c r="N221" s="509">
        <f t="shared" si="62"/>
        <v>0</v>
      </c>
      <c r="O221" s="509">
        <f t="shared" si="63"/>
        <v>0</v>
      </c>
      <c r="Q221" s="513">
        <v>0</v>
      </c>
      <c r="R221" s="513">
        <v>0</v>
      </c>
      <c r="S221" s="513">
        <v>0</v>
      </c>
      <c r="T221" s="513">
        <v>0</v>
      </c>
      <c r="U221" s="513">
        <v>0</v>
      </c>
      <c r="V221" s="513">
        <v>0</v>
      </c>
      <c r="X221" s="510">
        <f t="shared" si="64"/>
        <v>0</v>
      </c>
      <c r="Y221" s="510">
        <f t="shared" si="65"/>
        <v>0</v>
      </c>
      <c r="Z221" s="510">
        <f t="shared" si="66"/>
        <v>0</v>
      </c>
      <c r="AA221" s="510">
        <f t="shared" si="67"/>
        <v>0</v>
      </c>
      <c r="AB221" s="510">
        <f t="shared" si="68"/>
        <v>0</v>
      </c>
      <c r="AC221" s="510">
        <f t="shared" si="69"/>
        <v>0</v>
      </c>
    </row>
    <row r="222" spans="1:29" x14ac:dyDescent="0.25">
      <c r="A222" s="449" t="s">
        <v>858</v>
      </c>
      <c r="B222" s="423">
        <v>73805660.560000002</v>
      </c>
      <c r="C222" s="423">
        <v>73776464.359999999</v>
      </c>
      <c r="D222" s="423">
        <v>113793122.8</v>
      </c>
      <c r="E222" s="423">
        <v>97594400</v>
      </c>
      <c r="F222" s="423">
        <v>64531600</v>
      </c>
      <c r="G222" s="423">
        <v>55623400</v>
      </c>
      <c r="H222" s="726" t="s">
        <v>1595</v>
      </c>
      <c r="J222" s="509">
        <f t="shared" si="58"/>
        <v>73805.7</v>
      </c>
      <c r="K222" s="509">
        <f t="shared" si="59"/>
        <v>73776.5</v>
      </c>
      <c r="L222" s="509">
        <f t="shared" si="60"/>
        <v>113793.1</v>
      </c>
      <c r="M222" s="509">
        <f t="shared" si="61"/>
        <v>97594.4</v>
      </c>
      <c r="N222" s="509">
        <f t="shared" si="62"/>
        <v>64531.6</v>
      </c>
      <c r="O222" s="509">
        <f t="shared" si="63"/>
        <v>55623.4</v>
      </c>
      <c r="Q222" s="513">
        <v>73805.7</v>
      </c>
      <c r="R222" s="513">
        <v>73776.5</v>
      </c>
      <c r="S222" s="513">
        <v>113793.1</v>
      </c>
      <c r="T222" s="513">
        <v>97594.4</v>
      </c>
      <c r="U222" s="513">
        <v>64531.6</v>
      </c>
      <c r="V222" s="513">
        <v>55623.4</v>
      </c>
      <c r="X222" s="510">
        <f t="shared" si="64"/>
        <v>-3.9439999993192032E-2</v>
      </c>
      <c r="Y222" s="510">
        <f t="shared" si="65"/>
        <v>-3.5640000001876615E-2</v>
      </c>
      <c r="Z222" s="510">
        <f t="shared" si="66"/>
        <v>2.2799999991548248E-2</v>
      </c>
      <c r="AA222" s="510">
        <f t="shared" si="67"/>
        <v>0</v>
      </c>
      <c r="AB222" s="510">
        <f t="shared" si="68"/>
        <v>0</v>
      </c>
      <c r="AC222" s="510">
        <f t="shared" si="69"/>
        <v>0</v>
      </c>
    </row>
    <row r="223" spans="1:29" x14ac:dyDescent="0.25">
      <c r="A223" s="422">
        <v>1</v>
      </c>
      <c r="B223" s="424">
        <v>0</v>
      </c>
      <c r="C223" s="424">
        <v>0</v>
      </c>
      <c r="D223" s="424">
        <v>0</v>
      </c>
      <c r="E223" s="424">
        <v>0</v>
      </c>
      <c r="F223" s="424">
        <v>0</v>
      </c>
      <c r="G223" s="424">
        <v>0</v>
      </c>
      <c r="H223" s="727"/>
      <c r="J223" s="509">
        <f t="shared" si="58"/>
        <v>0</v>
      </c>
      <c r="K223" s="509">
        <f t="shared" si="59"/>
        <v>0</v>
      </c>
      <c r="L223" s="509">
        <f t="shared" si="60"/>
        <v>0</v>
      </c>
      <c r="M223" s="509">
        <f t="shared" si="61"/>
        <v>0</v>
      </c>
      <c r="N223" s="509">
        <f t="shared" si="62"/>
        <v>0</v>
      </c>
      <c r="O223" s="509">
        <f t="shared" si="63"/>
        <v>0</v>
      </c>
      <c r="Q223" s="513">
        <v>0</v>
      </c>
      <c r="R223" s="513">
        <v>0</v>
      </c>
      <c r="S223" s="513">
        <v>0</v>
      </c>
      <c r="T223" s="513">
        <v>0</v>
      </c>
      <c r="U223" s="513">
        <v>0</v>
      </c>
      <c r="V223" s="513">
        <v>0</v>
      </c>
      <c r="X223" s="510">
        <f t="shared" si="64"/>
        <v>0</v>
      </c>
      <c r="Y223" s="510">
        <f t="shared" si="65"/>
        <v>0</v>
      </c>
      <c r="Z223" s="510">
        <f t="shared" si="66"/>
        <v>0</v>
      </c>
      <c r="AA223" s="510">
        <f t="shared" si="67"/>
        <v>0</v>
      </c>
      <c r="AB223" s="510">
        <f t="shared" si="68"/>
        <v>0</v>
      </c>
      <c r="AC223" s="510">
        <f t="shared" si="69"/>
        <v>0</v>
      </c>
    </row>
    <row r="224" spans="1:29" x14ac:dyDescent="0.25">
      <c r="A224" s="422">
        <v>1</v>
      </c>
      <c r="B224" s="424">
        <v>0</v>
      </c>
      <c r="C224" s="424">
        <v>0</v>
      </c>
      <c r="D224" s="424">
        <v>0</v>
      </c>
      <c r="E224" s="424">
        <v>0</v>
      </c>
      <c r="F224" s="424">
        <v>0</v>
      </c>
      <c r="G224" s="424">
        <v>0</v>
      </c>
      <c r="H224" s="727"/>
      <c r="J224" s="509">
        <f t="shared" si="58"/>
        <v>0</v>
      </c>
      <c r="K224" s="509">
        <f t="shared" si="59"/>
        <v>0</v>
      </c>
      <c r="L224" s="509">
        <f t="shared" si="60"/>
        <v>0</v>
      </c>
      <c r="M224" s="509">
        <f t="shared" si="61"/>
        <v>0</v>
      </c>
      <c r="N224" s="509">
        <f t="shared" si="62"/>
        <v>0</v>
      </c>
      <c r="O224" s="509">
        <f t="shared" si="63"/>
        <v>0</v>
      </c>
      <c r="Q224" s="513">
        <v>0</v>
      </c>
      <c r="R224" s="513">
        <v>0</v>
      </c>
      <c r="S224" s="513">
        <v>0</v>
      </c>
      <c r="T224" s="513">
        <v>0</v>
      </c>
      <c r="U224" s="513">
        <v>0</v>
      </c>
      <c r="V224" s="513">
        <v>0</v>
      </c>
      <c r="X224" s="510">
        <f t="shared" si="64"/>
        <v>0</v>
      </c>
      <c r="Y224" s="510">
        <f t="shared" si="65"/>
        <v>0</v>
      </c>
      <c r="Z224" s="510">
        <f t="shared" si="66"/>
        <v>0</v>
      </c>
      <c r="AA224" s="510">
        <f t="shared" si="67"/>
        <v>0</v>
      </c>
      <c r="AB224" s="510">
        <f t="shared" si="68"/>
        <v>0</v>
      </c>
      <c r="AC224" s="510">
        <f t="shared" si="69"/>
        <v>0</v>
      </c>
    </row>
    <row r="225" spans="1:29" x14ac:dyDescent="0.25">
      <c r="A225" s="422">
        <v>1</v>
      </c>
      <c r="B225" s="424">
        <v>0</v>
      </c>
      <c r="C225" s="424">
        <v>0</v>
      </c>
      <c r="D225" s="424">
        <v>0</v>
      </c>
      <c r="E225" s="424">
        <v>0</v>
      </c>
      <c r="F225" s="424">
        <v>0</v>
      </c>
      <c r="G225" s="424">
        <v>0</v>
      </c>
      <c r="H225" s="727"/>
      <c r="J225" s="509">
        <f t="shared" si="58"/>
        <v>0</v>
      </c>
      <c r="K225" s="509">
        <f t="shared" si="59"/>
        <v>0</v>
      </c>
      <c r="L225" s="509">
        <f t="shared" si="60"/>
        <v>0</v>
      </c>
      <c r="M225" s="509">
        <f t="shared" si="61"/>
        <v>0</v>
      </c>
      <c r="N225" s="509">
        <f t="shared" si="62"/>
        <v>0</v>
      </c>
      <c r="O225" s="509">
        <f t="shared" si="63"/>
        <v>0</v>
      </c>
      <c r="Q225" s="513">
        <v>0</v>
      </c>
      <c r="R225" s="513">
        <v>0</v>
      </c>
      <c r="S225" s="513">
        <v>0</v>
      </c>
      <c r="T225" s="513">
        <v>0</v>
      </c>
      <c r="U225" s="513">
        <v>0</v>
      </c>
      <c r="V225" s="513">
        <v>0</v>
      </c>
      <c r="X225" s="510">
        <f t="shared" si="64"/>
        <v>0</v>
      </c>
      <c r="Y225" s="510">
        <f t="shared" si="65"/>
        <v>0</v>
      </c>
      <c r="Z225" s="510">
        <f t="shared" si="66"/>
        <v>0</v>
      </c>
      <c r="AA225" s="510">
        <f t="shared" si="67"/>
        <v>0</v>
      </c>
      <c r="AB225" s="510">
        <f t="shared" si="68"/>
        <v>0</v>
      </c>
      <c r="AC225" s="510">
        <f t="shared" si="69"/>
        <v>0</v>
      </c>
    </row>
    <row r="226" spans="1:29" x14ac:dyDescent="0.25">
      <c r="A226" s="422">
        <v>1</v>
      </c>
      <c r="B226" s="424"/>
      <c r="C226" s="424"/>
      <c r="D226" s="424"/>
      <c r="E226" s="424"/>
      <c r="F226" s="424"/>
      <c r="G226" s="424"/>
      <c r="H226" s="727"/>
      <c r="J226" s="509">
        <f t="shared" si="58"/>
        <v>0</v>
      </c>
      <c r="K226" s="509">
        <f t="shared" si="59"/>
        <v>0</v>
      </c>
      <c r="L226" s="509">
        <f t="shared" si="60"/>
        <v>0</v>
      </c>
      <c r="M226" s="509">
        <f t="shared" si="61"/>
        <v>0</v>
      </c>
      <c r="N226" s="509">
        <f t="shared" si="62"/>
        <v>0</v>
      </c>
      <c r="O226" s="509">
        <f t="shared" si="63"/>
        <v>0</v>
      </c>
      <c r="Q226" s="513">
        <v>0</v>
      </c>
      <c r="R226" s="513">
        <v>0</v>
      </c>
      <c r="S226" s="513">
        <v>0</v>
      </c>
      <c r="T226" s="513">
        <v>0</v>
      </c>
      <c r="U226" s="513">
        <v>0</v>
      </c>
      <c r="V226" s="513">
        <v>0</v>
      </c>
      <c r="X226" s="510">
        <f t="shared" si="64"/>
        <v>0</v>
      </c>
      <c r="Y226" s="510">
        <f t="shared" si="65"/>
        <v>0</v>
      </c>
      <c r="Z226" s="510">
        <f t="shared" si="66"/>
        <v>0</v>
      </c>
      <c r="AA226" s="510">
        <f t="shared" si="67"/>
        <v>0</v>
      </c>
      <c r="AB226" s="510">
        <f t="shared" si="68"/>
        <v>0</v>
      </c>
      <c r="AC226" s="510">
        <f t="shared" si="69"/>
        <v>0</v>
      </c>
    </row>
    <row r="227" spans="1:29" x14ac:dyDescent="0.25">
      <c r="A227" s="422">
        <v>1</v>
      </c>
      <c r="B227" s="424">
        <v>0</v>
      </c>
      <c r="C227" s="424">
        <v>0</v>
      </c>
      <c r="D227" s="424">
        <v>0</v>
      </c>
      <c r="E227" s="424">
        <v>0</v>
      </c>
      <c r="F227" s="424">
        <v>0</v>
      </c>
      <c r="G227" s="424">
        <v>0</v>
      </c>
      <c r="H227" s="727"/>
      <c r="J227" s="509">
        <f t="shared" si="58"/>
        <v>0</v>
      </c>
      <c r="K227" s="509">
        <f t="shared" si="59"/>
        <v>0</v>
      </c>
      <c r="L227" s="509">
        <f t="shared" si="60"/>
        <v>0</v>
      </c>
      <c r="M227" s="509">
        <f t="shared" si="61"/>
        <v>0</v>
      </c>
      <c r="N227" s="509">
        <f t="shared" si="62"/>
        <v>0</v>
      </c>
      <c r="O227" s="509">
        <f t="shared" si="63"/>
        <v>0</v>
      </c>
      <c r="Q227" s="513">
        <v>0</v>
      </c>
      <c r="R227" s="513">
        <v>0</v>
      </c>
      <c r="S227" s="513">
        <v>0</v>
      </c>
      <c r="T227" s="513">
        <v>0</v>
      </c>
      <c r="U227" s="513">
        <v>0</v>
      </c>
      <c r="V227" s="513">
        <v>0</v>
      </c>
      <c r="X227" s="510">
        <f t="shared" si="64"/>
        <v>0</v>
      </c>
      <c r="Y227" s="510">
        <f t="shared" si="65"/>
        <v>0</v>
      </c>
      <c r="Z227" s="510">
        <f t="shared" si="66"/>
        <v>0</v>
      </c>
      <c r="AA227" s="510">
        <f t="shared" si="67"/>
        <v>0</v>
      </c>
      <c r="AB227" s="510">
        <f t="shared" si="68"/>
        <v>0</v>
      </c>
      <c r="AC227" s="510">
        <f t="shared" si="69"/>
        <v>0</v>
      </c>
    </row>
    <row r="228" spans="1:29" x14ac:dyDescent="0.25">
      <c r="A228" s="422">
        <v>1</v>
      </c>
      <c r="B228" s="427">
        <v>0</v>
      </c>
      <c r="C228" s="427">
        <v>0</v>
      </c>
      <c r="D228" s="427">
        <v>0</v>
      </c>
      <c r="E228" s="427">
        <v>0</v>
      </c>
      <c r="F228" s="427">
        <v>0</v>
      </c>
      <c r="G228" s="427">
        <v>0</v>
      </c>
      <c r="H228" s="809"/>
      <c r="J228" s="509">
        <f t="shared" si="58"/>
        <v>0</v>
      </c>
      <c r="K228" s="509">
        <f t="shared" si="59"/>
        <v>0</v>
      </c>
      <c r="L228" s="509">
        <f t="shared" si="60"/>
        <v>0</v>
      </c>
      <c r="M228" s="509">
        <f t="shared" si="61"/>
        <v>0</v>
      </c>
      <c r="N228" s="509">
        <f t="shared" si="62"/>
        <v>0</v>
      </c>
      <c r="O228" s="509">
        <f t="shared" si="63"/>
        <v>0</v>
      </c>
      <c r="Q228" s="513">
        <v>0</v>
      </c>
      <c r="R228" s="513">
        <v>0</v>
      </c>
      <c r="S228" s="513">
        <v>0</v>
      </c>
      <c r="T228" s="513">
        <v>0</v>
      </c>
      <c r="U228" s="513">
        <v>0</v>
      </c>
      <c r="V228" s="513">
        <v>0</v>
      </c>
      <c r="X228" s="510">
        <f t="shared" si="64"/>
        <v>0</v>
      </c>
      <c r="Y228" s="510">
        <f t="shared" si="65"/>
        <v>0</v>
      </c>
      <c r="Z228" s="510">
        <f t="shared" si="66"/>
        <v>0</v>
      </c>
      <c r="AA228" s="510">
        <f t="shared" si="67"/>
        <v>0</v>
      </c>
      <c r="AB228" s="510">
        <f t="shared" si="68"/>
        <v>0</v>
      </c>
      <c r="AC228" s="510">
        <f t="shared" si="69"/>
        <v>0</v>
      </c>
    </row>
    <row r="229" spans="1:29" x14ac:dyDescent="0.25">
      <c r="A229" s="449" t="s">
        <v>859</v>
      </c>
      <c r="B229" s="423">
        <v>1018810.33</v>
      </c>
      <c r="C229" s="423">
        <v>988274.73</v>
      </c>
      <c r="D229" s="423">
        <v>0</v>
      </c>
      <c r="E229" s="423">
        <v>0</v>
      </c>
      <c r="F229" s="423">
        <v>0</v>
      </c>
      <c r="G229" s="423">
        <v>0</v>
      </c>
      <c r="H229" s="726" t="s">
        <v>1482</v>
      </c>
      <c r="J229" s="509">
        <f t="shared" si="58"/>
        <v>1018.8</v>
      </c>
      <c r="K229" s="509">
        <f t="shared" si="59"/>
        <v>988.3</v>
      </c>
      <c r="L229" s="509">
        <f t="shared" si="60"/>
        <v>0</v>
      </c>
      <c r="M229" s="509">
        <f t="shared" si="61"/>
        <v>0</v>
      </c>
      <c r="N229" s="509">
        <f t="shared" si="62"/>
        <v>0</v>
      </c>
      <c r="O229" s="509">
        <f t="shared" si="63"/>
        <v>0</v>
      </c>
      <c r="Q229" s="513">
        <v>1018.8</v>
      </c>
      <c r="R229" s="513">
        <v>988.3</v>
      </c>
      <c r="S229" s="513">
        <v>0</v>
      </c>
      <c r="T229" s="513">
        <v>0</v>
      </c>
      <c r="U229" s="513">
        <v>0</v>
      </c>
      <c r="V229" s="513">
        <v>0</v>
      </c>
      <c r="X229" s="510">
        <f t="shared" si="64"/>
        <v>1.0329999999953543E-2</v>
      </c>
      <c r="Y229" s="510">
        <f t="shared" si="65"/>
        <v>-2.5269999999977699E-2</v>
      </c>
      <c r="Z229" s="510">
        <f t="shared" si="66"/>
        <v>0</v>
      </c>
      <c r="AA229" s="510">
        <f t="shared" si="67"/>
        <v>0</v>
      </c>
      <c r="AB229" s="510">
        <f t="shared" si="68"/>
        <v>0</v>
      </c>
      <c r="AC229" s="510">
        <f t="shared" si="69"/>
        <v>0</v>
      </c>
    </row>
    <row r="230" spans="1:29" x14ac:dyDescent="0.25">
      <c r="A230" s="422">
        <v>1</v>
      </c>
      <c r="B230" s="424">
        <v>0</v>
      </c>
      <c r="C230" s="424">
        <v>0</v>
      </c>
      <c r="D230" s="424">
        <v>0</v>
      </c>
      <c r="E230" s="424">
        <v>0</v>
      </c>
      <c r="F230" s="424">
        <v>0</v>
      </c>
      <c r="G230" s="424">
        <v>0</v>
      </c>
      <c r="H230" s="727"/>
      <c r="J230" s="509">
        <f t="shared" si="58"/>
        <v>0</v>
      </c>
      <c r="K230" s="509">
        <f t="shared" si="59"/>
        <v>0</v>
      </c>
      <c r="L230" s="509">
        <f t="shared" si="60"/>
        <v>0</v>
      </c>
      <c r="M230" s="509">
        <f t="shared" si="61"/>
        <v>0</v>
      </c>
      <c r="N230" s="509">
        <f t="shared" si="62"/>
        <v>0</v>
      </c>
      <c r="O230" s="509">
        <f t="shared" si="63"/>
        <v>0</v>
      </c>
      <c r="Q230" s="513">
        <v>0</v>
      </c>
      <c r="R230" s="513">
        <v>0</v>
      </c>
      <c r="S230" s="513">
        <v>0</v>
      </c>
      <c r="T230" s="513">
        <v>0</v>
      </c>
      <c r="U230" s="513">
        <v>0</v>
      </c>
      <c r="V230" s="513">
        <v>0</v>
      </c>
      <c r="X230" s="510">
        <f t="shared" si="64"/>
        <v>0</v>
      </c>
      <c r="Y230" s="510">
        <f t="shared" si="65"/>
        <v>0</v>
      </c>
      <c r="Z230" s="510">
        <f t="shared" si="66"/>
        <v>0</v>
      </c>
      <c r="AA230" s="510">
        <f t="shared" si="67"/>
        <v>0</v>
      </c>
      <c r="AB230" s="510">
        <f t="shared" si="68"/>
        <v>0</v>
      </c>
      <c r="AC230" s="510">
        <f t="shared" si="69"/>
        <v>0</v>
      </c>
    </row>
    <row r="231" spans="1:29" x14ac:dyDescent="0.25">
      <c r="A231" s="422">
        <v>1</v>
      </c>
      <c r="B231" s="427">
        <v>0</v>
      </c>
      <c r="C231" s="427">
        <v>0</v>
      </c>
      <c r="D231" s="427">
        <v>0</v>
      </c>
      <c r="E231" s="427">
        <v>0</v>
      </c>
      <c r="F231" s="427">
        <v>0</v>
      </c>
      <c r="G231" s="427">
        <v>0</v>
      </c>
      <c r="H231" s="809"/>
      <c r="J231" s="509">
        <f t="shared" si="58"/>
        <v>0</v>
      </c>
      <c r="K231" s="509">
        <f t="shared" si="59"/>
        <v>0</v>
      </c>
      <c r="L231" s="509">
        <f t="shared" si="60"/>
        <v>0</v>
      </c>
      <c r="M231" s="509">
        <f t="shared" si="61"/>
        <v>0</v>
      </c>
      <c r="N231" s="509">
        <f t="shared" si="62"/>
        <v>0</v>
      </c>
      <c r="O231" s="509">
        <f t="shared" si="63"/>
        <v>0</v>
      </c>
      <c r="Q231" s="513">
        <v>0</v>
      </c>
      <c r="R231" s="513">
        <v>0</v>
      </c>
      <c r="S231" s="513">
        <v>0</v>
      </c>
      <c r="T231" s="513">
        <v>0</v>
      </c>
      <c r="U231" s="513">
        <v>0</v>
      </c>
      <c r="V231" s="513">
        <v>0</v>
      </c>
      <c r="X231" s="510">
        <f t="shared" si="64"/>
        <v>0</v>
      </c>
      <c r="Y231" s="510">
        <f t="shared" si="65"/>
        <v>0</v>
      </c>
      <c r="Z231" s="510">
        <f t="shared" si="66"/>
        <v>0</v>
      </c>
      <c r="AA231" s="510">
        <f t="shared" si="67"/>
        <v>0</v>
      </c>
      <c r="AB231" s="510">
        <f t="shared" si="68"/>
        <v>0</v>
      </c>
      <c r="AC231" s="510">
        <f t="shared" si="69"/>
        <v>0</v>
      </c>
    </row>
    <row r="232" spans="1:29" x14ac:dyDescent="0.25">
      <c r="A232" s="449" t="s">
        <v>860</v>
      </c>
      <c r="B232" s="423">
        <v>0</v>
      </c>
      <c r="C232" s="423">
        <v>0</v>
      </c>
      <c r="D232" s="423">
        <v>30121100</v>
      </c>
      <c r="E232" s="423">
        <v>0</v>
      </c>
      <c r="F232" s="423">
        <v>0</v>
      </c>
      <c r="G232" s="423">
        <v>0</v>
      </c>
      <c r="H232" s="726" t="s">
        <v>1488</v>
      </c>
      <c r="J232" s="509">
        <f t="shared" si="58"/>
        <v>0</v>
      </c>
      <c r="K232" s="509">
        <f t="shared" si="59"/>
        <v>0</v>
      </c>
      <c r="L232" s="509">
        <f t="shared" si="60"/>
        <v>30121.1</v>
      </c>
      <c r="M232" s="509">
        <f t="shared" si="61"/>
        <v>0</v>
      </c>
      <c r="N232" s="509">
        <f t="shared" si="62"/>
        <v>0</v>
      </c>
      <c r="O232" s="509">
        <f t="shared" si="63"/>
        <v>0</v>
      </c>
      <c r="Q232" s="513">
        <v>0</v>
      </c>
      <c r="R232" s="513">
        <v>0</v>
      </c>
      <c r="S232" s="513">
        <v>30121.1</v>
      </c>
      <c r="T232" s="513">
        <v>0</v>
      </c>
      <c r="U232" s="513">
        <v>0</v>
      </c>
      <c r="V232" s="513">
        <v>0</v>
      </c>
      <c r="X232" s="510">
        <f t="shared" si="64"/>
        <v>0</v>
      </c>
      <c r="Y232" s="510">
        <f t="shared" si="65"/>
        <v>0</v>
      </c>
      <c r="Z232" s="510">
        <f t="shared" si="66"/>
        <v>0</v>
      </c>
      <c r="AA232" s="510">
        <f t="shared" si="67"/>
        <v>0</v>
      </c>
      <c r="AB232" s="510">
        <f t="shared" si="68"/>
        <v>0</v>
      </c>
      <c r="AC232" s="510">
        <f t="shared" si="69"/>
        <v>0</v>
      </c>
    </row>
    <row r="233" spans="1:29" x14ac:dyDescent="0.25">
      <c r="A233" s="422">
        <v>1</v>
      </c>
      <c r="B233" s="424">
        <v>0</v>
      </c>
      <c r="C233" s="424">
        <v>0</v>
      </c>
      <c r="D233" s="424">
        <v>0</v>
      </c>
      <c r="E233" s="424">
        <v>0</v>
      </c>
      <c r="F233" s="424">
        <v>0</v>
      </c>
      <c r="G233" s="424">
        <v>0</v>
      </c>
      <c r="H233" s="727"/>
      <c r="J233" s="509">
        <f t="shared" si="58"/>
        <v>0</v>
      </c>
      <c r="K233" s="509">
        <f t="shared" si="59"/>
        <v>0</v>
      </c>
      <c r="L233" s="509">
        <f t="shared" si="60"/>
        <v>0</v>
      </c>
      <c r="M233" s="509">
        <f t="shared" si="61"/>
        <v>0</v>
      </c>
      <c r="N233" s="509">
        <f t="shared" si="62"/>
        <v>0</v>
      </c>
      <c r="O233" s="509">
        <f t="shared" si="63"/>
        <v>0</v>
      </c>
      <c r="Q233" s="513">
        <v>0</v>
      </c>
      <c r="R233" s="513">
        <v>0</v>
      </c>
      <c r="S233" s="513">
        <v>0</v>
      </c>
      <c r="T233" s="513">
        <v>0</v>
      </c>
      <c r="U233" s="513">
        <v>0</v>
      </c>
      <c r="V233" s="513">
        <v>0</v>
      </c>
      <c r="X233" s="510">
        <f t="shared" si="64"/>
        <v>0</v>
      </c>
      <c r="Y233" s="510">
        <f t="shared" si="65"/>
        <v>0</v>
      </c>
      <c r="Z233" s="510">
        <f t="shared" si="66"/>
        <v>0</v>
      </c>
      <c r="AA233" s="510">
        <f t="shared" si="67"/>
        <v>0</v>
      </c>
      <c r="AB233" s="510">
        <f t="shared" si="68"/>
        <v>0</v>
      </c>
      <c r="AC233" s="510">
        <f t="shared" si="69"/>
        <v>0</v>
      </c>
    </row>
    <row r="234" spans="1:29" x14ac:dyDescent="0.25">
      <c r="A234" s="422">
        <v>1</v>
      </c>
      <c r="B234" s="427">
        <v>0</v>
      </c>
      <c r="C234" s="427">
        <v>0</v>
      </c>
      <c r="D234" s="427">
        <v>0</v>
      </c>
      <c r="E234" s="427">
        <v>0</v>
      </c>
      <c r="F234" s="427">
        <v>0</v>
      </c>
      <c r="G234" s="427">
        <v>0</v>
      </c>
      <c r="H234" s="809"/>
      <c r="J234" s="509">
        <f t="shared" si="58"/>
        <v>0</v>
      </c>
      <c r="K234" s="509">
        <f t="shared" si="59"/>
        <v>0</v>
      </c>
      <c r="L234" s="509">
        <f t="shared" si="60"/>
        <v>0</v>
      </c>
      <c r="M234" s="509">
        <f t="shared" si="61"/>
        <v>0</v>
      </c>
      <c r="N234" s="509">
        <f t="shared" si="62"/>
        <v>0</v>
      </c>
      <c r="O234" s="509">
        <f t="shared" si="63"/>
        <v>0</v>
      </c>
      <c r="Q234" s="513">
        <v>0</v>
      </c>
      <c r="R234" s="513">
        <v>0</v>
      </c>
      <c r="S234" s="513">
        <v>0</v>
      </c>
      <c r="T234" s="513">
        <v>0</v>
      </c>
      <c r="U234" s="513">
        <v>0</v>
      </c>
      <c r="V234" s="513">
        <v>0</v>
      </c>
      <c r="X234" s="510">
        <f t="shared" si="64"/>
        <v>0</v>
      </c>
      <c r="Y234" s="510">
        <f t="shared" si="65"/>
        <v>0</v>
      </c>
      <c r="Z234" s="510">
        <f t="shared" si="66"/>
        <v>0</v>
      </c>
      <c r="AA234" s="510">
        <f t="shared" si="67"/>
        <v>0</v>
      </c>
      <c r="AB234" s="510">
        <f t="shared" si="68"/>
        <v>0</v>
      </c>
      <c r="AC234" s="510">
        <f t="shared" si="69"/>
        <v>0</v>
      </c>
    </row>
    <row r="235" spans="1:29" x14ac:dyDescent="0.25">
      <c r="A235" s="449" t="s">
        <v>861</v>
      </c>
      <c r="B235" s="423">
        <v>134102100</v>
      </c>
      <c r="C235" s="423">
        <v>132420647.67</v>
      </c>
      <c r="D235" s="423">
        <v>136211500</v>
      </c>
      <c r="E235" s="423">
        <v>137460097</v>
      </c>
      <c r="F235" s="423">
        <v>133428400</v>
      </c>
      <c r="G235" s="423">
        <v>133428400</v>
      </c>
      <c r="H235" s="726" t="s">
        <v>1483</v>
      </c>
      <c r="J235" s="509">
        <f t="shared" si="58"/>
        <v>134102.1</v>
      </c>
      <c r="K235" s="509">
        <f t="shared" si="59"/>
        <v>132420.6</v>
      </c>
      <c r="L235" s="509">
        <f t="shared" si="60"/>
        <v>136211.5</v>
      </c>
      <c r="M235" s="509">
        <f t="shared" si="61"/>
        <v>137460.1</v>
      </c>
      <c r="N235" s="509">
        <f t="shared" si="62"/>
        <v>133428.4</v>
      </c>
      <c r="O235" s="509">
        <f t="shared" si="63"/>
        <v>133428.4</v>
      </c>
      <c r="Q235" s="513">
        <v>134102.1</v>
      </c>
      <c r="R235" s="513">
        <v>132420.6</v>
      </c>
      <c r="S235" s="513">
        <v>136211.5</v>
      </c>
      <c r="T235" s="513">
        <v>137460.1</v>
      </c>
      <c r="U235" s="513">
        <v>133428.4</v>
      </c>
      <c r="V235" s="513">
        <v>133428.4</v>
      </c>
      <c r="X235" s="510">
        <f t="shared" si="64"/>
        <v>0</v>
      </c>
      <c r="Y235" s="510">
        <f t="shared" si="65"/>
        <v>4.7669999999925494E-2</v>
      </c>
      <c r="Z235" s="510">
        <f t="shared" si="66"/>
        <v>0</v>
      </c>
      <c r="AA235" s="510">
        <f t="shared" si="67"/>
        <v>-2.9999999969732016E-3</v>
      </c>
      <c r="AB235" s="510">
        <f t="shared" si="68"/>
        <v>0</v>
      </c>
      <c r="AC235" s="510">
        <f t="shared" si="69"/>
        <v>0</v>
      </c>
    </row>
    <row r="236" spans="1:29" x14ac:dyDescent="0.25">
      <c r="A236" s="422">
        <v>1</v>
      </c>
      <c r="B236" s="424">
        <v>0</v>
      </c>
      <c r="C236" s="424">
        <v>0</v>
      </c>
      <c r="D236" s="424">
        <v>0</v>
      </c>
      <c r="E236" s="424">
        <v>0</v>
      </c>
      <c r="F236" s="424">
        <v>0</v>
      </c>
      <c r="G236" s="424">
        <v>0</v>
      </c>
      <c r="H236" s="727"/>
      <c r="J236" s="509">
        <f t="shared" si="58"/>
        <v>0</v>
      </c>
      <c r="K236" s="509">
        <f t="shared" si="59"/>
        <v>0</v>
      </c>
      <c r="L236" s="509">
        <f t="shared" si="60"/>
        <v>0</v>
      </c>
      <c r="M236" s="509">
        <f t="shared" si="61"/>
        <v>0</v>
      </c>
      <c r="N236" s="509">
        <f t="shared" si="62"/>
        <v>0</v>
      </c>
      <c r="O236" s="509">
        <f t="shared" si="63"/>
        <v>0</v>
      </c>
      <c r="Q236" s="513">
        <v>0</v>
      </c>
      <c r="R236" s="513">
        <v>0</v>
      </c>
      <c r="S236" s="513">
        <v>0</v>
      </c>
      <c r="T236" s="513">
        <v>0</v>
      </c>
      <c r="U236" s="513">
        <v>0</v>
      </c>
      <c r="V236" s="513">
        <v>0</v>
      </c>
      <c r="X236" s="510">
        <f t="shared" si="64"/>
        <v>0</v>
      </c>
      <c r="Y236" s="510">
        <f t="shared" si="65"/>
        <v>0</v>
      </c>
      <c r="Z236" s="510">
        <f t="shared" si="66"/>
        <v>0</v>
      </c>
      <c r="AA236" s="510">
        <f t="shared" si="67"/>
        <v>0</v>
      </c>
      <c r="AB236" s="510">
        <f t="shared" si="68"/>
        <v>0</v>
      </c>
      <c r="AC236" s="510">
        <f t="shared" si="69"/>
        <v>0</v>
      </c>
    </row>
    <row r="237" spans="1:29" x14ac:dyDescent="0.25">
      <c r="A237" s="422">
        <v>1</v>
      </c>
      <c r="B237" s="424">
        <v>0</v>
      </c>
      <c r="C237" s="424">
        <v>0</v>
      </c>
      <c r="D237" s="424">
        <v>0</v>
      </c>
      <c r="E237" s="424">
        <v>0</v>
      </c>
      <c r="F237" s="424">
        <v>0</v>
      </c>
      <c r="G237" s="424">
        <v>0</v>
      </c>
      <c r="H237" s="727"/>
      <c r="J237" s="509">
        <f t="shared" si="58"/>
        <v>0</v>
      </c>
      <c r="K237" s="509">
        <f t="shared" si="59"/>
        <v>0</v>
      </c>
      <c r="L237" s="509">
        <f t="shared" si="60"/>
        <v>0</v>
      </c>
      <c r="M237" s="509">
        <f t="shared" si="61"/>
        <v>0</v>
      </c>
      <c r="N237" s="509">
        <f t="shared" si="62"/>
        <v>0</v>
      </c>
      <c r="O237" s="509">
        <f t="shared" si="63"/>
        <v>0</v>
      </c>
      <c r="Q237" s="513">
        <v>0</v>
      </c>
      <c r="R237" s="513">
        <v>0</v>
      </c>
      <c r="S237" s="513">
        <v>0</v>
      </c>
      <c r="T237" s="513">
        <v>0</v>
      </c>
      <c r="U237" s="513">
        <v>0</v>
      </c>
      <c r="V237" s="513">
        <v>0</v>
      </c>
      <c r="X237" s="510">
        <f t="shared" si="64"/>
        <v>0</v>
      </c>
      <c r="Y237" s="510">
        <f t="shared" si="65"/>
        <v>0</v>
      </c>
      <c r="Z237" s="510">
        <f t="shared" si="66"/>
        <v>0</v>
      </c>
      <c r="AA237" s="510">
        <f t="shared" si="67"/>
        <v>0</v>
      </c>
      <c r="AB237" s="510">
        <f t="shared" si="68"/>
        <v>0</v>
      </c>
      <c r="AC237" s="510">
        <f t="shared" si="69"/>
        <v>0</v>
      </c>
    </row>
    <row r="238" spans="1:29" x14ac:dyDescent="0.25">
      <c r="A238" s="422">
        <v>1</v>
      </c>
      <c r="B238" s="424">
        <v>0</v>
      </c>
      <c r="C238" s="424">
        <v>0</v>
      </c>
      <c r="D238" s="424">
        <v>0</v>
      </c>
      <c r="E238" s="424">
        <v>0</v>
      </c>
      <c r="F238" s="424">
        <v>0</v>
      </c>
      <c r="G238" s="424">
        <v>0</v>
      </c>
      <c r="H238" s="727"/>
      <c r="J238" s="509">
        <f t="shared" si="58"/>
        <v>0</v>
      </c>
      <c r="K238" s="509">
        <f t="shared" si="59"/>
        <v>0</v>
      </c>
      <c r="L238" s="509">
        <f t="shared" si="60"/>
        <v>0</v>
      </c>
      <c r="M238" s="509">
        <f t="shared" si="61"/>
        <v>0</v>
      </c>
      <c r="N238" s="509">
        <f t="shared" si="62"/>
        <v>0</v>
      </c>
      <c r="O238" s="509">
        <f t="shared" si="63"/>
        <v>0</v>
      </c>
      <c r="Q238" s="513">
        <v>0</v>
      </c>
      <c r="R238" s="513">
        <v>0</v>
      </c>
      <c r="S238" s="513">
        <v>0</v>
      </c>
      <c r="T238" s="513">
        <v>0</v>
      </c>
      <c r="U238" s="513">
        <v>0</v>
      </c>
      <c r="V238" s="513">
        <v>0</v>
      </c>
      <c r="X238" s="510">
        <f t="shared" si="64"/>
        <v>0</v>
      </c>
      <c r="Y238" s="510">
        <f t="shared" si="65"/>
        <v>0</v>
      </c>
      <c r="Z238" s="510">
        <f t="shared" si="66"/>
        <v>0</v>
      </c>
      <c r="AA238" s="510">
        <f t="shared" si="67"/>
        <v>0</v>
      </c>
      <c r="AB238" s="510">
        <f t="shared" si="68"/>
        <v>0</v>
      </c>
      <c r="AC238" s="510">
        <f t="shared" si="69"/>
        <v>0</v>
      </c>
    </row>
    <row r="239" spans="1:29" x14ac:dyDescent="0.25">
      <c r="A239" s="422">
        <v>1</v>
      </c>
      <c r="B239" s="424">
        <v>0</v>
      </c>
      <c r="C239" s="424">
        <v>0</v>
      </c>
      <c r="D239" s="424">
        <v>0</v>
      </c>
      <c r="E239" s="424">
        <v>0</v>
      </c>
      <c r="F239" s="424">
        <v>0</v>
      </c>
      <c r="G239" s="424">
        <v>0</v>
      </c>
      <c r="H239" s="727"/>
      <c r="J239" s="509">
        <f t="shared" ref="J239:J302" si="70">ROUND(B239/1000,1)</f>
        <v>0</v>
      </c>
      <c r="K239" s="509">
        <f t="shared" ref="K239:K302" si="71">ROUND(C239/1000,1)</f>
        <v>0</v>
      </c>
      <c r="L239" s="509">
        <f t="shared" ref="L239:L302" si="72">ROUND(D239/1000,1)</f>
        <v>0</v>
      </c>
      <c r="M239" s="509">
        <f t="shared" ref="M239:M302" si="73">ROUND(E239/1000,1)</f>
        <v>0</v>
      </c>
      <c r="N239" s="509">
        <f t="shared" ref="N239:N302" si="74">ROUND(F239/1000,1)</f>
        <v>0</v>
      </c>
      <c r="O239" s="509">
        <f t="shared" ref="O239:O302" si="75">ROUND(G239/1000,1)</f>
        <v>0</v>
      </c>
      <c r="Q239" s="513">
        <v>0</v>
      </c>
      <c r="R239" s="513">
        <v>0</v>
      </c>
      <c r="S239" s="513">
        <v>0</v>
      </c>
      <c r="T239" s="513">
        <v>0</v>
      </c>
      <c r="U239" s="513">
        <v>0</v>
      </c>
      <c r="V239" s="513">
        <v>0</v>
      </c>
      <c r="X239" s="510">
        <f t="shared" si="64"/>
        <v>0</v>
      </c>
      <c r="Y239" s="510">
        <f t="shared" si="65"/>
        <v>0</v>
      </c>
      <c r="Z239" s="510">
        <f t="shared" si="66"/>
        <v>0</v>
      </c>
      <c r="AA239" s="510">
        <f t="shared" si="67"/>
        <v>0</v>
      </c>
      <c r="AB239" s="510">
        <f t="shared" si="68"/>
        <v>0</v>
      </c>
      <c r="AC239" s="510">
        <f t="shared" si="69"/>
        <v>0</v>
      </c>
    </row>
    <row r="240" spans="1:29" x14ac:dyDescent="0.25">
      <c r="A240" s="422">
        <v>1</v>
      </c>
      <c r="B240" s="424">
        <v>0</v>
      </c>
      <c r="C240" s="424">
        <v>0</v>
      </c>
      <c r="D240" s="424">
        <v>0</v>
      </c>
      <c r="E240" s="424">
        <v>0</v>
      </c>
      <c r="F240" s="424">
        <v>0</v>
      </c>
      <c r="G240" s="424">
        <v>0</v>
      </c>
      <c r="H240" s="727"/>
      <c r="J240" s="509">
        <f t="shared" si="70"/>
        <v>0</v>
      </c>
      <c r="K240" s="509">
        <f t="shared" si="71"/>
        <v>0</v>
      </c>
      <c r="L240" s="509">
        <f t="shared" si="72"/>
        <v>0</v>
      </c>
      <c r="M240" s="509">
        <f t="shared" si="73"/>
        <v>0</v>
      </c>
      <c r="N240" s="509">
        <f t="shared" si="74"/>
        <v>0</v>
      </c>
      <c r="O240" s="509">
        <f t="shared" si="75"/>
        <v>0</v>
      </c>
      <c r="Q240" s="513">
        <v>0</v>
      </c>
      <c r="R240" s="513">
        <v>0</v>
      </c>
      <c r="S240" s="513">
        <v>0</v>
      </c>
      <c r="T240" s="513">
        <v>0</v>
      </c>
      <c r="U240" s="513">
        <v>0</v>
      </c>
      <c r="V240" s="513">
        <v>0</v>
      </c>
      <c r="X240" s="510">
        <f t="shared" si="64"/>
        <v>0</v>
      </c>
      <c r="Y240" s="510">
        <f t="shared" si="65"/>
        <v>0</v>
      </c>
      <c r="Z240" s="510">
        <f t="shared" si="66"/>
        <v>0</v>
      </c>
      <c r="AA240" s="510">
        <f t="shared" si="67"/>
        <v>0</v>
      </c>
      <c r="AB240" s="510">
        <f t="shared" si="68"/>
        <v>0</v>
      </c>
      <c r="AC240" s="510">
        <f t="shared" si="69"/>
        <v>0</v>
      </c>
    </row>
    <row r="241" spans="1:29" x14ac:dyDescent="0.25">
      <c r="A241" s="422">
        <v>1</v>
      </c>
      <c r="B241" s="424">
        <v>0</v>
      </c>
      <c r="C241" s="424">
        <v>0</v>
      </c>
      <c r="D241" s="424">
        <v>0</v>
      </c>
      <c r="E241" s="424">
        <v>0</v>
      </c>
      <c r="F241" s="424">
        <v>0</v>
      </c>
      <c r="G241" s="424">
        <v>0</v>
      </c>
      <c r="H241" s="727"/>
      <c r="J241" s="509">
        <f t="shared" si="70"/>
        <v>0</v>
      </c>
      <c r="K241" s="509">
        <f t="shared" si="71"/>
        <v>0</v>
      </c>
      <c r="L241" s="509">
        <f t="shared" si="72"/>
        <v>0</v>
      </c>
      <c r="M241" s="509">
        <f t="shared" si="73"/>
        <v>0</v>
      </c>
      <c r="N241" s="509">
        <f t="shared" si="74"/>
        <v>0</v>
      </c>
      <c r="O241" s="509">
        <f t="shared" si="75"/>
        <v>0</v>
      </c>
      <c r="Q241" s="513">
        <v>0</v>
      </c>
      <c r="R241" s="513">
        <v>0</v>
      </c>
      <c r="S241" s="513">
        <v>0</v>
      </c>
      <c r="T241" s="513">
        <v>0</v>
      </c>
      <c r="U241" s="513">
        <v>0</v>
      </c>
      <c r="V241" s="513">
        <v>0</v>
      </c>
      <c r="X241" s="510">
        <f t="shared" si="64"/>
        <v>0</v>
      </c>
      <c r="Y241" s="510">
        <f t="shared" si="65"/>
        <v>0</v>
      </c>
      <c r="Z241" s="510">
        <f t="shared" si="66"/>
        <v>0</v>
      </c>
      <c r="AA241" s="510">
        <f t="shared" si="67"/>
        <v>0</v>
      </c>
      <c r="AB241" s="510">
        <f t="shared" si="68"/>
        <v>0</v>
      </c>
      <c r="AC241" s="510">
        <f t="shared" si="69"/>
        <v>0</v>
      </c>
    </row>
    <row r="242" spans="1:29" x14ac:dyDescent="0.25">
      <c r="A242" s="422">
        <v>1</v>
      </c>
      <c r="B242" s="424">
        <v>0</v>
      </c>
      <c r="C242" s="424">
        <v>0</v>
      </c>
      <c r="D242" s="424">
        <v>0</v>
      </c>
      <c r="E242" s="424">
        <v>0</v>
      </c>
      <c r="F242" s="424">
        <v>0</v>
      </c>
      <c r="G242" s="424">
        <v>0</v>
      </c>
      <c r="H242" s="727"/>
      <c r="J242" s="509">
        <f t="shared" si="70"/>
        <v>0</v>
      </c>
      <c r="K242" s="509">
        <f t="shared" si="71"/>
        <v>0</v>
      </c>
      <c r="L242" s="509">
        <f t="shared" si="72"/>
        <v>0</v>
      </c>
      <c r="M242" s="509">
        <f t="shared" si="73"/>
        <v>0</v>
      </c>
      <c r="N242" s="509">
        <f t="shared" si="74"/>
        <v>0</v>
      </c>
      <c r="O242" s="509">
        <f t="shared" si="75"/>
        <v>0</v>
      </c>
      <c r="Q242" s="513">
        <v>0</v>
      </c>
      <c r="R242" s="513">
        <v>0</v>
      </c>
      <c r="S242" s="513">
        <v>0</v>
      </c>
      <c r="T242" s="513">
        <v>0</v>
      </c>
      <c r="U242" s="513">
        <v>0</v>
      </c>
      <c r="V242" s="513">
        <v>0</v>
      </c>
      <c r="X242" s="510">
        <f t="shared" si="64"/>
        <v>0</v>
      </c>
      <c r="Y242" s="510">
        <f t="shared" si="65"/>
        <v>0</v>
      </c>
      <c r="Z242" s="510">
        <f t="shared" si="66"/>
        <v>0</v>
      </c>
      <c r="AA242" s="510">
        <f t="shared" si="67"/>
        <v>0</v>
      </c>
      <c r="AB242" s="510">
        <f t="shared" si="68"/>
        <v>0</v>
      </c>
      <c r="AC242" s="510">
        <f t="shared" si="69"/>
        <v>0</v>
      </c>
    </row>
    <row r="243" spans="1:29" x14ac:dyDescent="0.25">
      <c r="A243" s="422">
        <v>1</v>
      </c>
      <c r="B243" s="424">
        <v>0</v>
      </c>
      <c r="C243" s="424">
        <v>0</v>
      </c>
      <c r="D243" s="424">
        <v>0</v>
      </c>
      <c r="E243" s="424">
        <v>0</v>
      </c>
      <c r="F243" s="424">
        <v>0</v>
      </c>
      <c r="G243" s="424">
        <v>0</v>
      </c>
      <c r="H243" s="727"/>
      <c r="J243" s="509">
        <f t="shared" si="70"/>
        <v>0</v>
      </c>
      <c r="K243" s="509">
        <f t="shared" si="71"/>
        <v>0</v>
      </c>
      <c r="L243" s="509">
        <f t="shared" si="72"/>
        <v>0</v>
      </c>
      <c r="M243" s="509">
        <f t="shared" si="73"/>
        <v>0</v>
      </c>
      <c r="N243" s="509">
        <f t="shared" si="74"/>
        <v>0</v>
      </c>
      <c r="O243" s="509">
        <f t="shared" si="75"/>
        <v>0</v>
      </c>
      <c r="Q243" s="513">
        <v>0</v>
      </c>
      <c r="R243" s="513">
        <v>0</v>
      </c>
      <c r="S243" s="513">
        <v>0</v>
      </c>
      <c r="T243" s="513">
        <v>0</v>
      </c>
      <c r="U243" s="513">
        <v>0</v>
      </c>
      <c r="V243" s="513">
        <v>0</v>
      </c>
      <c r="X243" s="510">
        <f t="shared" si="64"/>
        <v>0</v>
      </c>
      <c r="Y243" s="510">
        <f t="shared" si="65"/>
        <v>0</v>
      </c>
      <c r="Z243" s="510">
        <f t="shared" si="66"/>
        <v>0</v>
      </c>
      <c r="AA243" s="510">
        <f t="shared" si="67"/>
        <v>0</v>
      </c>
      <c r="AB243" s="510">
        <f t="shared" si="68"/>
        <v>0</v>
      </c>
      <c r="AC243" s="510">
        <f t="shared" si="69"/>
        <v>0</v>
      </c>
    </row>
    <row r="244" spans="1:29" x14ac:dyDescent="0.25">
      <c r="A244" s="422">
        <v>1</v>
      </c>
      <c r="B244" s="427">
        <v>0</v>
      </c>
      <c r="C244" s="427">
        <v>0</v>
      </c>
      <c r="D244" s="427">
        <v>0</v>
      </c>
      <c r="E244" s="427">
        <v>0</v>
      </c>
      <c r="F244" s="427">
        <v>0</v>
      </c>
      <c r="G244" s="427">
        <v>0</v>
      </c>
      <c r="H244" s="809"/>
      <c r="J244" s="509">
        <f t="shared" si="70"/>
        <v>0</v>
      </c>
      <c r="K244" s="509">
        <f t="shared" si="71"/>
        <v>0</v>
      </c>
      <c r="L244" s="509">
        <f t="shared" si="72"/>
        <v>0</v>
      </c>
      <c r="M244" s="509">
        <f t="shared" si="73"/>
        <v>0</v>
      </c>
      <c r="N244" s="509">
        <f t="shared" si="74"/>
        <v>0</v>
      </c>
      <c r="O244" s="509">
        <f t="shared" si="75"/>
        <v>0</v>
      </c>
      <c r="Q244" s="513">
        <v>0</v>
      </c>
      <c r="R244" s="513">
        <v>0</v>
      </c>
      <c r="S244" s="513">
        <v>0</v>
      </c>
      <c r="T244" s="513">
        <v>0</v>
      </c>
      <c r="U244" s="513">
        <v>0</v>
      </c>
      <c r="V244" s="513">
        <v>0</v>
      </c>
      <c r="X244" s="510">
        <f t="shared" si="64"/>
        <v>0</v>
      </c>
      <c r="Y244" s="510">
        <f t="shared" si="65"/>
        <v>0</v>
      </c>
      <c r="Z244" s="510">
        <f t="shared" si="66"/>
        <v>0</v>
      </c>
      <c r="AA244" s="510">
        <f t="shared" si="67"/>
        <v>0</v>
      </c>
      <c r="AB244" s="510">
        <f t="shared" si="68"/>
        <v>0</v>
      </c>
      <c r="AC244" s="510">
        <f t="shared" si="69"/>
        <v>0</v>
      </c>
    </row>
    <row r="245" spans="1:29" x14ac:dyDescent="0.25">
      <c r="A245" s="449" t="s">
        <v>862</v>
      </c>
      <c r="B245" s="453">
        <v>2280639.44</v>
      </c>
      <c r="C245" s="453">
        <v>2280639.44</v>
      </c>
      <c r="D245" s="453">
        <v>2282416</v>
      </c>
      <c r="E245" s="453">
        <v>1055100</v>
      </c>
      <c r="F245" s="453">
        <v>1172300</v>
      </c>
      <c r="G245" s="453">
        <v>0</v>
      </c>
      <c r="H245" s="823" t="s">
        <v>882</v>
      </c>
      <c r="J245" s="509">
        <f t="shared" si="70"/>
        <v>2280.6</v>
      </c>
      <c r="K245" s="509">
        <f t="shared" si="71"/>
        <v>2280.6</v>
      </c>
      <c r="L245" s="509">
        <f t="shared" si="72"/>
        <v>2282.4</v>
      </c>
      <c r="M245" s="509">
        <f t="shared" si="73"/>
        <v>1055.0999999999999</v>
      </c>
      <c r="N245" s="509">
        <f t="shared" si="74"/>
        <v>1172.3</v>
      </c>
      <c r="O245" s="509">
        <f t="shared" si="75"/>
        <v>0</v>
      </c>
      <c r="Q245" s="513">
        <v>2280.6</v>
      </c>
      <c r="R245" s="513">
        <v>2280.6</v>
      </c>
      <c r="S245" s="513">
        <v>2282.4</v>
      </c>
      <c r="T245" s="513">
        <v>1055.0999999999999</v>
      </c>
      <c r="U245" s="513">
        <v>1172.3</v>
      </c>
      <c r="V245" s="513">
        <v>0</v>
      </c>
      <c r="X245" s="510">
        <f t="shared" si="64"/>
        <v>3.9440000000013242E-2</v>
      </c>
      <c r="Y245" s="510">
        <f t="shared" si="65"/>
        <v>3.9440000000013242E-2</v>
      </c>
      <c r="Z245" s="510">
        <f t="shared" si="66"/>
        <v>1.6000000000076398E-2</v>
      </c>
      <c r="AA245" s="510">
        <f t="shared" si="67"/>
        <v>0</v>
      </c>
      <c r="AB245" s="510">
        <f t="shared" si="68"/>
        <v>0</v>
      </c>
      <c r="AC245" s="510">
        <f t="shared" si="69"/>
        <v>0</v>
      </c>
    </row>
    <row r="246" spans="1:29" x14ac:dyDescent="0.25">
      <c r="A246" s="422">
        <v>1</v>
      </c>
      <c r="B246" s="454">
        <v>0</v>
      </c>
      <c r="C246" s="454">
        <v>0</v>
      </c>
      <c r="D246" s="454">
        <v>0</v>
      </c>
      <c r="E246" s="454">
        <v>0</v>
      </c>
      <c r="F246" s="454">
        <v>0</v>
      </c>
      <c r="G246" s="454">
        <v>0</v>
      </c>
      <c r="H246" s="824"/>
      <c r="J246" s="509">
        <f t="shared" si="70"/>
        <v>0</v>
      </c>
      <c r="K246" s="509">
        <f t="shared" si="71"/>
        <v>0</v>
      </c>
      <c r="L246" s="509">
        <f t="shared" si="72"/>
        <v>0</v>
      </c>
      <c r="M246" s="509">
        <f t="shared" si="73"/>
        <v>0</v>
      </c>
      <c r="N246" s="509">
        <f t="shared" si="74"/>
        <v>0</v>
      </c>
      <c r="O246" s="509">
        <f t="shared" si="75"/>
        <v>0</v>
      </c>
      <c r="Q246" s="513">
        <v>0</v>
      </c>
      <c r="R246" s="513">
        <v>0</v>
      </c>
      <c r="S246" s="513">
        <v>0</v>
      </c>
      <c r="T246" s="513">
        <v>0</v>
      </c>
      <c r="U246" s="513">
        <v>0</v>
      </c>
      <c r="V246" s="513">
        <v>0</v>
      </c>
      <c r="X246" s="510">
        <f t="shared" si="64"/>
        <v>0</v>
      </c>
      <c r="Y246" s="510">
        <f t="shared" si="65"/>
        <v>0</v>
      </c>
      <c r="Z246" s="510">
        <f t="shared" si="66"/>
        <v>0</v>
      </c>
      <c r="AA246" s="510">
        <f t="shared" si="67"/>
        <v>0</v>
      </c>
      <c r="AB246" s="510">
        <f t="shared" si="68"/>
        <v>0</v>
      </c>
      <c r="AC246" s="510">
        <f t="shared" si="69"/>
        <v>0</v>
      </c>
    </row>
    <row r="247" spans="1:29" x14ac:dyDescent="0.25">
      <c r="A247" s="422">
        <v>1</v>
      </c>
      <c r="B247" s="454">
        <v>0</v>
      </c>
      <c r="C247" s="454">
        <v>0</v>
      </c>
      <c r="D247" s="454">
        <v>0</v>
      </c>
      <c r="E247" s="454">
        <v>0</v>
      </c>
      <c r="F247" s="454">
        <v>0</v>
      </c>
      <c r="G247" s="454">
        <v>0</v>
      </c>
      <c r="H247" s="824"/>
      <c r="J247" s="509">
        <f t="shared" si="70"/>
        <v>0</v>
      </c>
      <c r="K247" s="509">
        <f t="shared" si="71"/>
        <v>0</v>
      </c>
      <c r="L247" s="509">
        <f t="shared" si="72"/>
        <v>0</v>
      </c>
      <c r="M247" s="509">
        <f t="shared" si="73"/>
        <v>0</v>
      </c>
      <c r="N247" s="509">
        <f t="shared" si="74"/>
        <v>0</v>
      </c>
      <c r="O247" s="509">
        <f t="shared" si="75"/>
        <v>0</v>
      </c>
      <c r="Q247" s="513">
        <v>0</v>
      </c>
      <c r="R247" s="513">
        <v>0</v>
      </c>
      <c r="S247" s="513">
        <v>0</v>
      </c>
      <c r="T247" s="513">
        <v>0</v>
      </c>
      <c r="U247" s="513">
        <v>0</v>
      </c>
      <c r="V247" s="513">
        <v>0</v>
      </c>
      <c r="X247" s="510">
        <f t="shared" si="64"/>
        <v>0</v>
      </c>
      <c r="Y247" s="510">
        <f t="shared" si="65"/>
        <v>0</v>
      </c>
      <c r="Z247" s="510">
        <f t="shared" si="66"/>
        <v>0</v>
      </c>
      <c r="AA247" s="510">
        <f t="shared" si="67"/>
        <v>0</v>
      </c>
      <c r="AB247" s="510">
        <f t="shared" si="68"/>
        <v>0</v>
      </c>
      <c r="AC247" s="510">
        <f t="shared" si="69"/>
        <v>0</v>
      </c>
    </row>
    <row r="248" spans="1:29" x14ac:dyDescent="0.25">
      <c r="A248" s="422">
        <v>1</v>
      </c>
      <c r="B248" s="454"/>
      <c r="C248" s="454"/>
      <c r="D248" s="454"/>
      <c r="E248" s="454"/>
      <c r="F248" s="454"/>
      <c r="G248" s="454"/>
      <c r="H248" s="824"/>
      <c r="J248" s="509">
        <f t="shared" si="70"/>
        <v>0</v>
      </c>
      <c r="K248" s="509">
        <f t="shared" si="71"/>
        <v>0</v>
      </c>
      <c r="L248" s="509">
        <f t="shared" si="72"/>
        <v>0</v>
      </c>
      <c r="M248" s="509">
        <f t="shared" si="73"/>
        <v>0</v>
      </c>
      <c r="N248" s="509">
        <f t="shared" si="74"/>
        <v>0</v>
      </c>
      <c r="O248" s="509">
        <f t="shared" si="75"/>
        <v>0</v>
      </c>
      <c r="Q248" s="513">
        <v>0</v>
      </c>
      <c r="R248" s="513">
        <v>0</v>
      </c>
      <c r="S248" s="513">
        <v>0</v>
      </c>
      <c r="T248" s="513">
        <v>0</v>
      </c>
      <c r="U248" s="513">
        <v>0</v>
      </c>
      <c r="V248" s="513">
        <v>0</v>
      </c>
      <c r="X248" s="510">
        <f t="shared" si="64"/>
        <v>0</v>
      </c>
      <c r="Y248" s="510">
        <f t="shared" si="65"/>
        <v>0</v>
      </c>
      <c r="Z248" s="510">
        <f t="shared" si="66"/>
        <v>0</v>
      </c>
      <c r="AA248" s="510">
        <f t="shared" si="67"/>
        <v>0</v>
      </c>
      <c r="AB248" s="510">
        <f t="shared" si="68"/>
        <v>0</v>
      </c>
      <c r="AC248" s="510">
        <f t="shared" si="69"/>
        <v>0</v>
      </c>
    </row>
    <row r="249" spans="1:29" x14ac:dyDescent="0.25">
      <c r="A249" s="449" t="s">
        <v>863</v>
      </c>
      <c r="B249" s="432">
        <v>9030513.0199999996</v>
      </c>
      <c r="C249" s="432">
        <v>9030513.0199999996</v>
      </c>
      <c r="D249" s="432">
        <v>141663455.46000001</v>
      </c>
      <c r="E249" s="432">
        <v>7083600</v>
      </c>
      <c r="F249" s="432">
        <v>16548300</v>
      </c>
      <c r="G249" s="432">
        <v>0</v>
      </c>
      <c r="H249" s="825" t="s">
        <v>1594</v>
      </c>
      <c r="J249" s="509">
        <f t="shared" si="70"/>
        <v>9030.5</v>
      </c>
      <c r="K249" s="509">
        <f t="shared" si="71"/>
        <v>9030.5</v>
      </c>
      <c r="L249" s="509">
        <f t="shared" si="72"/>
        <v>141663.5</v>
      </c>
      <c r="M249" s="509">
        <f t="shared" si="73"/>
        <v>7083.6</v>
      </c>
      <c r="N249" s="509">
        <f t="shared" si="74"/>
        <v>16548.3</v>
      </c>
      <c r="O249" s="509">
        <f t="shared" si="75"/>
        <v>0</v>
      </c>
      <c r="Q249" s="513">
        <v>9030.5</v>
      </c>
      <c r="R249" s="513">
        <v>9030.5</v>
      </c>
      <c r="S249" s="513">
        <v>141663.5</v>
      </c>
      <c r="T249" s="513">
        <v>7083.6</v>
      </c>
      <c r="U249" s="513">
        <v>16548.3</v>
      </c>
      <c r="V249" s="513">
        <v>0</v>
      </c>
      <c r="X249" s="510">
        <f t="shared" si="64"/>
        <v>1.3020000000324217E-2</v>
      </c>
      <c r="Y249" s="510">
        <f t="shared" si="65"/>
        <v>1.3020000000324217E-2</v>
      </c>
      <c r="Z249" s="510">
        <f t="shared" si="66"/>
        <v>-4.454000000259839E-2</v>
      </c>
      <c r="AA249" s="510">
        <f t="shared" si="67"/>
        <v>0</v>
      </c>
      <c r="AB249" s="510">
        <f t="shared" si="68"/>
        <v>0</v>
      </c>
      <c r="AC249" s="510">
        <f t="shared" si="69"/>
        <v>0</v>
      </c>
    </row>
    <row r="250" spans="1:29" x14ac:dyDescent="0.25">
      <c r="A250" s="422">
        <v>1</v>
      </c>
      <c r="B250" s="433">
        <v>0</v>
      </c>
      <c r="C250" s="433">
        <v>0</v>
      </c>
      <c r="D250" s="433">
        <v>0</v>
      </c>
      <c r="E250" s="435"/>
      <c r="F250" s="433">
        <v>0</v>
      </c>
      <c r="G250" s="433">
        <v>0</v>
      </c>
      <c r="H250" s="826"/>
      <c r="J250" s="509">
        <f t="shared" si="70"/>
        <v>0</v>
      </c>
      <c r="K250" s="509">
        <f t="shared" si="71"/>
        <v>0</v>
      </c>
      <c r="L250" s="509">
        <f t="shared" si="72"/>
        <v>0</v>
      </c>
      <c r="M250" s="509">
        <f t="shared" si="73"/>
        <v>0</v>
      </c>
      <c r="N250" s="509">
        <f t="shared" si="74"/>
        <v>0</v>
      </c>
      <c r="O250" s="509">
        <f t="shared" si="75"/>
        <v>0</v>
      </c>
      <c r="Q250" s="513">
        <v>0</v>
      </c>
      <c r="R250" s="513">
        <v>0</v>
      </c>
      <c r="S250" s="513">
        <v>0</v>
      </c>
      <c r="T250" s="513">
        <v>0</v>
      </c>
      <c r="U250" s="513">
        <v>0</v>
      </c>
      <c r="V250" s="513">
        <v>0</v>
      </c>
      <c r="X250" s="510">
        <f t="shared" si="64"/>
        <v>0</v>
      </c>
      <c r="Y250" s="510">
        <f t="shared" si="65"/>
        <v>0</v>
      </c>
      <c r="Z250" s="510">
        <f t="shared" si="66"/>
        <v>0</v>
      </c>
      <c r="AA250" s="510">
        <f t="shared" si="67"/>
        <v>0</v>
      </c>
      <c r="AB250" s="510">
        <f t="shared" si="68"/>
        <v>0</v>
      </c>
      <c r="AC250" s="510">
        <f t="shared" si="69"/>
        <v>0</v>
      </c>
    </row>
    <row r="251" spans="1:29" x14ac:dyDescent="0.25">
      <c r="A251" s="422">
        <v>1</v>
      </c>
      <c r="B251" s="433">
        <v>0</v>
      </c>
      <c r="C251" s="433">
        <v>0</v>
      </c>
      <c r="D251" s="433">
        <v>0</v>
      </c>
      <c r="E251" s="435"/>
      <c r="F251" s="433">
        <v>0</v>
      </c>
      <c r="G251" s="433">
        <v>0</v>
      </c>
      <c r="H251" s="826"/>
      <c r="J251" s="509">
        <f t="shared" si="70"/>
        <v>0</v>
      </c>
      <c r="K251" s="509">
        <f t="shared" si="71"/>
        <v>0</v>
      </c>
      <c r="L251" s="509">
        <f t="shared" si="72"/>
        <v>0</v>
      </c>
      <c r="M251" s="509">
        <f t="shared" si="73"/>
        <v>0</v>
      </c>
      <c r="N251" s="509">
        <f t="shared" si="74"/>
        <v>0</v>
      </c>
      <c r="O251" s="509">
        <f t="shared" si="75"/>
        <v>0</v>
      </c>
      <c r="Q251" s="513">
        <v>0</v>
      </c>
      <c r="R251" s="513">
        <v>0</v>
      </c>
      <c r="S251" s="513">
        <v>0</v>
      </c>
      <c r="T251" s="513">
        <v>0</v>
      </c>
      <c r="U251" s="513">
        <v>0</v>
      </c>
      <c r="V251" s="513">
        <v>0</v>
      </c>
      <c r="X251" s="510">
        <f t="shared" si="64"/>
        <v>0</v>
      </c>
      <c r="Y251" s="510">
        <f t="shared" si="65"/>
        <v>0</v>
      </c>
      <c r="Z251" s="510">
        <f t="shared" si="66"/>
        <v>0</v>
      </c>
      <c r="AA251" s="510">
        <f t="shared" si="67"/>
        <v>0</v>
      </c>
      <c r="AB251" s="510">
        <f t="shared" si="68"/>
        <v>0</v>
      </c>
      <c r="AC251" s="510">
        <f t="shared" si="69"/>
        <v>0</v>
      </c>
    </row>
    <row r="252" spans="1:29" x14ac:dyDescent="0.25">
      <c r="A252" s="422">
        <v>1</v>
      </c>
      <c r="B252" s="433">
        <v>0</v>
      </c>
      <c r="C252" s="433">
        <v>0</v>
      </c>
      <c r="D252" s="433">
        <v>0</v>
      </c>
      <c r="E252" s="435"/>
      <c r="F252" s="433">
        <v>0</v>
      </c>
      <c r="G252" s="433">
        <v>0</v>
      </c>
      <c r="H252" s="826"/>
      <c r="J252" s="509">
        <f t="shared" si="70"/>
        <v>0</v>
      </c>
      <c r="K252" s="509">
        <f t="shared" si="71"/>
        <v>0</v>
      </c>
      <c r="L252" s="509">
        <f t="shared" si="72"/>
        <v>0</v>
      </c>
      <c r="M252" s="509">
        <f t="shared" si="73"/>
        <v>0</v>
      </c>
      <c r="N252" s="509">
        <f t="shared" si="74"/>
        <v>0</v>
      </c>
      <c r="O252" s="509">
        <f t="shared" si="75"/>
        <v>0</v>
      </c>
      <c r="Q252" s="513">
        <v>0</v>
      </c>
      <c r="R252" s="513">
        <v>0</v>
      </c>
      <c r="S252" s="513">
        <v>0</v>
      </c>
      <c r="T252" s="513">
        <v>0</v>
      </c>
      <c r="U252" s="513">
        <v>0</v>
      </c>
      <c r="V252" s="513">
        <v>0</v>
      </c>
      <c r="X252" s="510">
        <f t="shared" si="64"/>
        <v>0</v>
      </c>
      <c r="Y252" s="510">
        <f t="shared" si="65"/>
        <v>0</v>
      </c>
      <c r="Z252" s="510">
        <f t="shared" si="66"/>
        <v>0</v>
      </c>
      <c r="AA252" s="510">
        <f t="shared" si="67"/>
        <v>0</v>
      </c>
      <c r="AB252" s="510">
        <f t="shared" si="68"/>
        <v>0</v>
      </c>
      <c r="AC252" s="510">
        <f t="shared" si="69"/>
        <v>0</v>
      </c>
    </row>
    <row r="253" spans="1:29" x14ac:dyDescent="0.25">
      <c r="A253" s="422">
        <v>1</v>
      </c>
      <c r="B253" s="433">
        <v>0</v>
      </c>
      <c r="C253" s="433">
        <v>0</v>
      </c>
      <c r="D253" s="433">
        <v>0</v>
      </c>
      <c r="E253" s="435"/>
      <c r="F253" s="433">
        <v>0</v>
      </c>
      <c r="G253" s="433">
        <v>0</v>
      </c>
      <c r="H253" s="826"/>
      <c r="J253" s="509">
        <f t="shared" si="70"/>
        <v>0</v>
      </c>
      <c r="K253" s="509">
        <f t="shared" si="71"/>
        <v>0</v>
      </c>
      <c r="L253" s="509">
        <f t="shared" si="72"/>
        <v>0</v>
      </c>
      <c r="M253" s="509">
        <f t="shared" si="73"/>
        <v>0</v>
      </c>
      <c r="N253" s="509">
        <f t="shared" si="74"/>
        <v>0</v>
      </c>
      <c r="O253" s="509">
        <f t="shared" si="75"/>
        <v>0</v>
      </c>
      <c r="Q253" s="513">
        <v>0</v>
      </c>
      <c r="R253" s="513">
        <v>0</v>
      </c>
      <c r="S253" s="513">
        <v>0</v>
      </c>
      <c r="T253" s="513">
        <v>0</v>
      </c>
      <c r="U253" s="513">
        <v>0</v>
      </c>
      <c r="V253" s="513">
        <v>0</v>
      </c>
      <c r="X253" s="510">
        <f t="shared" si="64"/>
        <v>0</v>
      </c>
      <c r="Y253" s="510">
        <f t="shared" si="65"/>
        <v>0</v>
      </c>
      <c r="Z253" s="510">
        <f t="shared" si="66"/>
        <v>0</v>
      </c>
      <c r="AA253" s="510">
        <f t="shared" si="67"/>
        <v>0</v>
      </c>
      <c r="AB253" s="510">
        <f t="shared" si="68"/>
        <v>0</v>
      </c>
      <c r="AC253" s="510">
        <f t="shared" si="69"/>
        <v>0</v>
      </c>
    </row>
    <row r="254" spans="1:29" x14ac:dyDescent="0.25">
      <c r="A254" s="422">
        <v>1</v>
      </c>
      <c r="B254" s="433">
        <v>0</v>
      </c>
      <c r="C254" s="433">
        <v>0</v>
      </c>
      <c r="D254" s="433">
        <v>0</v>
      </c>
      <c r="E254" s="435"/>
      <c r="F254" s="433">
        <v>0</v>
      </c>
      <c r="G254" s="433">
        <v>0</v>
      </c>
      <c r="H254" s="826"/>
      <c r="J254" s="509">
        <f t="shared" si="70"/>
        <v>0</v>
      </c>
      <c r="K254" s="509">
        <f t="shared" si="71"/>
        <v>0</v>
      </c>
      <c r="L254" s="509">
        <f t="shared" si="72"/>
        <v>0</v>
      </c>
      <c r="M254" s="509">
        <f t="shared" si="73"/>
        <v>0</v>
      </c>
      <c r="N254" s="509">
        <f t="shared" si="74"/>
        <v>0</v>
      </c>
      <c r="O254" s="509">
        <f t="shared" si="75"/>
        <v>0</v>
      </c>
      <c r="Q254" s="513">
        <v>0</v>
      </c>
      <c r="R254" s="513">
        <v>0</v>
      </c>
      <c r="S254" s="513">
        <v>0</v>
      </c>
      <c r="T254" s="513">
        <v>0</v>
      </c>
      <c r="U254" s="513">
        <v>0</v>
      </c>
      <c r="V254" s="513">
        <v>0</v>
      </c>
      <c r="X254" s="510">
        <f t="shared" si="64"/>
        <v>0</v>
      </c>
      <c r="Y254" s="510">
        <f t="shared" si="65"/>
        <v>0</v>
      </c>
      <c r="Z254" s="510">
        <f t="shared" si="66"/>
        <v>0</v>
      </c>
      <c r="AA254" s="510">
        <f t="shared" si="67"/>
        <v>0</v>
      </c>
      <c r="AB254" s="510">
        <f t="shared" si="68"/>
        <v>0</v>
      </c>
      <c r="AC254" s="510">
        <f t="shared" si="69"/>
        <v>0</v>
      </c>
    </row>
    <row r="255" spans="1:29" x14ac:dyDescent="0.25">
      <c r="A255" s="422">
        <v>1</v>
      </c>
      <c r="B255" s="433"/>
      <c r="C255" s="433"/>
      <c r="D255" s="433"/>
      <c r="E255" s="435"/>
      <c r="F255" s="433"/>
      <c r="G255" s="433"/>
      <c r="H255" s="826"/>
      <c r="J255" s="509">
        <f t="shared" si="70"/>
        <v>0</v>
      </c>
      <c r="K255" s="509">
        <f t="shared" si="71"/>
        <v>0</v>
      </c>
      <c r="L255" s="509">
        <f t="shared" si="72"/>
        <v>0</v>
      </c>
      <c r="M255" s="509">
        <f t="shared" si="73"/>
        <v>0</v>
      </c>
      <c r="N255" s="509">
        <f t="shared" si="74"/>
        <v>0</v>
      </c>
      <c r="O255" s="509">
        <f t="shared" si="75"/>
        <v>0</v>
      </c>
      <c r="Q255" s="513">
        <v>0</v>
      </c>
      <c r="R255" s="513">
        <v>0</v>
      </c>
      <c r="S255" s="513">
        <v>0</v>
      </c>
      <c r="T255" s="513">
        <v>0</v>
      </c>
      <c r="U255" s="513">
        <v>0</v>
      </c>
      <c r="V255" s="513">
        <v>0</v>
      </c>
      <c r="X255" s="510">
        <f t="shared" si="64"/>
        <v>0</v>
      </c>
      <c r="Y255" s="510">
        <f t="shared" si="65"/>
        <v>0</v>
      </c>
      <c r="Z255" s="510">
        <f t="shared" si="66"/>
        <v>0</v>
      </c>
      <c r="AA255" s="510">
        <f t="shared" si="67"/>
        <v>0</v>
      </c>
      <c r="AB255" s="510">
        <f t="shared" si="68"/>
        <v>0</v>
      </c>
      <c r="AC255" s="510">
        <f t="shared" si="69"/>
        <v>0</v>
      </c>
    </row>
    <row r="256" spans="1:29" x14ac:dyDescent="0.25">
      <c r="A256" s="422">
        <v>1</v>
      </c>
      <c r="B256" s="433">
        <v>0</v>
      </c>
      <c r="C256" s="433">
        <v>0</v>
      </c>
      <c r="D256" s="433">
        <v>0</v>
      </c>
      <c r="E256" s="435"/>
      <c r="F256" s="433">
        <v>0</v>
      </c>
      <c r="G256" s="433">
        <v>0</v>
      </c>
      <c r="H256" s="826"/>
      <c r="J256" s="509">
        <f t="shared" si="70"/>
        <v>0</v>
      </c>
      <c r="K256" s="509">
        <f t="shared" si="71"/>
        <v>0</v>
      </c>
      <c r="L256" s="509">
        <f t="shared" si="72"/>
        <v>0</v>
      </c>
      <c r="M256" s="509">
        <f t="shared" si="73"/>
        <v>0</v>
      </c>
      <c r="N256" s="509">
        <f t="shared" si="74"/>
        <v>0</v>
      </c>
      <c r="O256" s="509">
        <f t="shared" si="75"/>
        <v>0</v>
      </c>
      <c r="Q256" s="513">
        <v>0</v>
      </c>
      <c r="R256" s="513">
        <v>0</v>
      </c>
      <c r="S256" s="513">
        <v>0</v>
      </c>
      <c r="T256" s="513">
        <v>0</v>
      </c>
      <c r="U256" s="513">
        <v>0</v>
      </c>
      <c r="V256" s="513">
        <v>0</v>
      </c>
      <c r="X256" s="510">
        <f t="shared" si="64"/>
        <v>0</v>
      </c>
      <c r="Y256" s="510">
        <f t="shared" si="65"/>
        <v>0</v>
      </c>
      <c r="Z256" s="510">
        <f t="shared" si="66"/>
        <v>0</v>
      </c>
      <c r="AA256" s="510">
        <f t="shared" si="67"/>
        <v>0</v>
      </c>
      <c r="AB256" s="510">
        <f t="shared" si="68"/>
        <v>0</v>
      </c>
      <c r="AC256" s="510">
        <f t="shared" si="69"/>
        <v>0</v>
      </c>
    </row>
    <row r="257" spans="1:29" x14ac:dyDescent="0.25">
      <c r="A257" s="422">
        <v>1</v>
      </c>
      <c r="B257" s="433">
        <v>0</v>
      </c>
      <c r="C257" s="433">
        <v>0</v>
      </c>
      <c r="D257" s="433">
        <v>0</v>
      </c>
      <c r="E257" s="435"/>
      <c r="F257" s="433">
        <v>0</v>
      </c>
      <c r="G257" s="433">
        <v>0</v>
      </c>
      <c r="H257" s="826"/>
      <c r="J257" s="509">
        <f t="shared" si="70"/>
        <v>0</v>
      </c>
      <c r="K257" s="509">
        <f t="shared" si="71"/>
        <v>0</v>
      </c>
      <c r="L257" s="509">
        <f t="shared" si="72"/>
        <v>0</v>
      </c>
      <c r="M257" s="509">
        <f t="shared" si="73"/>
        <v>0</v>
      </c>
      <c r="N257" s="509">
        <f t="shared" si="74"/>
        <v>0</v>
      </c>
      <c r="O257" s="509">
        <f t="shared" si="75"/>
        <v>0</v>
      </c>
      <c r="Q257" s="513">
        <v>0</v>
      </c>
      <c r="R257" s="513">
        <v>0</v>
      </c>
      <c r="S257" s="513">
        <v>0</v>
      </c>
      <c r="T257" s="513">
        <v>0</v>
      </c>
      <c r="U257" s="513">
        <v>0</v>
      </c>
      <c r="V257" s="513">
        <v>0</v>
      </c>
      <c r="X257" s="510">
        <f t="shared" si="64"/>
        <v>0</v>
      </c>
      <c r="Y257" s="510">
        <f t="shared" si="65"/>
        <v>0</v>
      </c>
      <c r="Z257" s="510">
        <f t="shared" si="66"/>
        <v>0</v>
      </c>
      <c r="AA257" s="510">
        <f t="shared" si="67"/>
        <v>0</v>
      </c>
      <c r="AB257" s="510">
        <f t="shared" si="68"/>
        <v>0</v>
      </c>
      <c r="AC257" s="510">
        <f t="shared" si="69"/>
        <v>0</v>
      </c>
    </row>
    <row r="258" spans="1:29" x14ac:dyDescent="0.25">
      <c r="A258" s="422">
        <v>1</v>
      </c>
      <c r="B258" s="433">
        <v>0</v>
      </c>
      <c r="C258" s="433">
        <v>0</v>
      </c>
      <c r="D258" s="433">
        <v>0</v>
      </c>
      <c r="E258" s="435"/>
      <c r="F258" s="433">
        <v>0</v>
      </c>
      <c r="G258" s="433">
        <v>0</v>
      </c>
      <c r="H258" s="826"/>
      <c r="J258" s="509">
        <f t="shared" si="70"/>
        <v>0</v>
      </c>
      <c r="K258" s="509">
        <f t="shared" si="71"/>
        <v>0</v>
      </c>
      <c r="L258" s="509">
        <f t="shared" si="72"/>
        <v>0</v>
      </c>
      <c r="M258" s="509">
        <f t="shared" si="73"/>
        <v>0</v>
      </c>
      <c r="N258" s="509">
        <f t="shared" si="74"/>
        <v>0</v>
      </c>
      <c r="O258" s="509">
        <f t="shared" si="75"/>
        <v>0</v>
      </c>
      <c r="Q258" s="513">
        <v>0</v>
      </c>
      <c r="R258" s="513">
        <v>0</v>
      </c>
      <c r="S258" s="513">
        <v>0</v>
      </c>
      <c r="T258" s="513">
        <v>0</v>
      </c>
      <c r="U258" s="513">
        <v>0</v>
      </c>
      <c r="V258" s="513">
        <v>0</v>
      </c>
      <c r="X258" s="510">
        <f t="shared" si="64"/>
        <v>0</v>
      </c>
      <c r="Y258" s="510">
        <f t="shared" si="65"/>
        <v>0</v>
      </c>
      <c r="Z258" s="510">
        <f t="shared" si="66"/>
        <v>0</v>
      </c>
      <c r="AA258" s="510">
        <f t="shared" si="67"/>
        <v>0</v>
      </c>
      <c r="AB258" s="510">
        <f t="shared" si="68"/>
        <v>0</v>
      </c>
      <c r="AC258" s="510">
        <f t="shared" si="69"/>
        <v>0</v>
      </c>
    </row>
    <row r="259" spans="1:29" x14ac:dyDescent="0.25">
      <c r="A259" s="422">
        <v>1</v>
      </c>
      <c r="B259" s="433">
        <v>0</v>
      </c>
      <c r="C259" s="433">
        <v>0</v>
      </c>
      <c r="D259" s="433">
        <v>0</v>
      </c>
      <c r="E259" s="435"/>
      <c r="F259" s="433">
        <v>0</v>
      </c>
      <c r="G259" s="433">
        <v>0</v>
      </c>
      <c r="H259" s="826"/>
      <c r="J259" s="509">
        <f t="shared" si="70"/>
        <v>0</v>
      </c>
      <c r="K259" s="509">
        <f t="shared" si="71"/>
        <v>0</v>
      </c>
      <c r="L259" s="509">
        <f t="shared" si="72"/>
        <v>0</v>
      </c>
      <c r="M259" s="509">
        <f t="shared" si="73"/>
        <v>0</v>
      </c>
      <c r="N259" s="509">
        <f t="shared" si="74"/>
        <v>0</v>
      </c>
      <c r="O259" s="509">
        <f t="shared" si="75"/>
        <v>0</v>
      </c>
      <c r="Q259" s="513">
        <v>0</v>
      </c>
      <c r="R259" s="513">
        <v>0</v>
      </c>
      <c r="S259" s="513">
        <v>0</v>
      </c>
      <c r="T259" s="513">
        <v>0</v>
      </c>
      <c r="U259" s="513">
        <v>0</v>
      </c>
      <c r="V259" s="513">
        <v>0</v>
      </c>
      <c r="X259" s="510">
        <f t="shared" si="64"/>
        <v>0</v>
      </c>
      <c r="Y259" s="510">
        <f t="shared" si="65"/>
        <v>0</v>
      </c>
      <c r="Z259" s="510">
        <f t="shared" si="66"/>
        <v>0</v>
      </c>
      <c r="AA259" s="510">
        <f t="shared" si="67"/>
        <v>0</v>
      </c>
      <c r="AB259" s="510">
        <f t="shared" si="68"/>
        <v>0</v>
      </c>
      <c r="AC259" s="510">
        <f t="shared" si="69"/>
        <v>0</v>
      </c>
    </row>
    <row r="260" spans="1:29" x14ac:dyDescent="0.25">
      <c r="A260" s="422">
        <v>1</v>
      </c>
      <c r="B260" s="433">
        <v>0</v>
      </c>
      <c r="C260" s="433">
        <v>0</v>
      </c>
      <c r="D260" s="433">
        <v>0</v>
      </c>
      <c r="E260" s="435"/>
      <c r="F260" s="433">
        <v>0</v>
      </c>
      <c r="G260" s="433">
        <v>0</v>
      </c>
      <c r="H260" s="826"/>
      <c r="J260" s="509">
        <f t="shared" si="70"/>
        <v>0</v>
      </c>
      <c r="K260" s="509">
        <f t="shared" si="71"/>
        <v>0</v>
      </c>
      <c r="L260" s="509">
        <f t="shared" si="72"/>
        <v>0</v>
      </c>
      <c r="M260" s="509">
        <f t="shared" si="73"/>
        <v>0</v>
      </c>
      <c r="N260" s="509">
        <f t="shared" si="74"/>
        <v>0</v>
      </c>
      <c r="O260" s="509">
        <f t="shared" si="75"/>
        <v>0</v>
      </c>
      <c r="Q260" s="513">
        <v>0</v>
      </c>
      <c r="R260" s="513">
        <v>0</v>
      </c>
      <c r="S260" s="513">
        <v>0</v>
      </c>
      <c r="T260" s="513">
        <v>0</v>
      </c>
      <c r="U260" s="513">
        <v>0</v>
      </c>
      <c r="V260" s="513">
        <v>0</v>
      </c>
      <c r="X260" s="510">
        <f t="shared" si="64"/>
        <v>0</v>
      </c>
      <c r="Y260" s="510">
        <f t="shared" si="65"/>
        <v>0</v>
      </c>
      <c r="Z260" s="510">
        <f t="shared" si="66"/>
        <v>0</v>
      </c>
      <c r="AA260" s="510">
        <f t="shared" si="67"/>
        <v>0</v>
      </c>
      <c r="AB260" s="510">
        <f t="shared" si="68"/>
        <v>0</v>
      </c>
      <c r="AC260" s="510">
        <f t="shared" si="69"/>
        <v>0</v>
      </c>
    </row>
    <row r="261" spans="1:29" x14ac:dyDescent="0.25">
      <c r="A261" s="422">
        <v>1</v>
      </c>
      <c r="B261" s="433">
        <v>0</v>
      </c>
      <c r="C261" s="433">
        <v>0</v>
      </c>
      <c r="D261" s="433">
        <v>0</v>
      </c>
      <c r="E261" s="435"/>
      <c r="F261" s="433">
        <v>0</v>
      </c>
      <c r="G261" s="433">
        <v>0</v>
      </c>
      <c r="H261" s="826"/>
      <c r="J261" s="509">
        <f t="shared" si="70"/>
        <v>0</v>
      </c>
      <c r="K261" s="509">
        <f t="shared" si="71"/>
        <v>0</v>
      </c>
      <c r="L261" s="509">
        <f t="shared" si="72"/>
        <v>0</v>
      </c>
      <c r="M261" s="509">
        <f t="shared" si="73"/>
        <v>0</v>
      </c>
      <c r="N261" s="509">
        <f t="shared" si="74"/>
        <v>0</v>
      </c>
      <c r="O261" s="509">
        <f t="shared" si="75"/>
        <v>0</v>
      </c>
      <c r="Q261" s="513">
        <v>0</v>
      </c>
      <c r="R261" s="513">
        <v>0</v>
      </c>
      <c r="S261" s="513">
        <v>0</v>
      </c>
      <c r="T261" s="513">
        <v>0</v>
      </c>
      <c r="U261" s="513">
        <v>0</v>
      </c>
      <c r="V261" s="513">
        <v>0</v>
      </c>
      <c r="X261" s="510">
        <f t="shared" si="64"/>
        <v>0</v>
      </c>
      <c r="Y261" s="510">
        <f t="shared" si="65"/>
        <v>0</v>
      </c>
      <c r="Z261" s="510">
        <f t="shared" si="66"/>
        <v>0</v>
      </c>
      <c r="AA261" s="510">
        <f t="shared" si="67"/>
        <v>0</v>
      </c>
      <c r="AB261" s="510">
        <f t="shared" si="68"/>
        <v>0</v>
      </c>
      <c r="AC261" s="510">
        <f t="shared" si="69"/>
        <v>0</v>
      </c>
    </row>
    <row r="262" spans="1:29" x14ac:dyDescent="0.25">
      <c r="A262" s="422">
        <v>1</v>
      </c>
      <c r="B262" s="434">
        <v>0</v>
      </c>
      <c r="C262" s="434">
        <v>0</v>
      </c>
      <c r="D262" s="434">
        <v>0</v>
      </c>
      <c r="E262" s="386"/>
      <c r="F262" s="434">
        <v>0</v>
      </c>
      <c r="G262" s="434">
        <v>0</v>
      </c>
      <c r="H262" s="826"/>
      <c r="J262" s="509">
        <f t="shared" si="70"/>
        <v>0</v>
      </c>
      <c r="K262" s="509">
        <f t="shared" si="71"/>
        <v>0</v>
      </c>
      <c r="L262" s="509">
        <f t="shared" si="72"/>
        <v>0</v>
      </c>
      <c r="M262" s="509">
        <f t="shared" si="73"/>
        <v>0</v>
      </c>
      <c r="N262" s="509">
        <f t="shared" si="74"/>
        <v>0</v>
      </c>
      <c r="O262" s="509">
        <f t="shared" si="75"/>
        <v>0</v>
      </c>
      <c r="Q262" s="513">
        <v>0</v>
      </c>
      <c r="R262" s="513">
        <v>0</v>
      </c>
      <c r="S262" s="513">
        <v>0</v>
      </c>
      <c r="T262" s="513">
        <v>0</v>
      </c>
      <c r="U262" s="513">
        <v>0</v>
      </c>
      <c r="V262" s="513">
        <v>0</v>
      </c>
      <c r="X262" s="510">
        <f t="shared" si="64"/>
        <v>0</v>
      </c>
      <c r="Y262" s="510">
        <f t="shared" si="65"/>
        <v>0</v>
      </c>
      <c r="Z262" s="510">
        <f t="shared" si="66"/>
        <v>0</v>
      </c>
      <c r="AA262" s="510">
        <f t="shared" si="67"/>
        <v>0</v>
      </c>
      <c r="AB262" s="510">
        <f t="shared" si="68"/>
        <v>0</v>
      </c>
      <c r="AC262" s="510">
        <f t="shared" si="69"/>
        <v>0</v>
      </c>
    </row>
    <row r="263" spans="1:29" x14ac:dyDescent="0.25">
      <c r="A263" s="449" t="s">
        <v>864</v>
      </c>
      <c r="B263" s="423">
        <f>96154200+1191857577.98</f>
        <v>1288011777.98</v>
      </c>
      <c r="C263" s="423">
        <f>96154090+1121830737.27</f>
        <v>1217984827.27</v>
      </c>
      <c r="D263" s="423">
        <f>130862222.22+221049524.06</f>
        <v>351911746.27999997</v>
      </c>
      <c r="E263" s="423">
        <v>841478200</v>
      </c>
      <c r="F263" s="423">
        <v>1445600</v>
      </c>
      <c r="G263" s="423">
        <v>1445600</v>
      </c>
      <c r="H263" s="827" t="s">
        <v>1535</v>
      </c>
      <c r="J263" s="509">
        <f t="shared" si="70"/>
        <v>1288011.8</v>
      </c>
      <c r="K263" s="509">
        <f t="shared" si="71"/>
        <v>1217984.8</v>
      </c>
      <c r="L263" s="509">
        <f t="shared" si="72"/>
        <v>351911.7</v>
      </c>
      <c r="M263" s="509">
        <f t="shared" si="73"/>
        <v>841478.2</v>
      </c>
      <c r="N263" s="509">
        <f t="shared" si="74"/>
        <v>1445.6</v>
      </c>
      <c r="O263" s="509">
        <f t="shared" si="75"/>
        <v>1445.6</v>
      </c>
      <c r="Q263" s="513">
        <v>1288011.8</v>
      </c>
      <c r="R263" s="513">
        <v>1217984.8</v>
      </c>
      <c r="S263" s="513">
        <v>351911.7</v>
      </c>
      <c r="T263" s="513">
        <v>841478.2</v>
      </c>
      <c r="U263" s="513">
        <v>1445.6</v>
      </c>
      <c r="V263" s="513">
        <v>1445.6</v>
      </c>
      <c r="X263" s="510">
        <f t="shared" si="64"/>
        <v>-2.2020000033080578E-2</v>
      </c>
      <c r="Y263" s="510">
        <f t="shared" si="65"/>
        <v>2.7269999962300062E-2</v>
      </c>
      <c r="Z263" s="510">
        <f t="shared" si="66"/>
        <v>4.6279999951366335E-2</v>
      </c>
      <c r="AA263" s="510">
        <f t="shared" si="67"/>
        <v>0</v>
      </c>
      <c r="AB263" s="510">
        <f t="shared" si="68"/>
        <v>0</v>
      </c>
      <c r="AC263" s="510">
        <f t="shared" si="69"/>
        <v>0</v>
      </c>
    </row>
    <row r="264" spans="1:29" x14ac:dyDescent="0.25">
      <c r="A264" s="422">
        <v>1</v>
      </c>
      <c r="B264" s="424">
        <v>0</v>
      </c>
      <c r="C264" s="424">
        <v>0</v>
      </c>
      <c r="D264" s="424">
        <v>0</v>
      </c>
      <c r="E264" s="424">
        <v>0</v>
      </c>
      <c r="F264" s="424">
        <v>0</v>
      </c>
      <c r="G264" s="424">
        <v>0</v>
      </c>
      <c r="H264" s="818"/>
      <c r="J264" s="509">
        <f t="shared" si="70"/>
        <v>0</v>
      </c>
      <c r="K264" s="509">
        <f t="shared" si="71"/>
        <v>0</v>
      </c>
      <c r="L264" s="509">
        <f t="shared" si="72"/>
        <v>0</v>
      </c>
      <c r="M264" s="509">
        <f t="shared" si="73"/>
        <v>0</v>
      </c>
      <c r="N264" s="509">
        <f t="shared" si="74"/>
        <v>0</v>
      </c>
      <c r="O264" s="509">
        <f t="shared" si="75"/>
        <v>0</v>
      </c>
      <c r="Q264" s="513">
        <v>0</v>
      </c>
      <c r="R264" s="513">
        <v>0</v>
      </c>
      <c r="S264" s="513">
        <v>0</v>
      </c>
      <c r="T264" s="513">
        <v>0</v>
      </c>
      <c r="U264" s="513">
        <v>0</v>
      </c>
      <c r="V264" s="513">
        <v>0</v>
      </c>
      <c r="X264" s="510">
        <f t="shared" si="64"/>
        <v>0</v>
      </c>
      <c r="Y264" s="510">
        <f t="shared" si="65"/>
        <v>0</v>
      </c>
      <c r="Z264" s="510">
        <f t="shared" si="66"/>
        <v>0</v>
      </c>
      <c r="AA264" s="510">
        <f t="shared" si="67"/>
        <v>0</v>
      </c>
      <c r="AB264" s="510">
        <f t="shared" si="68"/>
        <v>0</v>
      </c>
      <c r="AC264" s="510">
        <f t="shared" si="69"/>
        <v>0</v>
      </c>
    </row>
    <row r="265" spans="1:29" x14ac:dyDescent="0.25">
      <c r="A265" s="422">
        <v>1</v>
      </c>
      <c r="B265" s="424"/>
      <c r="C265" s="424"/>
      <c r="D265" s="424"/>
      <c r="E265" s="424"/>
      <c r="F265" s="424"/>
      <c r="G265" s="424"/>
      <c r="H265" s="818"/>
      <c r="J265" s="509">
        <f t="shared" si="70"/>
        <v>0</v>
      </c>
      <c r="K265" s="509">
        <f t="shared" si="71"/>
        <v>0</v>
      </c>
      <c r="L265" s="509">
        <f t="shared" si="72"/>
        <v>0</v>
      </c>
      <c r="M265" s="509">
        <f t="shared" si="73"/>
        <v>0</v>
      </c>
      <c r="N265" s="509">
        <f t="shared" si="74"/>
        <v>0</v>
      </c>
      <c r="O265" s="509">
        <f t="shared" si="75"/>
        <v>0</v>
      </c>
      <c r="Q265" s="513">
        <v>0</v>
      </c>
      <c r="R265" s="513">
        <v>0</v>
      </c>
      <c r="S265" s="513">
        <v>0</v>
      </c>
      <c r="T265" s="513">
        <v>0</v>
      </c>
      <c r="U265" s="513">
        <v>0</v>
      </c>
      <c r="V265" s="513">
        <v>0</v>
      </c>
      <c r="X265" s="510">
        <f t="shared" si="64"/>
        <v>0</v>
      </c>
      <c r="Y265" s="510">
        <f t="shared" si="65"/>
        <v>0</v>
      </c>
      <c r="Z265" s="510">
        <f t="shared" si="66"/>
        <v>0</v>
      </c>
      <c r="AA265" s="510">
        <f t="shared" si="67"/>
        <v>0</v>
      </c>
      <c r="AB265" s="510">
        <f t="shared" si="68"/>
        <v>0</v>
      </c>
      <c r="AC265" s="510">
        <f t="shared" si="69"/>
        <v>0</v>
      </c>
    </row>
    <row r="266" spans="1:29" x14ac:dyDescent="0.25">
      <c r="A266" s="422">
        <v>1</v>
      </c>
      <c r="B266" s="424"/>
      <c r="C266" s="424"/>
      <c r="D266" s="424"/>
      <c r="E266" s="424"/>
      <c r="F266" s="424"/>
      <c r="G266" s="424"/>
      <c r="H266" s="818"/>
      <c r="J266" s="509">
        <f t="shared" si="70"/>
        <v>0</v>
      </c>
      <c r="K266" s="509">
        <f t="shared" si="71"/>
        <v>0</v>
      </c>
      <c r="L266" s="509">
        <f t="shared" si="72"/>
        <v>0</v>
      </c>
      <c r="M266" s="509">
        <f t="shared" si="73"/>
        <v>0</v>
      </c>
      <c r="N266" s="509">
        <f t="shared" si="74"/>
        <v>0</v>
      </c>
      <c r="O266" s="509">
        <f t="shared" si="75"/>
        <v>0</v>
      </c>
      <c r="Q266" s="513">
        <v>0</v>
      </c>
      <c r="R266" s="513">
        <v>0</v>
      </c>
      <c r="S266" s="513">
        <v>0</v>
      </c>
      <c r="T266" s="513">
        <v>0</v>
      </c>
      <c r="U266" s="513">
        <v>0</v>
      </c>
      <c r="V266" s="513">
        <v>0</v>
      </c>
      <c r="X266" s="510">
        <f t="shared" ref="X266:X329" si="76">B266/1000-Q266</f>
        <v>0</v>
      </c>
      <c r="Y266" s="510">
        <f t="shared" ref="Y266:Y329" si="77">C266/1000-R266</f>
        <v>0</v>
      </c>
      <c r="Z266" s="510">
        <f t="shared" ref="Z266:Z329" si="78">D266/1000-S266</f>
        <v>0</v>
      </c>
      <c r="AA266" s="510">
        <f t="shared" ref="AA266:AA329" si="79">E266/1000-T266</f>
        <v>0</v>
      </c>
      <c r="AB266" s="510">
        <f t="shared" ref="AB266:AB329" si="80">F266/1000-U266</f>
        <v>0</v>
      </c>
      <c r="AC266" s="510">
        <f t="shared" ref="AC266:AC329" si="81">G266/1000-V266</f>
        <v>0</v>
      </c>
    </row>
    <row r="267" spans="1:29" x14ac:dyDescent="0.25">
      <c r="A267" s="422">
        <v>1</v>
      </c>
      <c r="B267" s="424">
        <v>0</v>
      </c>
      <c r="C267" s="424">
        <v>0</v>
      </c>
      <c r="D267" s="424">
        <v>0</v>
      </c>
      <c r="E267" s="424">
        <v>0</v>
      </c>
      <c r="F267" s="424">
        <v>0</v>
      </c>
      <c r="G267" s="424">
        <v>0</v>
      </c>
      <c r="H267" s="818"/>
      <c r="J267" s="509">
        <f t="shared" si="70"/>
        <v>0</v>
      </c>
      <c r="K267" s="509">
        <f t="shared" si="71"/>
        <v>0</v>
      </c>
      <c r="L267" s="509">
        <f t="shared" si="72"/>
        <v>0</v>
      </c>
      <c r="M267" s="509">
        <f t="shared" si="73"/>
        <v>0</v>
      </c>
      <c r="N267" s="509">
        <f t="shared" si="74"/>
        <v>0</v>
      </c>
      <c r="O267" s="509">
        <f t="shared" si="75"/>
        <v>0</v>
      </c>
      <c r="Q267" s="513">
        <v>0</v>
      </c>
      <c r="R267" s="513">
        <v>0</v>
      </c>
      <c r="S267" s="513">
        <v>0</v>
      </c>
      <c r="T267" s="513">
        <v>0</v>
      </c>
      <c r="U267" s="513">
        <v>0</v>
      </c>
      <c r="V267" s="513">
        <v>0</v>
      </c>
      <c r="X267" s="510">
        <f t="shared" si="76"/>
        <v>0</v>
      </c>
      <c r="Y267" s="510">
        <f t="shared" si="77"/>
        <v>0</v>
      </c>
      <c r="Z267" s="510">
        <f t="shared" si="78"/>
        <v>0</v>
      </c>
      <c r="AA267" s="510">
        <f t="shared" si="79"/>
        <v>0</v>
      </c>
      <c r="AB267" s="510">
        <f t="shared" si="80"/>
        <v>0</v>
      </c>
      <c r="AC267" s="510">
        <f t="shared" si="81"/>
        <v>0</v>
      </c>
    </row>
    <row r="268" spans="1:29" x14ac:dyDescent="0.25">
      <c r="A268" s="422">
        <v>1</v>
      </c>
      <c r="B268" s="424">
        <v>0</v>
      </c>
      <c r="C268" s="424">
        <v>0</v>
      </c>
      <c r="D268" s="424">
        <v>0</v>
      </c>
      <c r="E268" s="424">
        <v>0</v>
      </c>
      <c r="F268" s="424">
        <v>0</v>
      </c>
      <c r="G268" s="424">
        <v>0</v>
      </c>
      <c r="H268" s="818"/>
      <c r="J268" s="509">
        <f t="shared" si="70"/>
        <v>0</v>
      </c>
      <c r="K268" s="509">
        <f t="shared" si="71"/>
        <v>0</v>
      </c>
      <c r="L268" s="509">
        <f t="shared" si="72"/>
        <v>0</v>
      </c>
      <c r="M268" s="509">
        <f t="shared" si="73"/>
        <v>0</v>
      </c>
      <c r="N268" s="509">
        <f t="shared" si="74"/>
        <v>0</v>
      </c>
      <c r="O268" s="509">
        <f t="shared" si="75"/>
        <v>0</v>
      </c>
      <c r="Q268" s="513">
        <v>0</v>
      </c>
      <c r="R268" s="513">
        <v>0</v>
      </c>
      <c r="S268" s="513">
        <v>0</v>
      </c>
      <c r="T268" s="513">
        <v>0</v>
      </c>
      <c r="U268" s="513">
        <v>0</v>
      </c>
      <c r="V268" s="513">
        <v>0</v>
      </c>
      <c r="X268" s="510">
        <f t="shared" si="76"/>
        <v>0</v>
      </c>
      <c r="Y268" s="510">
        <f t="shared" si="77"/>
        <v>0</v>
      </c>
      <c r="Z268" s="510">
        <f t="shared" si="78"/>
        <v>0</v>
      </c>
      <c r="AA268" s="510">
        <f t="shared" si="79"/>
        <v>0</v>
      </c>
      <c r="AB268" s="510">
        <f t="shared" si="80"/>
        <v>0</v>
      </c>
      <c r="AC268" s="510">
        <f t="shared" si="81"/>
        <v>0</v>
      </c>
    </row>
    <row r="269" spans="1:29" x14ac:dyDescent="0.25">
      <c r="A269" s="422">
        <v>1</v>
      </c>
      <c r="B269" s="424">
        <v>0</v>
      </c>
      <c r="C269" s="424">
        <v>0</v>
      </c>
      <c r="D269" s="424">
        <v>0</v>
      </c>
      <c r="E269" s="424">
        <v>0</v>
      </c>
      <c r="F269" s="424">
        <v>0</v>
      </c>
      <c r="G269" s="424">
        <v>0</v>
      </c>
      <c r="H269" s="818"/>
      <c r="J269" s="509">
        <f t="shared" si="70"/>
        <v>0</v>
      </c>
      <c r="K269" s="509">
        <f t="shared" si="71"/>
        <v>0</v>
      </c>
      <c r="L269" s="509">
        <f t="shared" si="72"/>
        <v>0</v>
      </c>
      <c r="M269" s="509">
        <f t="shared" si="73"/>
        <v>0</v>
      </c>
      <c r="N269" s="509">
        <f t="shared" si="74"/>
        <v>0</v>
      </c>
      <c r="O269" s="509">
        <f t="shared" si="75"/>
        <v>0</v>
      </c>
      <c r="Q269" s="513">
        <v>0</v>
      </c>
      <c r="R269" s="513">
        <v>0</v>
      </c>
      <c r="S269" s="513">
        <v>0</v>
      </c>
      <c r="T269" s="513">
        <v>0</v>
      </c>
      <c r="U269" s="513">
        <v>0</v>
      </c>
      <c r="V269" s="513">
        <v>0</v>
      </c>
      <c r="X269" s="510">
        <f t="shared" si="76"/>
        <v>0</v>
      </c>
      <c r="Y269" s="510">
        <f t="shared" si="77"/>
        <v>0</v>
      </c>
      <c r="Z269" s="510">
        <f t="shared" si="78"/>
        <v>0</v>
      </c>
      <c r="AA269" s="510">
        <f t="shared" si="79"/>
        <v>0</v>
      </c>
      <c r="AB269" s="510">
        <f t="shared" si="80"/>
        <v>0</v>
      </c>
      <c r="AC269" s="510">
        <f t="shared" si="81"/>
        <v>0</v>
      </c>
    </row>
    <row r="270" spans="1:29" x14ac:dyDescent="0.25">
      <c r="A270" s="422">
        <v>1</v>
      </c>
      <c r="B270" s="424">
        <v>0</v>
      </c>
      <c r="C270" s="424">
        <v>0</v>
      </c>
      <c r="D270" s="424">
        <v>0</v>
      </c>
      <c r="E270" s="424">
        <v>0</v>
      </c>
      <c r="F270" s="424">
        <v>0</v>
      </c>
      <c r="G270" s="424">
        <v>0</v>
      </c>
      <c r="H270" s="818"/>
      <c r="J270" s="509">
        <f t="shared" si="70"/>
        <v>0</v>
      </c>
      <c r="K270" s="509">
        <f t="shared" si="71"/>
        <v>0</v>
      </c>
      <c r="L270" s="509">
        <f t="shared" si="72"/>
        <v>0</v>
      </c>
      <c r="M270" s="509">
        <f t="shared" si="73"/>
        <v>0</v>
      </c>
      <c r="N270" s="509">
        <f t="shared" si="74"/>
        <v>0</v>
      </c>
      <c r="O270" s="509">
        <f t="shared" si="75"/>
        <v>0</v>
      </c>
      <c r="Q270" s="513">
        <v>0</v>
      </c>
      <c r="R270" s="513">
        <v>0</v>
      </c>
      <c r="S270" s="513">
        <v>0</v>
      </c>
      <c r="T270" s="513">
        <v>0</v>
      </c>
      <c r="U270" s="513">
        <v>0</v>
      </c>
      <c r="V270" s="513">
        <v>0</v>
      </c>
      <c r="X270" s="510">
        <f t="shared" si="76"/>
        <v>0</v>
      </c>
      <c r="Y270" s="510">
        <f t="shared" si="77"/>
        <v>0</v>
      </c>
      <c r="Z270" s="510">
        <f t="shared" si="78"/>
        <v>0</v>
      </c>
      <c r="AA270" s="510">
        <f t="shared" si="79"/>
        <v>0</v>
      </c>
      <c r="AB270" s="510">
        <f t="shared" si="80"/>
        <v>0</v>
      </c>
      <c r="AC270" s="510">
        <f t="shared" si="81"/>
        <v>0</v>
      </c>
    </row>
    <row r="271" spans="1:29" x14ac:dyDescent="0.25">
      <c r="A271" s="422">
        <v>1</v>
      </c>
      <c r="B271" s="424"/>
      <c r="C271" s="424"/>
      <c r="D271" s="424"/>
      <c r="E271" s="424"/>
      <c r="F271" s="424"/>
      <c r="G271" s="424"/>
      <c r="H271" s="818"/>
      <c r="J271" s="509">
        <f t="shared" si="70"/>
        <v>0</v>
      </c>
      <c r="K271" s="509">
        <f t="shared" si="71"/>
        <v>0</v>
      </c>
      <c r="L271" s="509">
        <f t="shared" si="72"/>
        <v>0</v>
      </c>
      <c r="M271" s="509">
        <f t="shared" si="73"/>
        <v>0</v>
      </c>
      <c r="N271" s="509">
        <f t="shared" si="74"/>
        <v>0</v>
      </c>
      <c r="O271" s="509">
        <f t="shared" si="75"/>
        <v>0</v>
      </c>
      <c r="Q271" s="513">
        <v>0</v>
      </c>
      <c r="R271" s="513">
        <v>0</v>
      </c>
      <c r="S271" s="513">
        <v>0</v>
      </c>
      <c r="T271" s="513">
        <v>0</v>
      </c>
      <c r="U271" s="513">
        <v>0</v>
      </c>
      <c r="V271" s="513">
        <v>0</v>
      </c>
      <c r="X271" s="510">
        <f t="shared" si="76"/>
        <v>0</v>
      </c>
      <c r="Y271" s="510">
        <f t="shared" si="77"/>
        <v>0</v>
      </c>
      <c r="Z271" s="510">
        <f t="shared" si="78"/>
        <v>0</v>
      </c>
      <c r="AA271" s="510">
        <f t="shared" si="79"/>
        <v>0</v>
      </c>
      <c r="AB271" s="510">
        <f t="shared" si="80"/>
        <v>0</v>
      </c>
      <c r="AC271" s="510">
        <f t="shared" si="81"/>
        <v>0</v>
      </c>
    </row>
    <row r="272" spans="1:29" x14ac:dyDescent="0.25">
      <c r="A272" s="422">
        <v>1</v>
      </c>
      <c r="B272" s="424"/>
      <c r="C272" s="424"/>
      <c r="D272" s="424"/>
      <c r="E272" s="424"/>
      <c r="F272" s="424"/>
      <c r="G272" s="424"/>
      <c r="H272" s="818"/>
      <c r="J272" s="509">
        <f t="shared" si="70"/>
        <v>0</v>
      </c>
      <c r="K272" s="509">
        <f t="shared" si="71"/>
        <v>0</v>
      </c>
      <c r="L272" s="509">
        <f t="shared" si="72"/>
        <v>0</v>
      </c>
      <c r="M272" s="509">
        <f t="shared" si="73"/>
        <v>0</v>
      </c>
      <c r="N272" s="509">
        <f t="shared" si="74"/>
        <v>0</v>
      </c>
      <c r="O272" s="509">
        <f t="shared" si="75"/>
        <v>0</v>
      </c>
      <c r="Q272" s="513">
        <v>0</v>
      </c>
      <c r="R272" s="513">
        <v>0</v>
      </c>
      <c r="S272" s="513">
        <v>0</v>
      </c>
      <c r="T272" s="513">
        <v>0</v>
      </c>
      <c r="U272" s="513">
        <v>0</v>
      </c>
      <c r="V272" s="513">
        <v>0</v>
      </c>
      <c r="X272" s="510">
        <f t="shared" si="76"/>
        <v>0</v>
      </c>
      <c r="Y272" s="510">
        <f t="shared" si="77"/>
        <v>0</v>
      </c>
      <c r="Z272" s="510">
        <f t="shared" si="78"/>
        <v>0</v>
      </c>
      <c r="AA272" s="510">
        <f t="shared" si="79"/>
        <v>0</v>
      </c>
      <c r="AB272" s="510">
        <f t="shared" si="80"/>
        <v>0</v>
      </c>
      <c r="AC272" s="510">
        <f t="shared" si="81"/>
        <v>0</v>
      </c>
    </row>
    <row r="273" spans="1:29" x14ac:dyDescent="0.25">
      <c r="A273" s="422">
        <v>1</v>
      </c>
      <c r="B273" s="424">
        <v>0</v>
      </c>
      <c r="C273" s="424">
        <v>0</v>
      </c>
      <c r="D273" s="424">
        <v>0</v>
      </c>
      <c r="E273" s="424">
        <v>0</v>
      </c>
      <c r="F273" s="424">
        <v>0</v>
      </c>
      <c r="G273" s="424">
        <v>0</v>
      </c>
      <c r="H273" s="818"/>
      <c r="J273" s="509">
        <f t="shared" si="70"/>
        <v>0</v>
      </c>
      <c r="K273" s="509">
        <f t="shared" si="71"/>
        <v>0</v>
      </c>
      <c r="L273" s="509">
        <f t="shared" si="72"/>
        <v>0</v>
      </c>
      <c r="M273" s="509">
        <f t="shared" si="73"/>
        <v>0</v>
      </c>
      <c r="N273" s="509">
        <f t="shared" si="74"/>
        <v>0</v>
      </c>
      <c r="O273" s="509">
        <f t="shared" si="75"/>
        <v>0</v>
      </c>
      <c r="Q273" s="513">
        <v>0</v>
      </c>
      <c r="R273" s="513">
        <v>0</v>
      </c>
      <c r="S273" s="513">
        <v>0</v>
      </c>
      <c r="T273" s="513">
        <v>0</v>
      </c>
      <c r="U273" s="513">
        <v>0</v>
      </c>
      <c r="V273" s="513">
        <v>0</v>
      </c>
      <c r="X273" s="510">
        <f t="shared" si="76"/>
        <v>0</v>
      </c>
      <c r="Y273" s="510">
        <f t="shared" si="77"/>
        <v>0</v>
      </c>
      <c r="Z273" s="510">
        <f t="shared" si="78"/>
        <v>0</v>
      </c>
      <c r="AA273" s="510">
        <f t="shared" si="79"/>
        <v>0</v>
      </c>
      <c r="AB273" s="510">
        <f t="shared" si="80"/>
        <v>0</v>
      </c>
      <c r="AC273" s="510">
        <f t="shared" si="81"/>
        <v>0</v>
      </c>
    </row>
    <row r="274" spans="1:29" x14ac:dyDescent="0.25">
      <c r="A274" s="422">
        <v>1</v>
      </c>
      <c r="B274" s="424">
        <v>0</v>
      </c>
      <c r="C274" s="424">
        <v>0</v>
      </c>
      <c r="D274" s="424">
        <v>0</v>
      </c>
      <c r="E274" s="424">
        <v>0</v>
      </c>
      <c r="F274" s="424">
        <v>0</v>
      </c>
      <c r="G274" s="424">
        <v>0</v>
      </c>
      <c r="H274" s="818"/>
      <c r="J274" s="509">
        <f t="shared" si="70"/>
        <v>0</v>
      </c>
      <c r="K274" s="509">
        <f t="shared" si="71"/>
        <v>0</v>
      </c>
      <c r="L274" s="509">
        <f t="shared" si="72"/>
        <v>0</v>
      </c>
      <c r="M274" s="509">
        <f t="shared" si="73"/>
        <v>0</v>
      </c>
      <c r="N274" s="509">
        <f t="shared" si="74"/>
        <v>0</v>
      </c>
      <c r="O274" s="509">
        <f t="shared" si="75"/>
        <v>0</v>
      </c>
      <c r="Q274" s="513">
        <v>0</v>
      </c>
      <c r="R274" s="513">
        <v>0</v>
      </c>
      <c r="S274" s="513">
        <v>0</v>
      </c>
      <c r="T274" s="513">
        <v>0</v>
      </c>
      <c r="U274" s="513">
        <v>0</v>
      </c>
      <c r="V274" s="513">
        <v>0</v>
      </c>
      <c r="X274" s="510">
        <f t="shared" si="76"/>
        <v>0</v>
      </c>
      <c r="Y274" s="510">
        <f t="shared" si="77"/>
        <v>0</v>
      </c>
      <c r="Z274" s="510">
        <f t="shared" si="78"/>
        <v>0</v>
      </c>
      <c r="AA274" s="510">
        <f t="shared" si="79"/>
        <v>0</v>
      </c>
      <c r="AB274" s="510">
        <f t="shared" si="80"/>
        <v>0</v>
      </c>
      <c r="AC274" s="510">
        <f t="shared" si="81"/>
        <v>0</v>
      </c>
    </row>
    <row r="275" spans="1:29" x14ac:dyDescent="0.25">
      <c r="A275" s="422">
        <v>1</v>
      </c>
      <c r="B275" s="424">
        <v>0</v>
      </c>
      <c r="C275" s="424">
        <v>0</v>
      </c>
      <c r="D275" s="424">
        <v>0</v>
      </c>
      <c r="E275" s="424">
        <v>0</v>
      </c>
      <c r="F275" s="424">
        <v>0</v>
      </c>
      <c r="G275" s="424">
        <v>0</v>
      </c>
      <c r="H275" s="818"/>
      <c r="J275" s="509">
        <f t="shared" si="70"/>
        <v>0</v>
      </c>
      <c r="K275" s="509">
        <f t="shared" si="71"/>
        <v>0</v>
      </c>
      <c r="L275" s="509">
        <f t="shared" si="72"/>
        <v>0</v>
      </c>
      <c r="M275" s="509">
        <f t="shared" si="73"/>
        <v>0</v>
      </c>
      <c r="N275" s="509">
        <f t="shared" si="74"/>
        <v>0</v>
      </c>
      <c r="O275" s="509">
        <f t="shared" si="75"/>
        <v>0</v>
      </c>
      <c r="Q275" s="513">
        <v>0</v>
      </c>
      <c r="R275" s="513">
        <v>0</v>
      </c>
      <c r="S275" s="513">
        <v>0</v>
      </c>
      <c r="T275" s="513">
        <v>0</v>
      </c>
      <c r="U275" s="513">
        <v>0</v>
      </c>
      <c r="V275" s="513">
        <v>0</v>
      </c>
      <c r="X275" s="510">
        <f t="shared" si="76"/>
        <v>0</v>
      </c>
      <c r="Y275" s="510">
        <f t="shared" si="77"/>
        <v>0</v>
      </c>
      <c r="Z275" s="510">
        <f t="shared" si="78"/>
        <v>0</v>
      </c>
      <c r="AA275" s="510">
        <f t="shared" si="79"/>
        <v>0</v>
      </c>
      <c r="AB275" s="510">
        <f t="shared" si="80"/>
        <v>0</v>
      </c>
      <c r="AC275" s="510">
        <f t="shared" si="81"/>
        <v>0</v>
      </c>
    </row>
    <row r="276" spans="1:29" x14ac:dyDescent="0.25">
      <c r="A276" s="422">
        <v>1</v>
      </c>
      <c r="B276" s="424">
        <v>0</v>
      </c>
      <c r="C276" s="424">
        <v>0</v>
      </c>
      <c r="D276" s="424">
        <v>0</v>
      </c>
      <c r="E276" s="424">
        <v>0</v>
      </c>
      <c r="F276" s="424">
        <v>0</v>
      </c>
      <c r="G276" s="424">
        <v>0</v>
      </c>
      <c r="H276" s="818"/>
      <c r="J276" s="509">
        <f t="shared" si="70"/>
        <v>0</v>
      </c>
      <c r="K276" s="509">
        <f t="shared" si="71"/>
        <v>0</v>
      </c>
      <c r="L276" s="509">
        <f t="shared" si="72"/>
        <v>0</v>
      </c>
      <c r="M276" s="509">
        <f t="shared" si="73"/>
        <v>0</v>
      </c>
      <c r="N276" s="509">
        <f t="shared" si="74"/>
        <v>0</v>
      </c>
      <c r="O276" s="509">
        <f t="shared" si="75"/>
        <v>0</v>
      </c>
      <c r="Q276" s="513">
        <v>0</v>
      </c>
      <c r="R276" s="513">
        <v>0</v>
      </c>
      <c r="S276" s="513">
        <v>0</v>
      </c>
      <c r="T276" s="513">
        <v>0</v>
      </c>
      <c r="U276" s="513">
        <v>0</v>
      </c>
      <c r="V276" s="513">
        <v>0</v>
      </c>
      <c r="X276" s="510">
        <f t="shared" si="76"/>
        <v>0</v>
      </c>
      <c r="Y276" s="510">
        <f t="shared" si="77"/>
        <v>0</v>
      </c>
      <c r="Z276" s="510">
        <f t="shared" si="78"/>
        <v>0</v>
      </c>
      <c r="AA276" s="510">
        <f t="shared" si="79"/>
        <v>0</v>
      </c>
      <c r="AB276" s="510">
        <f t="shared" si="80"/>
        <v>0</v>
      </c>
      <c r="AC276" s="510">
        <f t="shared" si="81"/>
        <v>0</v>
      </c>
    </row>
    <row r="277" spans="1:29" x14ac:dyDescent="0.25">
      <c r="A277" s="422">
        <v>1</v>
      </c>
      <c r="B277" s="424">
        <v>0</v>
      </c>
      <c r="C277" s="424">
        <v>0</v>
      </c>
      <c r="D277" s="424">
        <v>0</v>
      </c>
      <c r="E277" s="424">
        <v>0</v>
      </c>
      <c r="F277" s="424">
        <v>0</v>
      </c>
      <c r="G277" s="424">
        <v>0</v>
      </c>
      <c r="H277" s="818"/>
      <c r="J277" s="509">
        <f t="shared" si="70"/>
        <v>0</v>
      </c>
      <c r="K277" s="509">
        <f t="shared" si="71"/>
        <v>0</v>
      </c>
      <c r="L277" s="509">
        <f t="shared" si="72"/>
        <v>0</v>
      </c>
      <c r="M277" s="509">
        <f t="shared" si="73"/>
        <v>0</v>
      </c>
      <c r="N277" s="509">
        <f t="shared" si="74"/>
        <v>0</v>
      </c>
      <c r="O277" s="509">
        <f t="shared" si="75"/>
        <v>0</v>
      </c>
      <c r="Q277" s="513">
        <v>0</v>
      </c>
      <c r="R277" s="513">
        <v>0</v>
      </c>
      <c r="S277" s="513">
        <v>0</v>
      </c>
      <c r="T277" s="513">
        <v>0</v>
      </c>
      <c r="U277" s="513">
        <v>0</v>
      </c>
      <c r="V277" s="513">
        <v>0</v>
      </c>
      <c r="X277" s="510">
        <f t="shared" si="76"/>
        <v>0</v>
      </c>
      <c r="Y277" s="510">
        <f t="shared" si="77"/>
        <v>0</v>
      </c>
      <c r="Z277" s="510">
        <f t="shared" si="78"/>
        <v>0</v>
      </c>
      <c r="AA277" s="510">
        <f t="shared" si="79"/>
        <v>0</v>
      </c>
      <c r="AB277" s="510">
        <f t="shared" si="80"/>
        <v>0</v>
      </c>
      <c r="AC277" s="510">
        <f t="shared" si="81"/>
        <v>0</v>
      </c>
    </row>
    <row r="278" spans="1:29" x14ac:dyDescent="0.25">
      <c r="A278" s="422">
        <v>1</v>
      </c>
      <c r="B278" s="427">
        <v>0</v>
      </c>
      <c r="C278" s="427">
        <v>0</v>
      </c>
      <c r="D278" s="427">
        <v>0</v>
      </c>
      <c r="E278" s="427">
        <v>0</v>
      </c>
      <c r="F278" s="427">
        <v>0</v>
      </c>
      <c r="G278" s="427">
        <v>0</v>
      </c>
      <c r="H278" s="818"/>
      <c r="J278" s="509">
        <f t="shared" si="70"/>
        <v>0</v>
      </c>
      <c r="K278" s="509">
        <f t="shared" si="71"/>
        <v>0</v>
      </c>
      <c r="L278" s="509">
        <f t="shared" si="72"/>
        <v>0</v>
      </c>
      <c r="M278" s="509">
        <f t="shared" si="73"/>
        <v>0</v>
      </c>
      <c r="N278" s="509">
        <f t="shared" si="74"/>
        <v>0</v>
      </c>
      <c r="O278" s="509">
        <f t="shared" si="75"/>
        <v>0</v>
      </c>
      <c r="Q278" s="513">
        <v>0</v>
      </c>
      <c r="R278" s="513">
        <v>0</v>
      </c>
      <c r="S278" s="513">
        <v>0</v>
      </c>
      <c r="T278" s="513">
        <v>0</v>
      </c>
      <c r="U278" s="513">
        <v>0</v>
      </c>
      <c r="V278" s="513">
        <v>0</v>
      </c>
      <c r="X278" s="510">
        <f t="shared" si="76"/>
        <v>0</v>
      </c>
      <c r="Y278" s="510">
        <f t="shared" si="77"/>
        <v>0</v>
      </c>
      <c r="Z278" s="510">
        <f t="shared" si="78"/>
        <v>0</v>
      </c>
      <c r="AA278" s="510">
        <f t="shared" si="79"/>
        <v>0</v>
      </c>
      <c r="AB278" s="510">
        <f t="shared" si="80"/>
        <v>0</v>
      </c>
      <c r="AC278" s="510">
        <f t="shared" si="81"/>
        <v>0</v>
      </c>
    </row>
    <row r="279" spans="1:29" x14ac:dyDescent="0.25">
      <c r="A279" s="422" t="s">
        <v>866</v>
      </c>
      <c r="B279" s="445">
        <v>135000</v>
      </c>
      <c r="C279" s="445">
        <v>135000</v>
      </c>
      <c r="D279" s="445">
        <v>135000</v>
      </c>
      <c r="E279" s="445">
        <v>122000</v>
      </c>
      <c r="F279" s="445">
        <v>122000</v>
      </c>
      <c r="G279" s="445">
        <v>122000</v>
      </c>
      <c r="H279" s="619" t="s">
        <v>712</v>
      </c>
      <c r="J279" s="509">
        <f t="shared" si="70"/>
        <v>135</v>
      </c>
      <c r="K279" s="509">
        <f t="shared" si="71"/>
        <v>135</v>
      </c>
      <c r="L279" s="509">
        <f t="shared" si="72"/>
        <v>135</v>
      </c>
      <c r="M279" s="509">
        <f t="shared" si="73"/>
        <v>122</v>
      </c>
      <c r="N279" s="509">
        <f t="shared" si="74"/>
        <v>122</v>
      </c>
      <c r="O279" s="509">
        <f t="shared" si="75"/>
        <v>122</v>
      </c>
      <c r="Q279" s="513">
        <v>135</v>
      </c>
      <c r="R279" s="513">
        <v>135</v>
      </c>
      <c r="S279" s="513">
        <v>135</v>
      </c>
      <c r="T279" s="513">
        <v>122</v>
      </c>
      <c r="U279" s="513">
        <v>122</v>
      </c>
      <c r="V279" s="513">
        <v>122</v>
      </c>
      <c r="X279" s="510">
        <f t="shared" si="76"/>
        <v>0</v>
      </c>
      <c r="Y279" s="510">
        <f t="shared" si="77"/>
        <v>0</v>
      </c>
      <c r="Z279" s="510">
        <f t="shared" si="78"/>
        <v>0</v>
      </c>
      <c r="AA279" s="510">
        <f t="shared" si="79"/>
        <v>0</v>
      </c>
      <c r="AB279" s="510">
        <f t="shared" si="80"/>
        <v>0</v>
      </c>
      <c r="AC279" s="510">
        <f t="shared" si="81"/>
        <v>0</v>
      </c>
    </row>
    <row r="280" spans="1:29" x14ac:dyDescent="0.25">
      <c r="A280" s="422">
        <v>1</v>
      </c>
      <c r="B280" s="446">
        <v>0</v>
      </c>
      <c r="C280" s="446">
        <v>0</v>
      </c>
      <c r="D280" s="446">
        <v>0</v>
      </c>
      <c r="E280" s="446">
        <v>0</v>
      </c>
      <c r="F280" s="446">
        <v>0</v>
      </c>
      <c r="G280" s="446">
        <v>0</v>
      </c>
      <c r="H280" s="619"/>
      <c r="J280" s="509">
        <f t="shared" si="70"/>
        <v>0</v>
      </c>
      <c r="K280" s="509">
        <f t="shared" si="71"/>
        <v>0</v>
      </c>
      <c r="L280" s="509">
        <f t="shared" si="72"/>
        <v>0</v>
      </c>
      <c r="M280" s="509">
        <f t="shared" si="73"/>
        <v>0</v>
      </c>
      <c r="N280" s="509">
        <f t="shared" si="74"/>
        <v>0</v>
      </c>
      <c r="O280" s="509">
        <f t="shared" si="75"/>
        <v>0</v>
      </c>
      <c r="Q280" s="513">
        <v>0</v>
      </c>
      <c r="R280" s="513">
        <v>0</v>
      </c>
      <c r="S280" s="513">
        <v>0</v>
      </c>
      <c r="T280" s="513">
        <v>0</v>
      </c>
      <c r="U280" s="513">
        <v>0</v>
      </c>
      <c r="V280" s="513">
        <v>0</v>
      </c>
      <c r="X280" s="510">
        <f t="shared" si="76"/>
        <v>0</v>
      </c>
      <c r="Y280" s="510">
        <f t="shared" si="77"/>
        <v>0</v>
      </c>
      <c r="Z280" s="510">
        <f t="shared" si="78"/>
        <v>0</v>
      </c>
      <c r="AA280" s="510">
        <f t="shared" si="79"/>
        <v>0</v>
      </c>
      <c r="AB280" s="510">
        <f t="shared" si="80"/>
        <v>0</v>
      </c>
      <c r="AC280" s="510">
        <f t="shared" si="81"/>
        <v>0</v>
      </c>
    </row>
    <row r="281" spans="1:29" x14ac:dyDescent="0.25">
      <c r="A281" s="422" t="s">
        <v>865</v>
      </c>
      <c r="B281" s="423">
        <v>81232164.280000001</v>
      </c>
      <c r="C281" s="423">
        <v>81219837.599999994</v>
      </c>
      <c r="D281" s="423">
        <v>92659100</v>
      </c>
      <c r="E281" s="423">
        <v>83100300</v>
      </c>
      <c r="F281" s="423">
        <v>83100300</v>
      </c>
      <c r="G281" s="423">
        <v>83100300</v>
      </c>
      <c r="H281" s="726" t="s">
        <v>1240</v>
      </c>
      <c r="J281" s="509">
        <f t="shared" si="70"/>
        <v>81232.2</v>
      </c>
      <c r="K281" s="509">
        <f t="shared" si="71"/>
        <v>81219.8</v>
      </c>
      <c r="L281" s="509">
        <f t="shared" si="72"/>
        <v>92659.1</v>
      </c>
      <c r="M281" s="509">
        <f t="shared" si="73"/>
        <v>83100.3</v>
      </c>
      <c r="N281" s="509">
        <f t="shared" si="74"/>
        <v>83100.3</v>
      </c>
      <c r="O281" s="509">
        <f t="shared" si="75"/>
        <v>83100.3</v>
      </c>
      <c r="Q281" s="513">
        <v>81232.2</v>
      </c>
      <c r="R281" s="513">
        <v>81219.8</v>
      </c>
      <c r="S281" s="513">
        <v>92659.1</v>
      </c>
      <c r="T281" s="513">
        <v>83100.3</v>
      </c>
      <c r="U281" s="513">
        <v>83100.3</v>
      </c>
      <c r="V281" s="513">
        <v>83100.3</v>
      </c>
      <c r="X281" s="510">
        <f t="shared" si="76"/>
        <v>-3.5719999999855645E-2</v>
      </c>
      <c r="Y281" s="510">
        <f t="shared" si="77"/>
        <v>3.7599999996018596E-2</v>
      </c>
      <c r="Z281" s="510">
        <f t="shared" si="78"/>
        <v>0</v>
      </c>
      <c r="AA281" s="510">
        <f t="shared" si="79"/>
        <v>0</v>
      </c>
      <c r="AB281" s="510">
        <f t="shared" si="80"/>
        <v>0</v>
      </c>
      <c r="AC281" s="510">
        <f t="shared" si="81"/>
        <v>0</v>
      </c>
    </row>
    <row r="282" spans="1:29" x14ac:dyDescent="0.25">
      <c r="A282" s="422">
        <v>1</v>
      </c>
      <c r="B282" s="424">
        <v>0</v>
      </c>
      <c r="C282" s="424">
        <v>0</v>
      </c>
      <c r="D282" s="424">
        <v>0</v>
      </c>
      <c r="E282" s="424">
        <v>0</v>
      </c>
      <c r="F282" s="424">
        <v>0</v>
      </c>
      <c r="G282" s="424">
        <v>0</v>
      </c>
      <c r="H282" s="727"/>
      <c r="J282" s="509">
        <f t="shared" si="70"/>
        <v>0</v>
      </c>
      <c r="K282" s="509">
        <f t="shared" si="71"/>
        <v>0</v>
      </c>
      <c r="L282" s="509">
        <f t="shared" si="72"/>
        <v>0</v>
      </c>
      <c r="M282" s="509">
        <f t="shared" si="73"/>
        <v>0</v>
      </c>
      <c r="N282" s="509">
        <f t="shared" si="74"/>
        <v>0</v>
      </c>
      <c r="O282" s="509">
        <f t="shared" si="75"/>
        <v>0</v>
      </c>
      <c r="Q282" s="513">
        <v>0</v>
      </c>
      <c r="R282" s="513">
        <v>0</v>
      </c>
      <c r="S282" s="513">
        <v>0</v>
      </c>
      <c r="T282" s="513">
        <v>0</v>
      </c>
      <c r="U282" s="513">
        <v>0</v>
      </c>
      <c r="V282" s="513">
        <v>0</v>
      </c>
      <c r="X282" s="510">
        <f t="shared" si="76"/>
        <v>0</v>
      </c>
      <c r="Y282" s="510">
        <f t="shared" si="77"/>
        <v>0</v>
      </c>
      <c r="Z282" s="510">
        <f t="shared" si="78"/>
        <v>0</v>
      </c>
      <c r="AA282" s="510">
        <f t="shared" si="79"/>
        <v>0</v>
      </c>
      <c r="AB282" s="510">
        <f t="shared" si="80"/>
        <v>0</v>
      </c>
      <c r="AC282" s="510">
        <f t="shared" si="81"/>
        <v>0</v>
      </c>
    </row>
    <row r="283" spans="1:29" x14ac:dyDescent="0.25">
      <c r="A283" s="422">
        <v>1</v>
      </c>
      <c r="B283" s="424">
        <v>0</v>
      </c>
      <c r="C283" s="424">
        <v>0</v>
      </c>
      <c r="D283" s="424">
        <v>0</v>
      </c>
      <c r="E283" s="424">
        <v>0</v>
      </c>
      <c r="F283" s="424">
        <v>0</v>
      </c>
      <c r="G283" s="424">
        <v>0</v>
      </c>
      <c r="H283" s="727"/>
      <c r="J283" s="509">
        <f t="shared" si="70"/>
        <v>0</v>
      </c>
      <c r="K283" s="509">
        <f t="shared" si="71"/>
        <v>0</v>
      </c>
      <c r="L283" s="509">
        <f t="shared" si="72"/>
        <v>0</v>
      </c>
      <c r="M283" s="509">
        <f t="shared" si="73"/>
        <v>0</v>
      </c>
      <c r="N283" s="509">
        <f t="shared" si="74"/>
        <v>0</v>
      </c>
      <c r="O283" s="509">
        <f t="shared" si="75"/>
        <v>0</v>
      </c>
      <c r="Q283" s="513">
        <v>0</v>
      </c>
      <c r="R283" s="513">
        <v>0</v>
      </c>
      <c r="S283" s="513">
        <v>0</v>
      </c>
      <c r="T283" s="513">
        <v>0</v>
      </c>
      <c r="U283" s="513">
        <v>0</v>
      </c>
      <c r="V283" s="513">
        <v>0</v>
      </c>
      <c r="X283" s="510">
        <f t="shared" si="76"/>
        <v>0</v>
      </c>
      <c r="Y283" s="510">
        <f t="shared" si="77"/>
        <v>0</v>
      </c>
      <c r="Z283" s="510">
        <f t="shared" si="78"/>
        <v>0</v>
      </c>
      <c r="AA283" s="510">
        <f t="shared" si="79"/>
        <v>0</v>
      </c>
      <c r="AB283" s="510">
        <f t="shared" si="80"/>
        <v>0</v>
      </c>
      <c r="AC283" s="510">
        <f t="shared" si="81"/>
        <v>0</v>
      </c>
    </row>
    <row r="284" spans="1:29" x14ac:dyDescent="0.25">
      <c r="A284" s="422">
        <v>1</v>
      </c>
      <c r="B284" s="424">
        <v>0</v>
      </c>
      <c r="C284" s="424">
        <v>0</v>
      </c>
      <c r="D284" s="424">
        <v>0</v>
      </c>
      <c r="E284" s="424">
        <v>0</v>
      </c>
      <c r="F284" s="424">
        <v>0</v>
      </c>
      <c r="G284" s="424">
        <v>0</v>
      </c>
      <c r="H284" s="727"/>
      <c r="J284" s="509">
        <f t="shared" si="70"/>
        <v>0</v>
      </c>
      <c r="K284" s="509">
        <f t="shared" si="71"/>
        <v>0</v>
      </c>
      <c r="L284" s="509">
        <f t="shared" si="72"/>
        <v>0</v>
      </c>
      <c r="M284" s="509">
        <f t="shared" si="73"/>
        <v>0</v>
      </c>
      <c r="N284" s="509">
        <f t="shared" si="74"/>
        <v>0</v>
      </c>
      <c r="O284" s="509">
        <f t="shared" si="75"/>
        <v>0</v>
      </c>
      <c r="Q284" s="513">
        <v>0</v>
      </c>
      <c r="R284" s="513">
        <v>0</v>
      </c>
      <c r="S284" s="513">
        <v>0</v>
      </c>
      <c r="T284" s="513">
        <v>0</v>
      </c>
      <c r="U284" s="513">
        <v>0</v>
      </c>
      <c r="V284" s="513">
        <v>0</v>
      </c>
      <c r="X284" s="510">
        <f t="shared" si="76"/>
        <v>0</v>
      </c>
      <c r="Y284" s="510">
        <f t="shared" si="77"/>
        <v>0</v>
      </c>
      <c r="Z284" s="510">
        <f t="shared" si="78"/>
        <v>0</v>
      </c>
      <c r="AA284" s="510">
        <f t="shared" si="79"/>
        <v>0</v>
      </c>
      <c r="AB284" s="510">
        <f t="shared" si="80"/>
        <v>0</v>
      </c>
      <c r="AC284" s="510">
        <f t="shared" si="81"/>
        <v>0</v>
      </c>
    </row>
    <row r="285" spans="1:29" x14ac:dyDescent="0.25">
      <c r="A285" s="422">
        <v>1</v>
      </c>
      <c r="B285" s="424">
        <v>0</v>
      </c>
      <c r="C285" s="424">
        <v>0</v>
      </c>
      <c r="D285" s="424">
        <v>0</v>
      </c>
      <c r="E285" s="424">
        <v>0</v>
      </c>
      <c r="F285" s="424">
        <v>0</v>
      </c>
      <c r="G285" s="424">
        <v>0</v>
      </c>
      <c r="H285" s="727"/>
      <c r="J285" s="509">
        <f t="shared" si="70"/>
        <v>0</v>
      </c>
      <c r="K285" s="509">
        <f t="shared" si="71"/>
        <v>0</v>
      </c>
      <c r="L285" s="509">
        <f t="shared" si="72"/>
        <v>0</v>
      </c>
      <c r="M285" s="509">
        <f t="shared" si="73"/>
        <v>0</v>
      </c>
      <c r="N285" s="509">
        <f t="shared" si="74"/>
        <v>0</v>
      </c>
      <c r="O285" s="509">
        <f t="shared" si="75"/>
        <v>0</v>
      </c>
      <c r="Q285" s="513">
        <v>0</v>
      </c>
      <c r="R285" s="513">
        <v>0</v>
      </c>
      <c r="S285" s="513">
        <v>0</v>
      </c>
      <c r="T285" s="513">
        <v>0</v>
      </c>
      <c r="U285" s="513">
        <v>0</v>
      </c>
      <c r="V285" s="513">
        <v>0</v>
      </c>
      <c r="X285" s="510">
        <f t="shared" si="76"/>
        <v>0</v>
      </c>
      <c r="Y285" s="510">
        <f t="shared" si="77"/>
        <v>0</v>
      </c>
      <c r="Z285" s="510">
        <f t="shared" si="78"/>
        <v>0</v>
      </c>
      <c r="AA285" s="510">
        <f t="shared" si="79"/>
        <v>0</v>
      </c>
      <c r="AB285" s="510">
        <f t="shared" si="80"/>
        <v>0</v>
      </c>
      <c r="AC285" s="510">
        <f t="shared" si="81"/>
        <v>0</v>
      </c>
    </row>
    <row r="286" spans="1:29" x14ac:dyDescent="0.25">
      <c r="A286" s="422">
        <v>1</v>
      </c>
      <c r="B286" s="424">
        <v>0</v>
      </c>
      <c r="C286" s="424">
        <v>0</v>
      </c>
      <c r="D286" s="424">
        <v>0</v>
      </c>
      <c r="E286" s="424">
        <v>0</v>
      </c>
      <c r="F286" s="424">
        <v>0</v>
      </c>
      <c r="G286" s="424">
        <v>0</v>
      </c>
      <c r="H286" s="727"/>
      <c r="J286" s="509">
        <f t="shared" si="70"/>
        <v>0</v>
      </c>
      <c r="K286" s="509">
        <f t="shared" si="71"/>
        <v>0</v>
      </c>
      <c r="L286" s="509">
        <f t="shared" si="72"/>
        <v>0</v>
      </c>
      <c r="M286" s="509">
        <f t="shared" si="73"/>
        <v>0</v>
      </c>
      <c r="N286" s="509">
        <f t="shared" si="74"/>
        <v>0</v>
      </c>
      <c r="O286" s="509">
        <f t="shared" si="75"/>
        <v>0</v>
      </c>
      <c r="Q286" s="513">
        <v>0</v>
      </c>
      <c r="R286" s="513">
        <v>0</v>
      </c>
      <c r="S286" s="513">
        <v>0</v>
      </c>
      <c r="T286" s="513">
        <v>0</v>
      </c>
      <c r="U286" s="513">
        <v>0</v>
      </c>
      <c r="V286" s="513">
        <v>0</v>
      </c>
      <c r="X286" s="510">
        <f t="shared" si="76"/>
        <v>0</v>
      </c>
      <c r="Y286" s="510">
        <f t="shared" si="77"/>
        <v>0</v>
      </c>
      <c r="Z286" s="510">
        <f t="shared" si="78"/>
        <v>0</v>
      </c>
      <c r="AA286" s="510">
        <f t="shared" si="79"/>
        <v>0</v>
      </c>
      <c r="AB286" s="510">
        <f t="shared" si="80"/>
        <v>0</v>
      </c>
      <c r="AC286" s="510">
        <f t="shared" si="81"/>
        <v>0</v>
      </c>
    </row>
    <row r="287" spans="1:29" x14ac:dyDescent="0.25">
      <c r="A287" s="422">
        <v>1</v>
      </c>
      <c r="B287" s="424">
        <v>0</v>
      </c>
      <c r="C287" s="424">
        <v>0</v>
      </c>
      <c r="D287" s="424">
        <v>0</v>
      </c>
      <c r="E287" s="424">
        <v>0</v>
      </c>
      <c r="F287" s="424">
        <v>0</v>
      </c>
      <c r="G287" s="424">
        <v>0</v>
      </c>
      <c r="H287" s="727"/>
      <c r="J287" s="509">
        <f t="shared" si="70"/>
        <v>0</v>
      </c>
      <c r="K287" s="509">
        <f t="shared" si="71"/>
        <v>0</v>
      </c>
      <c r="L287" s="509">
        <f t="shared" si="72"/>
        <v>0</v>
      </c>
      <c r="M287" s="509">
        <f t="shared" si="73"/>
        <v>0</v>
      </c>
      <c r="N287" s="509">
        <f t="shared" si="74"/>
        <v>0</v>
      </c>
      <c r="O287" s="509">
        <f t="shared" si="75"/>
        <v>0</v>
      </c>
      <c r="Q287" s="513">
        <v>0</v>
      </c>
      <c r="R287" s="513">
        <v>0</v>
      </c>
      <c r="S287" s="513">
        <v>0</v>
      </c>
      <c r="T287" s="513">
        <v>0</v>
      </c>
      <c r="U287" s="513">
        <v>0</v>
      </c>
      <c r="V287" s="513">
        <v>0</v>
      </c>
      <c r="X287" s="510">
        <f t="shared" si="76"/>
        <v>0</v>
      </c>
      <c r="Y287" s="510">
        <f t="shared" si="77"/>
        <v>0</v>
      </c>
      <c r="Z287" s="510">
        <f t="shared" si="78"/>
        <v>0</v>
      </c>
      <c r="AA287" s="510">
        <f t="shared" si="79"/>
        <v>0</v>
      </c>
      <c r="AB287" s="510">
        <f t="shared" si="80"/>
        <v>0</v>
      </c>
      <c r="AC287" s="510">
        <f t="shared" si="81"/>
        <v>0</v>
      </c>
    </row>
    <row r="288" spans="1:29" x14ac:dyDescent="0.25">
      <c r="A288" s="422">
        <v>1</v>
      </c>
      <c r="B288" s="424">
        <v>0</v>
      </c>
      <c r="C288" s="424">
        <v>0</v>
      </c>
      <c r="D288" s="424">
        <v>0</v>
      </c>
      <c r="E288" s="424">
        <v>0</v>
      </c>
      <c r="F288" s="424">
        <v>0</v>
      </c>
      <c r="G288" s="424">
        <v>0</v>
      </c>
      <c r="H288" s="727"/>
      <c r="J288" s="509">
        <f t="shared" si="70"/>
        <v>0</v>
      </c>
      <c r="K288" s="509">
        <f t="shared" si="71"/>
        <v>0</v>
      </c>
      <c r="L288" s="509">
        <f t="shared" si="72"/>
        <v>0</v>
      </c>
      <c r="M288" s="509">
        <f t="shared" si="73"/>
        <v>0</v>
      </c>
      <c r="N288" s="509">
        <f t="shared" si="74"/>
        <v>0</v>
      </c>
      <c r="O288" s="509">
        <f t="shared" si="75"/>
        <v>0</v>
      </c>
      <c r="Q288" s="513">
        <v>0</v>
      </c>
      <c r="R288" s="513">
        <v>0</v>
      </c>
      <c r="S288" s="513">
        <v>0</v>
      </c>
      <c r="T288" s="513">
        <v>0</v>
      </c>
      <c r="U288" s="513">
        <v>0</v>
      </c>
      <c r="V288" s="513">
        <v>0</v>
      </c>
      <c r="X288" s="510">
        <f t="shared" si="76"/>
        <v>0</v>
      </c>
      <c r="Y288" s="510">
        <f t="shared" si="77"/>
        <v>0</v>
      </c>
      <c r="Z288" s="510">
        <f t="shared" si="78"/>
        <v>0</v>
      </c>
      <c r="AA288" s="510">
        <f t="shared" si="79"/>
        <v>0</v>
      </c>
      <c r="AB288" s="510">
        <f t="shared" si="80"/>
        <v>0</v>
      </c>
      <c r="AC288" s="510">
        <f t="shared" si="81"/>
        <v>0</v>
      </c>
    </row>
    <row r="289" spans="1:29" x14ac:dyDescent="0.25">
      <c r="A289" s="422">
        <v>1</v>
      </c>
      <c r="B289" s="424">
        <v>0</v>
      </c>
      <c r="C289" s="424">
        <v>0</v>
      </c>
      <c r="D289" s="424">
        <v>0</v>
      </c>
      <c r="E289" s="424">
        <v>0</v>
      </c>
      <c r="F289" s="424">
        <v>0</v>
      </c>
      <c r="G289" s="424">
        <v>0</v>
      </c>
      <c r="H289" s="727"/>
      <c r="J289" s="509">
        <f t="shared" si="70"/>
        <v>0</v>
      </c>
      <c r="K289" s="509">
        <f t="shared" si="71"/>
        <v>0</v>
      </c>
      <c r="L289" s="509">
        <f t="shared" si="72"/>
        <v>0</v>
      </c>
      <c r="M289" s="509">
        <f t="shared" si="73"/>
        <v>0</v>
      </c>
      <c r="N289" s="509">
        <f t="shared" si="74"/>
        <v>0</v>
      </c>
      <c r="O289" s="509">
        <f t="shared" si="75"/>
        <v>0</v>
      </c>
      <c r="Q289" s="513">
        <v>0</v>
      </c>
      <c r="R289" s="513">
        <v>0</v>
      </c>
      <c r="S289" s="513">
        <v>0</v>
      </c>
      <c r="T289" s="513">
        <v>0</v>
      </c>
      <c r="U289" s="513">
        <v>0</v>
      </c>
      <c r="V289" s="513">
        <v>0</v>
      </c>
      <c r="X289" s="510">
        <f t="shared" si="76"/>
        <v>0</v>
      </c>
      <c r="Y289" s="510">
        <f t="shared" si="77"/>
        <v>0</v>
      </c>
      <c r="Z289" s="510">
        <f t="shared" si="78"/>
        <v>0</v>
      </c>
      <c r="AA289" s="510">
        <f t="shared" si="79"/>
        <v>0</v>
      </c>
      <c r="AB289" s="510">
        <f t="shared" si="80"/>
        <v>0</v>
      </c>
      <c r="AC289" s="510">
        <f t="shared" si="81"/>
        <v>0</v>
      </c>
    </row>
    <row r="290" spans="1:29" x14ac:dyDescent="0.25">
      <c r="A290" s="422">
        <v>1</v>
      </c>
      <c r="B290" s="424">
        <v>0</v>
      </c>
      <c r="C290" s="424">
        <v>0</v>
      </c>
      <c r="D290" s="424">
        <v>0</v>
      </c>
      <c r="E290" s="424">
        <v>0</v>
      </c>
      <c r="F290" s="424">
        <v>0</v>
      </c>
      <c r="G290" s="424">
        <v>0</v>
      </c>
      <c r="H290" s="727"/>
      <c r="J290" s="509">
        <f t="shared" si="70"/>
        <v>0</v>
      </c>
      <c r="K290" s="509">
        <f t="shared" si="71"/>
        <v>0</v>
      </c>
      <c r="L290" s="509">
        <f t="shared" si="72"/>
        <v>0</v>
      </c>
      <c r="M290" s="509">
        <f t="shared" si="73"/>
        <v>0</v>
      </c>
      <c r="N290" s="509">
        <f t="shared" si="74"/>
        <v>0</v>
      </c>
      <c r="O290" s="509">
        <f t="shared" si="75"/>
        <v>0</v>
      </c>
      <c r="Q290" s="513">
        <v>0</v>
      </c>
      <c r="R290" s="513">
        <v>0</v>
      </c>
      <c r="S290" s="513">
        <v>0</v>
      </c>
      <c r="T290" s="513">
        <v>0</v>
      </c>
      <c r="U290" s="513">
        <v>0</v>
      </c>
      <c r="V290" s="513">
        <v>0</v>
      </c>
      <c r="X290" s="510">
        <f t="shared" si="76"/>
        <v>0</v>
      </c>
      <c r="Y290" s="510">
        <f t="shared" si="77"/>
        <v>0</v>
      </c>
      <c r="Z290" s="510">
        <f t="shared" si="78"/>
        <v>0</v>
      </c>
      <c r="AA290" s="510">
        <f t="shared" si="79"/>
        <v>0</v>
      </c>
      <c r="AB290" s="510">
        <f t="shared" si="80"/>
        <v>0</v>
      </c>
      <c r="AC290" s="510">
        <f t="shared" si="81"/>
        <v>0</v>
      </c>
    </row>
    <row r="291" spans="1:29" x14ac:dyDescent="0.25">
      <c r="A291" s="422">
        <v>1</v>
      </c>
      <c r="B291" s="424">
        <v>0</v>
      </c>
      <c r="C291" s="424">
        <v>0</v>
      </c>
      <c r="D291" s="424">
        <v>0</v>
      </c>
      <c r="E291" s="424">
        <v>0</v>
      </c>
      <c r="F291" s="424">
        <v>0</v>
      </c>
      <c r="G291" s="424">
        <v>0</v>
      </c>
      <c r="H291" s="727"/>
      <c r="J291" s="509">
        <f t="shared" si="70"/>
        <v>0</v>
      </c>
      <c r="K291" s="509">
        <f t="shared" si="71"/>
        <v>0</v>
      </c>
      <c r="L291" s="509">
        <f t="shared" si="72"/>
        <v>0</v>
      </c>
      <c r="M291" s="509">
        <f t="shared" si="73"/>
        <v>0</v>
      </c>
      <c r="N291" s="509">
        <f t="shared" si="74"/>
        <v>0</v>
      </c>
      <c r="O291" s="509">
        <f t="shared" si="75"/>
        <v>0</v>
      </c>
      <c r="Q291" s="513">
        <v>0</v>
      </c>
      <c r="R291" s="513">
        <v>0</v>
      </c>
      <c r="S291" s="513">
        <v>0</v>
      </c>
      <c r="T291" s="513">
        <v>0</v>
      </c>
      <c r="U291" s="513">
        <v>0</v>
      </c>
      <c r="V291" s="513">
        <v>0</v>
      </c>
      <c r="X291" s="510">
        <f t="shared" si="76"/>
        <v>0</v>
      </c>
      <c r="Y291" s="510">
        <f t="shared" si="77"/>
        <v>0</v>
      </c>
      <c r="Z291" s="510">
        <f t="shared" si="78"/>
        <v>0</v>
      </c>
      <c r="AA291" s="510">
        <f t="shared" si="79"/>
        <v>0</v>
      </c>
      <c r="AB291" s="510">
        <f t="shared" si="80"/>
        <v>0</v>
      </c>
      <c r="AC291" s="510">
        <f t="shared" si="81"/>
        <v>0</v>
      </c>
    </row>
    <row r="292" spans="1:29" x14ac:dyDescent="0.25">
      <c r="A292" s="422">
        <v>1</v>
      </c>
      <c r="B292" s="424">
        <v>0</v>
      </c>
      <c r="C292" s="424">
        <v>0</v>
      </c>
      <c r="D292" s="424">
        <v>0</v>
      </c>
      <c r="E292" s="424">
        <v>0</v>
      </c>
      <c r="F292" s="424">
        <v>0</v>
      </c>
      <c r="G292" s="424">
        <v>0</v>
      </c>
      <c r="H292" s="727"/>
      <c r="J292" s="509">
        <f t="shared" si="70"/>
        <v>0</v>
      </c>
      <c r="K292" s="509">
        <f t="shared" si="71"/>
        <v>0</v>
      </c>
      <c r="L292" s="509">
        <f t="shared" si="72"/>
        <v>0</v>
      </c>
      <c r="M292" s="509">
        <f t="shared" si="73"/>
        <v>0</v>
      </c>
      <c r="N292" s="509">
        <f t="shared" si="74"/>
        <v>0</v>
      </c>
      <c r="O292" s="509">
        <f t="shared" si="75"/>
        <v>0</v>
      </c>
      <c r="Q292" s="513">
        <v>0</v>
      </c>
      <c r="R292" s="513">
        <v>0</v>
      </c>
      <c r="S292" s="513">
        <v>0</v>
      </c>
      <c r="T292" s="513">
        <v>0</v>
      </c>
      <c r="U292" s="513">
        <v>0</v>
      </c>
      <c r="V292" s="513">
        <v>0</v>
      </c>
      <c r="X292" s="510">
        <f t="shared" si="76"/>
        <v>0</v>
      </c>
      <c r="Y292" s="510">
        <f t="shared" si="77"/>
        <v>0</v>
      </c>
      <c r="Z292" s="510">
        <f t="shared" si="78"/>
        <v>0</v>
      </c>
      <c r="AA292" s="510">
        <f t="shared" si="79"/>
        <v>0</v>
      </c>
      <c r="AB292" s="510">
        <f t="shared" si="80"/>
        <v>0</v>
      </c>
      <c r="AC292" s="510">
        <f t="shared" si="81"/>
        <v>0</v>
      </c>
    </row>
    <row r="293" spans="1:29" x14ac:dyDescent="0.25">
      <c r="A293" s="422">
        <v>1</v>
      </c>
      <c r="B293" s="424">
        <v>0</v>
      </c>
      <c r="C293" s="424">
        <v>0</v>
      </c>
      <c r="D293" s="424">
        <v>0</v>
      </c>
      <c r="E293" s="424">
        <v>0</v>
      </c>
      <c r="F293" s="424">
        <v>0</v>
      </c>
      <c r="G293" s="424">
        <v>0</v>
      </c>
      <c r="H293" s="727"/>
      <c r="J293" s="509">
        <f t="shared" si="70"/>
        <v>0</v>
      </c>
      <c r="K293" s="509">
        <f t="shared" si="71"/>
        <v>0</v>
      </c>
      <c r="L293" s="509">
        <f t="shared" si="72"/>
        <v>0</v>
      </c>
      <c r="M293" s="509">
        <f t="shared" si="73"/>
        <v>0</v>
      </c>
      <c r="N293" s="509">
        <f t="shared" si="74"/>
        <v>0</v>
      </c>
      <c r="O293" s="509">
        <f t="shared" si="75"/>
        <v>0</v>
      </c>
      <c r="Q293" s="513">
        <v>0</v>
      </c>
      <c r="R293" s="513">
        <v>0</v>
      </c>
      <c r="S293" s="513">
        <v>0</v>
      </c>
      <c r="T293" s="513">
        <v>0</v>
      </c>
      <c r="U293" s="513">
        <v>0</v>
      </c>
      <c r="V293" s="513">
        <v>0</v>
      </c>
      <c r="X293" s="510">
        <f t="shared" si="76"/>
        <v>0</v>
      </c>
      <c r="Y293" s="510">
        <f t="shared" si="77"/>
        <v>0</v>
      </c>
      <c r="Z293" s="510">
        <f t="shared" si="78"/>
        <v>0</v>
      </c>
      <c r="AA293" s="510">
        <f t="shared" si="79"/>
        <v>0</v>
      </c>
      <c r="AB293" s="510">
        <f t="shared" si="80"/>
        <v>0</v>
      </c>
      <c r="AC293" s="510">
        <f t="shared" si="81"/>
        <v>0</v>
      </c>
    </row>
    <row r="294" spans="1:29" x14ac:dyDescent="0.25">
      <c r="A294" s="422">
        <v>1</v>
      </c>
      <c r="B294" s="424">
        <v>0</v>
      </c>
      <c r="C294" s="424">
        <v>0</v>
      </c>
      <c r="D294" s="424">
        <v>0</v>
      </c>
      <c r="E294" s="424">
        <v>0</v>
      </c>
      <c r="F294" s="424">
        <v>0</v>
      </c>
      <c r="G294" s="424">
        <v>0</v>
      </c>
      <c r="H294" s="727"/>
      <c r="J294" s="509">
        <f t="shared" si="70"/>
        <v>0</v>
      </c>
      <c r="K294" s="509">
        <f t="shared" si="71"/>
        <v>0</v>
      </c>
      <c r="L294" s="509">
        <f t="shared" si="72"/>
        <v>0</v>
      </c>
      <c r="M294" s="509">
        <f t="shared" si="73"/>
        <v>0</v>
      </c>
      <c r="N294" s="509">
        <f t="shared" si="74"/>
        <v>0</v>
      </c>
      <c r="O294" s="509">
        <f t="shared" si="75"/>
        <v>0</v>
      </c>
      <c r="Q294" s="513">
        <v>0</v>
      </c>
      <c r="R294" s="513">
        <v>0</v>
      </c>
      <c r="S294" s="513">
        <v>0</v>
      </c>
      <c r="T294" s="513">
        <v>0</v>
      </c>
      <c r="U294" s="513">
        <v>0</v>
      </c>
      <c r="V294" s="513">
        <v>0</v>
      </c>
      <c r="X294" s="510">
        <f t="shared" si="76"/>
        <v>0</v>
      </c>
      <c r="Y294" s="510">
        <f t="shared" si="77"/>
        <v>0</v>
      </c>
      <c r="Z294" s="510">
        <f t="shared" si="78"/>
        <v>0</v>
      </c>
      <c r="AA294" s="510">
        <f t="shared" si="79"/>
        <v>0</v>
      </c>
      <c r="AB294" s="510">
        <f t="shared" si="80"/>
        <v>0</v>
      </c>
      <c r="AC294" s="510">
        <f t="shared" si="81"/>
        <v>0</v>
      </c>
    </row>
    <row r="295" spans="1:29" x14ac:dyDescent="0.25">
      <c r="A295" s="422">
        <v>1</v>
      </c>
      <c r="B295" s="424">
        <v>0</v>
      </c>
      <c r="C295" s="424">
        <v>0</v>
      </c>
      <c r="D295" s="424">
        <v>0</v>
      </c>
      <c r="E295" s="424">
        <v>0</v>
      </c>
      <c r="F295" s="424">
        <v>0</v>
      </c>
      <c r="G295" s="424">
        <v>0</v>
      </c>
      <c r="H295" s="727"/>
      <c r="J295" s="509">
        <f t="shared" si="70"/>
        <v>0</v>
      </c>
      <c r="K295" s="509">
        <f t="shared" si="71"/>
        <v>0</v>
      </c>
      <c r="L295" s="509">
        <f t="shared" si="72"/>
        <v>0</v>
      </c>
      <c r="M295" s="509">
        <f t="shared" si="73"/>
        <v>0</v>
      </c>
      <c r="N295" s="509">
        <f t="shared" si="74"/>
        <v>0</v>
      </c>
      <c r="O295" s="509">
        <f t="shared" si="75"/>
        <v>0</v>
      </c>
      <c r="Q295" s="513">
        <v>0</v>
      </c>
      <c r="R295" s="513">
        <v>0</v>
      </c>
      <c r="S295" s="513">
        <v>0</v>
      </c>
      <c r="T295" s="513">
        <v>0</v>
      </c>
      <c r="U295" s="513">
        <v>0</v>
      </c>
      <c r="V295" s="513">
        <v>0</v>
      </c>
      <c r="X295" s="510">
        <f t="shared" si="76"/>
        <v>0</v>
      </c>
      <c r="Y295" s="510">
        <f t="shared" si="77"/>
        <v>0</v>
      </c>
      <c r="Z295" s="510">
        <f t="shared" si="78"/>
        <v>0</v>
      </c>
      <c r="AA295" s="510">
        <f t="shared" si="79"/>
        <v>0</v>
      </c>
      <c r="AB295" s="510">
        <f t="shared" si="80"/>
        <v>0</v>
      </c>
      <c r="AC295" s="510">
        <f t="shared" si="81"/>
        <v>0</v>
      </c>
    </row>
    <row r="296" spans="1:29" x14ac:dyDescent="0.25">
      <c r="A296" s="422">
        <v>1</v>
      </c>
      <c r="B296" s="424">
        <v>0</v>
      </c>
      <c r="C296" s="424">
        <v>0</v>
      </c>
      <c r="D296" s="424">
        <v>0</v>
      </c>
      <c r="E296" s="424">
        <v>0</v>
      </c>
      <c r="F296" s="424">
        <v>0</v>
      </c>
      <c r="G296" s="424">
        <v>0</v>
      </c>
      <c r="H296" s="727"/>
      <c r="J296" s="509">
        <f t="shared" si="70"/>
        <v>0</v>
      </c>
      <c r="K296" s="509">
        <f t="shared" si="71"/>
        <v>0</v>
      </c>
      <c r="L296" s="509">
        <f t="shared" si="72"/>
        <v>0</v>
      </c>
      <c r="M296" s="509">
        <f t="shared" si="73"/>
        <v>0</v>
      </c>
      <c r="N296" s="509">
        <f t="shared" si="74"/>
        <v>0</v>
      </c>
      <c r="O296" s="509">
        <f t="shared" si="75"/>
        <v>0</v>
      </c>
      <c r="Q296" s="513">
        <v>0</v>
      </c>
      <c r="R296" s="513">
        <v>0</v>
      </c>
      <c r="S296" s="513">
        <v>0</v>
      </c>
      <c r="T296" s="513">
        <v>0</v>
      </c>
      <c r="U296" s="513">
        <v>0</v>
      </c>
      <c r="V296" s="513">
        <v>0</v>
      </c>
      <c r="X296" s="510">
        <f t="shared" si="76"/>
        <v>0</v>
      </c>
      <c r="Y296" s="510">
        <f t="shared" si="77"/>
        <v>0</v>
      </c>
      <c r="Z296" s="510">
        <f t="shared" si="78"/>
        <v>0</v>
      </c>
      <c r="AA296" s="510">
        <f t="shared" si="79"/>
        <v>0</v>
      </c>
      <c r="AB296" s="510">
        <f t="shared" si="80"/>
        <v>0</v>
      </c>
      <c r="AC296" s="510">
        <f t="shared" si="81"/>
        <v>0</v>
      </c>
    </row>
    <row r="297" spans="1:29" x14ac:dyDescent="0.25">
      <c r="A297" s="422">
        <v>1</v>
      </c>
      <c r="B297" s="427">
        <v>0</v>
      </c>
      <c r="C297" s="427">
        <v>0</v>
      </c>
      <c r="D297" s="427">
        <v>0</v>
      </c>
      <c r="E297" s="427">
        <v>0</v>
      </c>
      <c r="F297" s="427">
        <v>0</v>
      </c>
      <c r="G297" s="427">
        <v>0</v>
      </c>
      <c r="H297" s="727"/>
      <c r="J297" s="509">
        <f t="shared" si="70"/>
        <v>0</v>
      </c>
      <c r="K297" s="509">
        <f t="shared" si="71"/>
        <v>0</v>
      </c>
      <c r="L297" s="509">
        <f t="shared" si="72"/>
        <v>0</v>
      </c>
      <c r="M297" s="509">
        <f t="shared" si="73"/>
        <v>0</v>
      </c>
      <c r="N297" s="509">
        <f t="shared" si="74"/>
        <v>0</v>
      </c>
      <c r="O297" s="509">
        <f t="shared" si="75"/>
        <v>0</v>
      </c>
      <c r="Q297" s="513">
        <v>0</v>
      </c>
      <c r="R297" s="513">
        <v>0</v>
      </c>
      <c r="S297" s="513">
        <v>0</v>
      </c>
      <c r="T297" s="513">
        <v>0</v>
      </c>
      <c r="U297" s="513">
        <v>0</v>
      </c>
      <c r="V297" s="513">
        <v>0</v>
      </c>
      <c r="X297" s="510">
        <f t="shared" si="76"/>
        <v>0</v>
      </c>
      <c r="Y297" s="510">
        <f t="shared" si="77"/>
        <v>0</v>
      </c>
      <c r="Z297" s="510">
        <f t="shared" si="78"/>
        <v>0</v>
      </c>
      <c r="AA297" s="510">
        <f t="shared" si="79"/>
        <v>0</v>
      </c>
      <c r="AB297" s="510">
        <f t="shared" si="80"/>
        <v>0</v>
      </c>
      <c r="AC297" s="510">
        <f t="shared" si="81"/>
        <v>0</v>
      </c>
    </row>
    <row r="298" spans="1:29" x14ac:dyDescent="0.25">
      <c r="A298" s="422" t="s">
        <v>867</v>
      </c>
      <c r="B298" s="423">
        <v>207240046</v>
      </c>
      <c r="C298" s="423">
        <v>197537336.5</v>
      </c>
      <c r="D298" s="423">
        <v>196225800</v>
      </c>
      <c r="E298" s="423">
        <v>215177300</v>
      </c>
      <c r="F298" s="423">
        <v>212542600</v>
      </c>
      <c r="G298" s="423">
        <v>212542600</v>
      </c>
      <c r="H298" s="726" t="s">
        <v>1554</v>
      </c>
      <c r="J298" s="509">
        <f t="shared" si="70"/>
        <v>207240</v>
      </c>
      <c r="K298" s="509">
        <f t="shared" si="71"/>
        <v>197537.3</v>
      </c>
      <c r="L298" s="509">
        <f t="shared" si="72"/>
        <v>196225.8</v>
      </c>
      <c r="M298" s="509">
        <f t="shared" si="73"/>
        <v>215177.3</v>
      </c>
      <c r="N298" s="509">
        <f t="shared" si="74"/>
        <v>212542.6</v>
      </c>
      <c r="O298" s="509">
        <f t="shared" si="75"/>
        <v>212542.6</v>
      </c>
      <c r="Q298" s="513">
        <v>207240</v>
      </c>
      <c r="R298" s="513">
        <v>197537.3</v>
      </c>
      <c r="S298" s="513">
        <v>196225.8</v>
      </c>
      <c r="T298" s="513">
        <v>215177.3</v>
      </c>
      <c r="U298" s="513">
        <v>212542.6</v>
      </c>
      <c r="V298" s="513">
        <v>212542.6</v>
      </c>
      <c r="X298" s="510">
        <f t="shared" si="76"/>
        <v>4.6000000002095476E-2</v>
      </c>
      <c r="Y298" s="510">
        <f t="shared" si="77"/>
        <v>3.6500000016530976E-2</v>
      </c>
      <c r="Z298" s="510">
        <f t="shared" si="78"/>
        <v>0</v>
      </c>
      <c r="AA298" s="510">
        <f t="shared" si="79"/>
        <v>0</v>
      </c>
      <c r="AB298" s="510">
        <f t="shared" si="80"/>
        <v>0</v>
      </c>
      <c r="AC298" s="510">
        <f t="shared" si="81"/>
        <v>0</v>
      </c>
    </row>
    <row r="299" spans="1:29" x14ac:dyDescent="0.25">
      <c r="A299" s="422">
        <v>1</v>
      </c>
      <c r="B299" s="424"/>
      <c r="C299" s="424"/>
      <c r="D299" s="424"/>
      <c r="E299" s="424"/>
      <c r="F299" s="424"/>
      <c r="G299" s="424"/>
      <c r="H299" s="727"/>
      <c r="J299" s="509">
        <f t="shared" si="70"/>
        <v>0</v>
      </c>
      <c r="K299" s="509">
        <f t="shared" si="71"/>
        <v>0</v>
      </c>
      <c r="L299" s="509">
        <f t="shared" si="72"/>
        <v>0</v>
      </c>
      <c r="M299" s="509">
        <f t="shared" si="73"/>
        <v>0</v>
      </c>
      <c r="N299" s="509">
        <f t="shared" si="74"/>
        <v>0</v>
      </c>
      <c r="O299" s="509">
        <f t="shared" si="75"/>
        <v>0</v>
      </c>
      <c r="Q299" s="513">
        <v>0</v>
      </c>
      <c r="R299" s="513">
        <v>0</v>
      </c>
      <c r="S299" s="513">
        <v>0</v>
      </c>
      <c r="T299" s="513">
        <v>0</v>
      </c>
      <c r="U299" s="513">
        <v>0</v>
      </c>
      <c r="V299" s="513">
        <v>0</v>
      </c>
      <c r="X299" s="510">
        <f t="shared" si="76"/>
        <v>0</v>
      </c>
      <c r="Y299" s="510">
        <f t="shared" si="77"/>
        <v>0</v>
      </c>
      <c r="Z299" s="510">
        <f t="shared" si="78"/>
        <v>0</v>
      </c>
      <c r="AA299" s="510">
        <f t="shared" si="79"/>
        <v>0</v>
      </c>
      <c r="AB299" s="510">
        <f t="shared" si="80"/>
        <v>0</v>
      </c>
      <c r="AC299" s="510">
        <f t="shared" si="81"/>
        <v>0</v>
      </c>
    </row>
    <row r="300" spans="1:29" x14ac:dyDescent="0.25">
      <c r="A300" s="422">
        <v>1</v>
      </c>
      <c r="B300" s="424">
        <v>0</v>
      </c>
      <c r="C300" s="424">
        <v>0</v>
      </c>
      <c r="D300" s="424">
        <v>0</v>
      </c>
      <c r="E300" s="424">
        <v>0</v>
      </c>
      <c r="F300" s="424">
        <v>0</v>
      </c>
      <c r="G300" s="424">
        <v>0</v>
      </c>
      <c r="H300" s="727"/>
      <c r="J300" s="509">
        <f t="shared" si="70"/>
        <v>0</v>
      </c>
      <c r="K300" s="509">
        <f t="shared" si="71"/>
        <v>0</v>
      </c>
      <c r="L300" s="509">
        <f t="shared" si="72"/>
        <v>0</v>
      </c>
      <c r="M300" s="509">
        <f t="shared" si="73"/>
        <v>0</v>
      </c>
      <c r="N300" s="509">
        <f t="shared" si="74"/>
        <v>0</v>
      </c>
      <c r="O300" s="509">
        <f t="shared" si="75"/>
        <v>0</v>
      </c>
      <c r="Q300" s="513">
        <v>0</v>
      </c>
      <c r="R300" s="513">
        <v>0</v>
      </c>
      <c r="S300" s="513">
        <v>0</v>
      </c>
      <c r="T300" s="513">
        <v>0</v>
      </c>
      <c r="U300" s="513">
        <v>0</v>
      </c>
      <c r="V300" s="513">
        <v>0</v>
      </c>
      <c r="X300" s="510">
        <f t="shared" si="76"/>
        <v>0</v>
      </c>
      <c r="Y300" s="510">
        <f t="shared" si="77"/>
        <v>0</v>
      </c>
      <c r="Z300" s="510">
        <f t="shared" si="78"/>
        <v>0</v>
      </c>
      <c r="AA300" s="510">
        <f t="shared" si="79"/>
        <v>0</v>
      </c>
      <c r="AB300" s="510">
        <f t="shared" si="80"/>
        <v>0</v>
      </c>
      <c r="AC300" s="510">
        <f t="shared" si="81"/>
        <v>0</v>
      </c>
    </row>
    <row r="301" spans="1:29" x14ac:dyDescent="0.25">
      <c r="A301" s="422">
        <v>1</v>
      </c>
      <c r="B301" s="424">
        <v>0</v>
      </c>
      <c r="C301" s="424">
        <v>0</v>
      </c>
      <c r="D301" s="424">
        <v>0</v>
      </c>
      <c r="E301" s="424">
        <v>0</v>
      </c>
      <c r="F301" s="424">
        <v>0</v>
      </c>
      <c r="G301" s="424">
        <v>0</v>
      </c>
      <c r="H301" s="727"/>
      <c r="J301" s="509">
        <f t="shared" si="70"/>
        <v>0</v>
      </c>
      <c r="K301" s="509">
        <f t="shared" si="71"/>
        <v>0</v>
      </c>
      <c r="L301" s="509">
        <f t="shared" si="72"/>
        <v>0</v>
      </c>
      <c r="M301" s="509">
        <f t="shared" si="73"/>
        <v>0</v>
      </c>
      <c r="N301" s="509">
        <f t="shared" si="74"/>
        <v>0</v>
      </c>
      <c r="O301" s="509">
        <f t="shared" si="75"/>
        <v>0</v>
      </c>
      <c r="Q301" s="513">
        <v>0</v>
      </c>
      <c r="R301" s="513">
        <v>0</v>
      </c>
      <c r="S301" s="513">
        <v>0</v>
      </c>
      <c r="T301" s="513">
        <v>0</v>
      </c>
      <c r="U301" s="513">
        <v>0</v>
      </c>
      <c r="V301" s="513">
        <v>0</v>
      </c>
      <c r="X301" s="510">
        <f t="shared" si="76"/>
        <v>0</v>
      </c>
      <c r="Y301" s="510">
        <f t="shared" si="77"/>
        <v>0</v>
      </c>
      <c r="Z301" s="510">
        <f t="shared" si="78"/>
        <v>0</v>
      </c>
      <c r="AA301" s="510">
        <f t="shared" si="79"/>
        <v>0</v>
      </c>
      <c r="AB301" s="510">
        <f t="shared" si="80"/>
        <v>0</v>
      </c>
      <c r="AC301" s="510">
        <f t="shared" si="81"/>
        <v>0</v>
      </c>
    </row>
    <row r="302" spans="1:29" x14ac:dyDescent="0.25">
      <c r="A302" s="422">
        <v>1</v>
      </c>
      <c r="B302" s="424">
        <v>0</v>
      </c>
      <c r="C302" s="424">
        <v>0</v>
      </c>
      <c r="D302" s="424">
        <v>0</v>
      </c>
      <c r="E302" s="424">
        <v>0</v>
      </c>
      <c r="F302" s="424">
        <v>0</v>
      </c>
      <c r="G302" s="424">
        <v>0</v>
      </c>
      <c r="H302" s="727"/>
      <c r="J302" s="509">
        <f t="shared" si="70"/>
        <v>0</v>
      </c>
      <c r="K302" s="509">
        <f t="shared" si="71"/>
        <v>0</v>
      </c>
      <c r="L302" s="509">
        <f t="shared" si="72"/>
        <v>0</v>
      </c>
      <c r="M302" s="509">
        <f t="shared" si="73"/>
        <v>0</v>
      </c>
      <c r="N302" s="509">
        <f t="shared" si="74"/>
        <v>0</v>
      </c>
      <c r="O302" s="509">
        <f t="shared" si="75"/>
        <v>0</v>
      </c>
      <c r="Q302" s="513">
        <v>0</v>
      </c>
      <c r="R302" s="513">
        <v>0</v>
      </c>
      <c r="S302" s="513">
        <v>0</v>
      </c>
      <c r="T302" s="513">
        <v>0</v>
      </c>
      <c r="U302" s="513">
        <v>0</v>
      </c>
      <c r="V302" s="513">
        <v>0</v>
      </c>
      <c r="X302" s="510">
        <f t="shared" si="76"/>
        <v>0</v>
      </c>
      <c r="Y302" s="510">
        <f t="shared" si="77"/>
        <v>0</v>
      </c>
      <c r="Z302" s="510">
        <f t="shared" si="78"/>
        <v>0</v>
      </c>
      <c r="AA302" s="510">
        <f t="shared" si="79"/>
        <v>0</v>
      </c>
      <c r="AB302" s="510">
        <f t="shared" si="80"/>
        <v>0</v>
      </c>
      <c r="AC302" s="510">
        <f t="shared" si="81"/>
        <v>0</v>
      </c>
    </row>
    <row r="303" spans="1:29" x14ac:dyDescent="0.25">
      <c r="A303" s="422">
        <v>1</v>
      </c>
      <c r="B303" s="424"/>
      <c r="C303" s="424"/>
      <c r="D303" s="424"/>
      <c r="E303" s="424"/>
      <c r="F303" s="424"/>
      <c r="G303" s="424"/>
      <c r="H303" s="727"/>
      <c r="J303" s="509">
        <f t="shared" ref="J303:J331" si="82">ROUND(B303/1000,1)</f>
        <v>0</v>
      </c>
      <c r="K303" s="509">
        <f t="shared" ref="K303:K331" si="83">ROUND(C303/1000,1)</f>
        <v>0</v>
      </c>
      <c r="L303" s="509">
        <f t="shared" ref="L303:L331" si="84">ROUND(D303/1000,1)</f>
        <v>0</v>
      </c>
      <c r="M303" s="509">
        <f t="shared" ref="M303:M331" si="85">ROUND(E303/1000,1)</f>
        <v>0</v>
      </c>
      <c r="N303" s="509">
        <f t="shared" ref="N303:N331" si="86">ROUND(F303/1000,1)</f>
        <v>0</v>
      </c>
      <c r="O303" s="509">
        <f t="shared" ref="O303:O331" si="87">ROUND(G303/1000,1)</f>
        <v>0</v>
      </c>
      <c r="Q303" s="513">
        <v>0</v>
      </c>
      <c r="R303" s="513">
        <v>0</v>
      </c>
      <c r="S303" s="513">
        <v>0</v>
      </c>
      <c r="T303" s="513">
        <v>0</v>
      </c>
      <c r="U303" s="513">
        <v>0</v>
      </c>
      <c r="V303" s="513">
        <v>0</v>
      </c>
      <c r="X303" s="510">
        <f t="shared" si="76"/>
        <v>0</v>
      </c>
      <c r="Y303" s="510">
        <f t="shared" si="77"/>
        <v>0</v>
      </c>
      <c r="Z303" s="510">
        <f t="shared" si="78"/>
        <v>0</v>
      </c>
      <c r="AA303" s="510">
        <f t="shared" si="79"/>
        <v>0</v>
      </c>
      <c r="AB303" s="510">
        <f t="shared" si="80"/>
        <v>0</v>
      </c>
      <c r="AC303" s="510">
        <f t="shared" si="81"/>
        <v>0</v>
      </c>
    </row>
    <row r="304" spans="1:29" x14ac:dyDescent="0.25">
      <c r="A304" s="422">
        <v>1</v>
      </c>
      <c r="B304" s="424"/>
      <c r="C304" s="424"/>
      <c r="D304" s="424"/>
      <c r="E304" s="424"/>
      <c r="F304" s="424"/>
      <c r="G304" s="424"/>
      <c r="H304" s="727"/>
      <c r="J304" s="509">
        <f t="shared" si="82"/>
        <v>0</v>
      </c>
      <c r="K304" s="509">
        <f t="shared" si="83"/>
        <v>0</v>
      </c>
      <c r="L304" s="509">
        <f t="shared" si="84"/>
        <v>0</v>
      </c>
      <c r="M304" s="509">
        <f t="shared" si="85"/>
        <v>0</v>
      </c>
      <c r="N304" s="509">
        <f t="shared" si="86"/>
        <v>0</v>
      </c>
      <c r="O304" s="509">
        <f t="shared" si="87"/>
        <v>0</v>
      </c>
      <c r="Q304" s="513">
        <v>0</v>
      </c>
      <c r="R304" s="513">
        <v>0</v>
      </c>
      <c r="S304" s="513">
        <v>0</v>
      </c>
      <c r="T304" s="513">
        <v>0</v>
      </c>
      <c r="U304" s="513">
        <v>0</v>
      </c>
      <c r="V304" s="513">
        <v>0</v>
      </c>
      <c r="X304" s="510">
        <f t="shared" si="76"/>
        <v>0</v>
      </c>
      <c r="Y304" s="510">
        <f t="shared" si="77"/>
        <v>0</v>
      </c>
      <c r="Z304" s="510">
        <f t="shared" si="78"/>
        <v>0</v>
      </c>
      <c r="AA304" s="510">
        <f t="shared" si="79"/>
        <v>0</v>
      </c>
      <c r="AB304" s="510">
        <f t="shared" si="80"/>
        <v>0</v>
      </c>
      <c r="AC304" s="510">
        <f t="shared" si="81"/>
        <v>0</v>
      </c>
    </row>
    <row r="305" spans="1:29" x14ac:dyDescent="0.25">
      <c r="A305" s="422">
        <v>1</v>
      </c>
      <c r="B305" s="424"/>
      <c r="C305" s="424"/>
      <c r="D305" s="424"/>
      <c r="E305" s="424"/>
      <c r="F305" s="424"/>
      <c r="G305" s="424"/>
      <c r="H305" s="727"/>
      <c r="J305" s="509">
        <f t="shared" si="82"/>
        <v>0</v>
      </c>
      <c r="K305" s="509">
        <f t="shared" si="83"/>
        <v>0</v>
      </c>
      <c r="L305" s="509">
        <f t="shared" si="84"/>
        <v>0</v>
      </c>
      <c r="M305" s="509">
        <f t="shared" si="85"/>
        <v>0</v>
      </c>
      <c r="N305" s="509">
        <f t="shared" si="86"/>
        <v>0</v>
      </c>
      <c r="O305" s="509">
        <f t="shared" si="87"/>
        <v>0</v>
      </c>
      <c r="Q305" s="513">
        <v>0</v>
      </c>
      <c r="R305" s="513">
        <v>0</v>
      </c>
      <c r="S305" s="513">
        <v>0</v>
      </c>
      <c r="T305" s="513">
        <v>0</v>
      </c>
      <c r="U305" s="513">
        <v>0</v>
      </c>
      <c r="V305" s="513">
        <v>0</v>
      </c>
      <c r="X305" s="510">
        <f t="shared" si="76"/>
        <v>0</v>
      </c>
      <c r="Y305" s="510">
        <f t="shared" si="77"/>
        <v>0</v>
      </c>
      <c r="Z305" s="510">
        <f t="shared" si="78"/>
        <v>0</v>
      </c>
      <c r="AA305" s="510">
        <f t="shared" si="79"/>
        <v>0</v>
      </c>
      <c r="AB305" s="510">
        <f t="shared" si="80"/>
        <v>0</v>
      </c>
      <c r="AC305" s="510">
        <f t="shared" si="81"/>
        <v>0</v>
      </c>
    </row>
    <row r="306" spans="1:29" x14ac:dyDescent="0.25">
      <c r="A306" s="422">
        <v>1</v>
      </c>
      <c r="B306" s="424">
        <v>0</v>
      </c>
      <c r="C306" s="424">
        <v>0</v>
      </c>
      <c r="D306" s="424">
        <v>0</v>
      </c>
      <c r="E306" s="424">
        <v>0</v>
      </c>
      <c r="F306" s="424">
        <v>0</v>
      </c>
      <c r="G306" s="424">
        <v>0</v>
      </c>
      <c r="H306" s="727"/>
      <c r="J306" s="509">
        <f t="shared" si="82"/>
        <v>0</v>
      </c>
      <c r="K306" s="509">
        <f t="shared" si="83"/>
        <v>0</v>
      </c>
      <c r="L306" s="509">
        <f t="shared" si="84"/>
        <v>0</v>
      </c>
      <c r="M306" s="509">
        <f t="shared" si="85"/>
        <v>0</v>
      </c>
      <c r="N306" s="509">
        <f t="shared" si="86"/>
        <v>0</v>
      </c>
      <c r="O306" s="509">
        <f t="shared" si="87"/>
        <v>0</v>
      </c>
      <c r="Q306" s="513">
        <v>0</v>
      </c>
      <c r="R306" s="513">
        <v>0</v>
      </c>
      <c r="S306" s="513">
        <v>0</v>
      </c>
      <c r="T306" s="513">
        <v>0</v>
      </c>
      <c r="U306" s="513">
        <v>0</v>
      </c>
      <c r="V306" s="513">
        <v>0</v>
      </c>
      <c r="X306" s="510">
        <f t="shared" si="76"/>
        <v>0</v>
      </c>
      <c r="Y306" s="510">
        <f t="shared" si="77"/>
        <v>0</v>
      </c>
      <c r="Z306" s="510">
        <f t="shared" si="78"/>
        <v>0</v>
      </c>
      <c r="AA306" s="510">
        <f t="shared" si="79"/>
        <v>0</v>
      </c>
      <c r="AB306" s="510">
        <f t="shared" si="80"/>
        <v>0</v>
      </c>
      <c r="AC306" s="510">
        <f t="shared" si="81"/>
        <v>0</v>
      </c>
    </row>
    <row r="307" spans="1:29" x14ac:dyDescent="0.25">
      <c r="A307" s="422">
        <v>1</v>
      </c>
      <c r="B307" s="424">
        <v>0</v>
      </c>
      <c r="C307" s="424">
        <v>0</v>
      </c>
      <c r="D307" s="424">
        <v>0</v>
      </c>
      <c r="E307" s="424">
        <v>0</v>
      </c>
      <c r="F307" s="424">
        <v>0</v>
      </c>
      <c r="G307" s="424">
        <v>0</v>
      </c>
      <c r="H307" s="727"/>
      <c r="J307" s="509">
        <f t="shared" si="82"/>
        <v>0</v>
      </c>
      <c r="K307" s="509">
        <f t="shared" si="83"/>
        <v>0</v>
      </c>
      <c r="L307" s="509">
        <f t="shared" si="84"/>
        <v>0</v>
      </c>
      <c r="M307" s="509">
        <f t="shared" si="85"/>
        <v>0</v>
      </c>
      <c r="N307" s="509">
        <f t="shared" si="86"/>
        <v>0</v>
      </c>
      <c r="O307" s="509">
        <f t="shared" si="87"/>
        <v>0</v>
      </c>
      <c r="Q307" s="513">
        <v>0</v>
      </c>
      <c r="R307" s="513">
        <v>0</v>
      </c>
      <c r="S307" s="513">
        <v>0</v>
      </c>
      <c r="T307" s="513">
        <v>0</v>
      </c>
      <c r="U307" s="513">
        <v>0</v>
      </c>
      <c r="V307" s="513">
        <v>0</v>
      </c>
      <c r="X307" s="510">
        <f t="shared" si="76"/>
        <v>0</v>
      </c>
      <c r="Y307" s="510">
        <f t="shared" si="77"/>
        <v>0</v>
      </c>
      <c r="Z307" s="510">
        <f t="shared" si="78"/>
        <v>0</v>
      </c>
      <c r="AA307" s="510">
        <f t="shared" si="79"/>
        <v>0</v>
      </c>
      <c r="AB307" s="510">
        <f t="shared" si="80"/>
        <v>0</v>
      </c>
      <c r="AC307" s="510">
        <f t="shared" si="81"/>
        <v>0</v>
      </c>
    </row>
    <row r="308" spans="1:29" x14ac:dyDescent="0.25">
      <c r="A308" s="422">
        <v>1</v>
      </c>
      <c r="B308" s="424">
        <v>0</v>
      </c>
      <c r="C308" s="424">
        <v>0</v>
      </c>
      <c r="D308" s="424">
        <v>0</v>
      </c>
      <c r="E308" s="424">
        <v>0</v>
      </c>
      <c r="F308" s="424">
        <v>0</v>
      </c>
      <c r="G308" s="424">
        <v>0</v>
      </c>
      <c r="H308" s="727"/>
      <c r="J308" s="509">
        <f t="shared" si="82"/>
        <v>0</v>
      </c>
      <c r="K308" s="509">
        <f t="shared" si="83"/>
        <v>0</v>
      </c>
      <c r="L308" s="509">
        <f t="shared" si="84"/>
        <v>0</v>
      </c>
      <c r="M308" s="509">
        <f t="shared" si="85"/>
        <v>0</v>
      </c>
      <c r="N308" s="509">
        <f t="shared" si="86"/>
        <v>0</v>
      </c>
      <c r="O308" s="509">
        <f t="shared" si="87"/>
        <v>0</v>
      </c>
      <c r="Q308" s="513">
        <v>0</v>
      </c>
      <c r="R308" s="513">
        <v>0</v>
      </c>
      <c r="S308" s="513">
        <v>0</v>
      </c>
      <c r="T308" s="513">
        <v>0</v>
      </c>
      <c r="U308" s="513">
        <v>0</v>
      </c>
      <c r="V308" s="513">
        <v>0</v>
      </c>
      <c r="X308" s="510">
        <f t="shared" si="76"/>
        <v>0</v>
      </c>
      <c r="Y308" s="510">
        <f t="shared" si="77"/>
        <v>0</v>
      </c>
      <c r="Z308" s="510">
        <f t="shared" si="78"/>
        <v>0</v>
      </c>
      <c r="AA308" s="510">
        <f t="shared" si="79"/>
        <v>0</v>
      </c>
      <c r="AB308" s="510">
        <f t="shared" si="80"/>
        <v>0</v>
      </c>
      <c r="AC308" s="510">
        <f t="shared" si="81"/>
        <v>0</v>
      </c>
    </row>
    <row r="309" spans="1:29" x14ac:dyDescent="0.25">
      <c r="A309" s="422">
        <v>1</v>
      </c>
      <c r="B309" s="424">
        <v>0</v>
      </c>
      <c r="C309" s="424">
        <v>0</v>
      </c>
      <c r="D309" s="424">
        <v>0</v>
      </c>
      <c r="E309" s="424">
        <v>0</v>
      </c>
      <c r="F309" s="424">
        <v>0</v>
      </c>
      <c r="G309" s="424">
        <v>0</v>
      </c>
      <c r="H309" s="727"/>
      <c r="J309" s="509">
        <f t="shared" si="82"/>
        <v>0</v>
      </c>
      <c r="K309" s="509">
        <f t="shared" si="83"/>
        <v>0</v>
      </c>
      <c r="L309" s="509">
        <f t="shared" si="84"/>
        <v>0</v>
      </c>
      <c r="M309" s="509">
        <f t="shared" si="85"/>
        <v>0</v>
      </c>
      <c r="N309" s="509">
        <f t="shared" si="86"/>
        <v>0</v>
      </c>
      <c r="O309" s="509">
        <f t="shared" si="87"/>
        <v>0</v>
      </c>
      <c r="Q309" s="513">
        <v>0</v>
      </c>
      <c r="R309" s="513">
        <v>0</v>
      </c>
      <c r="S309" s="513">
        <v>0</v>
      </c>
      <c r="T309" s="513">
        <v>0</v>
      </c>
      <c r="U309" s="513">
        <v>0</v>
      </c>
      <c r="V309" s="513">
        <v>0</v>
      </c>
      <c r="X309" s="510">
        <f t="shared" si="76"/>
        <v>0</v>
      </c>
      <c r="Y309" s="510">
        <f t="shared" si="77"/>
        <v>0</v>
      </c>
      <c r="Z309" s="510">
        <f t="shared" si="78"/>
        <v>0</v>
      </c>
      <c r="AA309" s="510">
        <f t="shared" si="79"/>
        <v>0</v>
      </c>
      <c r="AB309" s="510">
        <f t="shared" si="80"/>
        <v>0</v>
      </c>
      <c r="AC309" s="510">
        <f t="shared" si="81"/>
        <v>0</v>
      </c>
    </row>
    <row r="310" spans="1:29" x14ac:dyDescent="0.25">
      <c r="A310" s="422">
        <v>1</v>
      </c>
      <c r="B310" s="424">
        <v>0</v>
      </c>
      <c r="C310" s="424">
        <v>0</v>
      </c>
      <c r="D310" s="424">
        <v>0</v>
      </c>
      <c r="E310" s="424">
        <v>0</v>
      </c>
      <c r="F310" s="424">
        <v>0</v>
      </c>
      <c r="G310" s="424">
        <v>0</v>
      </c>
      <c r="H310" s="727"/>
      <c r="J310" s="509">
        <f t="shared" si="82"/>
        <v>0</v>
      </c>
      <c r="K310" s="509">
        <f t="shared" si="83"/>
        <v>0</v>
      </c>
      <c r="L310" s="509">
        <f t="shared" si="84"/>
        <v>0</v>
      </c>
      <c r="M310" s="509">
        <f t="shared" si="85"/>
        <v>0</v>
      </c>
      <c r="N310" s="509">
        <f t="shared" si="86"/>
        <v>0</v>
      </c>
      <c r="O310" s="509">
        <f t="shared" si="87"/>
        <v>0</v>
      </c>
      <c r="Q310" s="513">
        <v>0</v>
      </c>
      <c r="R310" s="513">
        <v>0</v>
      </c>
      <c r="S310" s="513">
        <v>0</v>
      </c>
      <c r="T310" s="513">
        <v>0</v>
      </c>
      <c r="U310" s="513">
        <v>0</v>
      </c>
      <c r="V310" s="513">
        <v>0</v>
      </c>
      <c r="X310" s="510">
        <f t="shared" si="76"/>
        <v>0</v>
      </c>
      <c r="Y310" s="510">
        <f t="shared" si="77"/>
        <v>0</v>
      </c>
      <c r="Z310" s="510">
        <f t="shared" si="78"/>
        <v>0</v>
      </c>
      <c r="AA310" s="510">
        <f t="shared" si="79"/>
        <v>0</v>
      </c>
      <c r="AB310" s="510">
        <f t="shared" si="80"/>
        <v>0</v>
      </c>
      <c r="AC310" s="510">
        <f t="shared" si="81"/>
        <v>0</v>
      </c>
    </row>
    <row r="311" spans="1:29" x14ac:dyDescent="0.25">
      <c r="A311" s="422">
        <v>1</v>
      </c>
      <c r="B311" s="424"/>
      <c r="C311" s="424"/>
      <c r="D311" s="424"/>
      <c r="E311" s="424"/>
      <c r="F311" s="424"/>
      <c r="G311" s="424"/>
      <c r="H311" s="727"/>
      <c r="J311" s="509">
        <f t="shared" si="82"/>
        <v>0</v>
      </c>
      <c r="K311" s="509">
        <f t="shared" si="83"/>
        <v>0</v>
      </c>
      <c r="L311" s="509">
        <f t="shared" si="84"/>
        <v>0</v>
      </c>
      <c r="M311" s="509">
        <f t="shared" si="85"/>
        <v>0</v>
      </c>
      <c r="N311" s="509">
        <f t="shared" si="86"/>
        <v>0</v>
      </c>
      <c r="O311" s="509">
        <f t="shared" si="87"/>
        <v>0</v>
      </c>
      <c r="Q311" s="513">
        <v>0</v>
      </c>
      <c r="R311" s="513">
        <v>0</v>
      </c>
      <c r="S311" s="513">
        <v>0</v>
      </c>
      <c r="T311" s="513">
        <v>0</v>
      </c>
      <c r="U311" s="513">
        <v>0</v>
      </c>
      <c r="V311" s="513">
        <v>0</v>
      </c>
      <c r="X311" s="510">
        <f t="shared" si="76"/>
        <v>0</v>
      </c>
      <c r="Y311" s="510">
        <f t="shared" si="77"/>
        <v>0</v>
      </c>
      <c r="Z311" s="510">
        <f t="shared" si="78"/>
        <v>0</v>
      </c>
      <c r="AA311" s="510">
        <f t="shared" si="79"/>
        <v>0</v>
      </c>
      <c r="AB311" s="510">
        <f t="shared" si="80"/>
        <v>0</v>
      </c>
      <c r="AC311" s="510">
        <f t="shared" si="81"/>
        <v>0</v>
      </c>
    </row>
    <row r="312" spans="1:29" x14ac:dyDescent="0.25">
      <c r="A312" s="422">
        <v>1</v>
      </c>
      <c r="B312" s="424"/>
      <c r="C312" s="424"/>
      <c r="D312" s="424"/>
      <c r="E312" s="424"/>
      <c r="F312" s="424"/>
      <c r="G312" s="424"/>
      <c r="H312" s="727"/>
      <c r="J312" s="509">
        <f t="shared" si="82"/>
        <v>0</v>
      </c>
      <c r="K312" s="509">
        <f t="shared" si="83"/>
        <v>0</v>
      </c>
      <c r="L312" s="509">
        <f t="shared" si="84"/>
        <v>0</v>
      </c>
      <c r="M312" s="509">
        <f t="shared" si="85"/>
        <v>0</v>
      </c>
      <c r="N312" s="509">
        <f t="shared" si="86"/>
        <v>0</v>
      </c>
      <c r="O312" s="509">
        <f t="shared" si="87"/>
        <v>0</v>
      </c>
      <c r="Q312" s="513">
        <v>0</v>
      </c>
      <c r="R312" s="513">
        <v>0</v>
      </c>
      <c r="S312" s="513">
        <v>0</v>
      </c>
      <c r="T312" s="513">
        <v>0</v>
      </c>
      <c r="U312" s="513">
        <v>0</v>
      </c>
      <c r="V312" s="513">
        <v>0</v>
      </c>
      <c r="X312" s="510">
        <f t="shared" si="76"/>
        <v>0</v>
      </c>
      <c r="Y312" s="510">
        <f t="shared" si="77"/>
        <v>0</v>
      </c>
      <c r="Z312" s="510">
        <f t="shared" si="78"/>
        <v>0</v>
      </c>
      <c r="AA312" s="510">
        <f t="shared" si="79"/>
        <v>0</v>
      </c>
      <c r="AB312" s="510">
        <f t="shared" si="80"/>
        <v>0</v>
      </c>
      <c r="AC312" s="510">
        <f t="shared" si="81"/>
        <v>0</v>
      </c>
    </row>
    <row r="313" spans="1:29" x14ac:dyDescent="0.25">
      <c r="A313" s="422">
        <v>1</v>
      </c>
      <c r="B313" s="424">
        <v>0</v>
      </c>
      <c r="C313" s="424">
        <v>0</v>
      </c>
      <c r="D313" s="424">
        <v>0</v>
      </c>
      <c r="E313" s="424">
        <v>0</v>
      </c>
      <c r="F313" s="424">
        <v>0</v>
      </c>
      <c r="G313" s="424">
        <v>0</v>
      </c>
      <c r="H313" s="727"/>
      <c r="J313" s="509">
        <f t="shared" si="82"/>
        <v>0</v>
      </c>
      <c r="K313" s="509">
        <f t="shared" si="83"/>
        <v>0</v>
      </c>
      <c r="L313" s="509">
        <f t="shared" si="84"/>
        <v>0</v>
      </c>
      <c r="M313" s="509">
        <f t="shared" si="85"/>
        <v>0</v>
      </c>
      <c r="N313" s="509">
        <f t="shared" si="86"/>
        <v>0</v>
      </c>
      <c r="O313" s="509">
        <f t="shared" si="87"/>
        <v>0</v>
      </c>
      <c r="Q313" s="513">
        <v>0</v>
      </c>
      <c r="R313" s="513">
        <v>0</v>
      </c>
      <c r="S313" s="513">
        <v>0</v>
      </c>
      <c r="T313" s="513">
        <v>0</v>
      </c>
      <c r="U313" s="513">
        <v>0</v>
      </c>
      <c r="V313" s="513">
        <v>0</v>
      </c>
      <c r="X313" s="510">
        <f t="shared" si="76"/>
        <v>0</v>
      </c>
      <c r="Y313" s="510">
        <f t="shared" si="77"/>
        <v>0</v>
      </c>
      <c r="Z313" s="510">
        <f t="shared" si="78"/>
        <v>0</v>
      </c>
      <c r="AA313" s="510">
        <f t="shared" si="79"/>
        <v>0</v>
      </c>
      <c r="AB313" s="510">
        <f t="shared" si="80"/>
        <v>0</v>
      </c>
      <c r="AC313" s="510">
        <f t="shared" si="81"/>
        <v>0</v>
      </c>
    </row>
    <row r="314" spans="1:29" x14ac:dyDescent="0.25">
      <c r="A314" s="422">
        <v>1</v>
      </c>
      <c r="B314" s="424">
        <v>0</v>
      </c>
      <c r="C314" s="424">
        <v>0</v>
      </c>
      <c r="D314" s="424">
        <v>0</v>
      </c>
      <c r="E314" s="424">
        <v>0</v>
      </c>
      <c r="F314" s="424">
        <v>0</v>
      </c>
      <c r="G314" s="424">
        <v>0</v>
      </c>
      <c r="H314" s="727"/>
      <c r="J314" s="509">
        <f t="shared" si="82"/>
        <v>0</v>
      </c>
      <c r="K314" s="509">
        <f t="shared" si="83"/>
        <v>0</v>
      </c>
      <c r="L314" s="509">
        <f t="shared" si="84"/>
        <v>0</v>
      </c>
      <c r="M314" s="509">
        <f t="shared" si="85"/>
        <v>0</v>
      </c>
      <c r="N314" s="509">
        <f t="shared" si="86"/>
        <v>0</v>
      </c>
      <c r="O314" s="509">
        <f t="shared" si="87"/>
        <v>0</v>
      </c>
      <c r="Q314" s="513">
        <v>0</v>
      </c>
      <c r="R314" s="513">
        <v>0</v>
      </c>
      <c r="S314" s="513">
        <v>0</v>
      </c>
      <c r="T314" s="513">
        <v>0</v>
      </c>
      <c r="U314" s="513">
        <v>0</v>
      </c>
      <c r="V314" s="513">
        <v>0</v>
      </c>
      <c r="X314" s="510">
        <f t="shared" si="76"/>
        <v>0</v>
      </c>
      <c r="Y314" s="510">
        <f t="shared" si="77"/>
        <v>0</v>
      </c>
      <c r="Z314" s="510">
        <f t="shared" si="78"/>
        <v>0</v>
      </c>
      <c r="AA314" s="510">
        <f t="shared" si="79"/>
        <v>0</v>
      </c>
      <c r="AB314" s="510">
        <f t="shared" si="80"/>
        <v>0</v>
      </c>
      <c r="AC314" s="510">
        <f t="shared" si="81"/>
        <v>0</v>
      </c>
    </row>
    <row r="315" spans="1:29" x14ac:dyDescent="0.25">
      <c r="A315" s="422">
        <v>1</v>
      </c>
      <c r="B315" s="427">
        <v>0</v>
      </c>
      <c r="C315" s="427">
        <v>0</v>
      </c>
      <c r="D315" s="427">
        <v>0</v>
      </c>
      <c r="E315" s="427">
        <v>0</v>
      </c>
      <c r="F315" s="427">
        <v>0</v>
      </c>
      <c r="G315" s="427">
        <v>0</v>
      </c>
      <c r="H315" s="727"/>
      <c r="J315" s="509">
        <f t="shared" si="82"/>
        <v>0</v>
      </c>
      <c r="K315" s="509">
        <f t="shared" si="83"/>
        <v>0</v>
      </c>
      <c r="L315" s="509">
        <f t="shared" si="84"/>
        <v>0</v>
      </c>
      <c r="M315" s="509">
        <f t="shared" si="85"/>
        <v>0</v>
      </c>
      <c r="N315" s="509">
        <f t="shared" si="86"/>
        <v>0</v>
      </c>
      <c r="O315" s="509">
        <f t="shared" si="87"/>
        <v>0</v>
      </c>
      <c r="Q315" s="513">
        <v>0</v>
      </c>
      <c r="R315" s="513">
        <v>0</v>
      </c>
      <c r="S315" s="513">
        <v>0</v>
      </c>
      <c r="T315" s="513">
        <v>0</v>
      </c>
      <c r="U315" s="513">
        <v>0</v>
      </c>
      <c r="V315" s="513">
        <v>0</v>
      </c>
      <c r="X315" s="510">
        <f t="shared" si="76"/>
        <v>0</v>
      </c>
      <c r="Y315" s="510">
        <f t="shared" si="77"/>
        <v>0</v>
      </c>
      <c r="Z315" s="510">
        <f t="shared" si="78"/>
        <v>0</v>
      </c>
      <c r="AA315" s="510">
        <f t="shared" si="79"/>
        <v>0</v>
      </c>
      <c r="AB315" s="510">
        <f t="shared" si="80"/>
        <v>0</v>
      </c>
      <c r="AC315" s="510">
        <f t="shared" si="81"/>
        <v>0</v>
      </c>
    </row>
    <row r="316" spans="1:29" x14ac:dyDescent="0.25">
      <c r="A316" s="422" t="s">
        <v>868</v>
      </c>
      <c r="B316" s="432">
        <f>99857297+33758520.11</f>
        <v>133615817.11</v>
      </c>
      <c r="C316" s="432">
        <f>99712846+12302082.51</f>
        <v>112014928.51000001</v>
      </c>
      <c r="D316" s="432">
        <f>63340700+31993790.76</f>
        <v>95334490.760000005</v>
      </c>
      <c r="E316" s="432">
        <v>57345000</v>
      </c>
      <c r="F316" s="432">
        <v>52450000</v>
      </c>
      <c r="G316" s="432">
        <v>52450000</v>
      </c>
      <c r="H316" s="726" t="s">
        <v>1556</v>
      </c>
      <c r="J316" s="509">
        <f t="shared" si="82"/>
        <v>133615.79999999999</v>
      </c>
      <c r="K316" s="509">
        <f t="shared" si="83"/>
        <v>112014.9</v>
      </c>
      <c r="L316" s="509">
        <f t="shared" si="84"/>
        <v>95334.5</v>
      </c>
      <c r="M316" s="509">
        <f t="shared" si="85"/>
        <v>57345</v>
      </c>
      <c r="N316" s="509">
        <f t="shared" si="86"/>
        <v>52450</v>
      </c>
      <c r="O316" s="509">
        <f t="shared" si="87"/>
        <v>52450</v>
      </c>
      <c r="Q316" s="513">
        <v>133615.79999999999</v>
      </c>
      <c r="R316" s="513">
        <v>112014.9</v>
      </c>
      <c r="S316" s="513">
        <v>95334.5</v>
      </c>
      <c r="T316" s="513">
        <v>57345</v>
      </c>
      <c r="U316" s="513">
        <v>52450</v>
      </c>
      <c r="V316" s="513">
        <v>52450</v>
      </c>
      <c r="X316" s="510">
        <f t="shared" si="76"/>
        <v>1.7110000015236437E-2</v>
      </c>
      <c r="Y316" s="510">
        <f t="shared" si="77"/>
        <v>2.8510000018286519E-2</v>
      </c>
      <c r="Z316" s="510">
        <f t="shared" si="78"/>
        <v>-9.2399999994086102E-3</v>
      </c>
      <c r="AA316" s="510">
        <f t="shared" si="79"/>
        <v>0</v>
      </c>
      <c r="AB316" s="510">
        <f t="shared" si="80"/>
        <v>0</v>
      </c>
      <c r="AC316" s="510">
        <f t="shared" si="81"/>
        <v>0</v>
      </c>
    </row>
    <row r="317" spans="1:29" x14ac:dyDescent="0.25">
      <c r="A317" s="422">
        <v>1</v>
      </c>
      <c r="B317" s="433">
        <v>0</v>
      </c>
      <c r="C317" s="433">
        <v>0</v>
      </c>
      <c r="D317" s="433">
        <v>0</v>
      </c>
      <c r="E317" s="433">
        <v>0</v>
      </c>
      <c r="F317" s="433">
        <v>0</v>
      </c>
      <c r="G317" s="433">
        <v>0</v>
      </c>
      <c r="H317" s="727"/>
      <c r="J317" s="509">
        <f t="shared" si="82"/>
        <v>0</v>
      </c>
      <c r="K317" s="509">
        <f t="shared" si="83"/>
        <v>0</v>
      </c>
      <c r="L317" s="509">
        <f t="shared" si="84"/>
        <v>0</v>
      </c>
      <c r="M317" s="509">
        <f t="shared" si="85"/>
        <v>0</v>
      </c>
      <c r="N317" s="509">
        <f t="shared" si="86"/>
        <v>0</v>
      </c>
      <c r="O317" s="509">
        <f t="shared" si="87"/>
        <v>0</v>
      </c>
      <c r="Q317" s="513">
        <v>0</v>
      </c>
      <c r="R317" s="513">
        <v>0</v>
      </c>
      <c r="S317" s="513">
        <v>0</v>
      </c>
      <c r="T317" s="513">
        <v>0</v>
      </c>
      <c r="U317" s="513">
        <v>0</v>
      </c>
      <c r="V317" s="513">
        <v>0</v>
      </c>
      <c r="X317" s="510">
        <f t="shared" si="76"/>
        <v>0</v>
      </c>
      <c r="Y317" s="510">
        <f t="shared" si="77"/>
        <v>0</v>
      </c>
      <c r="Z317" s="510">
        <f t="shared" si="78"/>
        <v>0</v>
      </c>
      <c r="AA317" s="510">
        <f t="shared" si="79"/>
        <v>0</v>
      </c>
      <c r="AB317" s="510">
        <f t="shared" si="80"/>
        <v>0</v>
      </c>
      <c r="AC317" s="510">
        <f t="shared" si="81"/>
        <v>0</v>
      </c>
    </row>
    <row r="318" spans="1:29" x14ac:dyDescent="0.25">
      <c r="A318" s="422">
        <v>1</v>
      </c>
      <c r="B318" s="433">
        <v>0</v>
      </c>
      <c r="C318" s="433">
        <v>0</v>
      </c>
      <c r="D318" s="433">
        <v>0</v>
      </c>
      <c r="E318" s="433">
        <v>0</v>
      </c>
      <c r="F318" s="433">
        <v>0</v>
      </c>
      <c r="G318" s="433">
        <v>0</v>
      </c>
      <c r="H318" s="727"/>
      <c r="J318" s="509">
        <f t="shared" si="82"/>
        <v>0</v>
      </c>
      <c r="K318" s="509">
        <f t="shared" si="83"/>
        <v>0</v>
      </c>
      <c r="L318" s="509">
        <f t="shared" si="84"/>
        <v>0</v>
      </c>
      <c r="M318" s="509">
        <f t="shared" si="85"/>
        <v>0</v>
      </c>
      <c r="N318" s="509">
        <f t="shared" si="86"/>
        <v>0</v>
      </c>
      <c r="O318" s="509">
        <f t="shared" si="87"/>
        <v>0</v>
      </c>
      <c r="Q318" s="513">
        <v>0</v>
      </c>
      <c r="R318" s="513">
        <v>0</v>
      </c>
      <c r="S318" s="513">
        <v>0</v>
      </c>
      <c r="T318" s="513">
        <v>0</v>
      </c>
      <c r="U318" s="513">
        <v>0</v>
      </c>
      <c r="V318" s="513">
        <v>0</v>
      </c>
      <c r="X318" s="510">
        <f t="shared" si="76"/>
        <v>0</v>
      </c>
      <c r="Y318" s="510">
        <f t="shared" si="77"/>
        <v>0</v>
      </c>
      <c r="Z318" s="510">
        <f t="shared" si="78"/>
        <v>0</v>
      </c>
      <c r="AA318" s="510">
        <f t="shared" si="79"/>
        <v>0</v>
      </c>
      <c r="AB318" s="510">
        <f t="shared" si="80"/>
        <v>0</v>
      </c>
      <c r="AC318" s="510">
        <f t="shared" si="81"/>
        <v>0</v>
      </c>
    </row>
    <row r="319" spans="1:29" x14ac:dyDescent="0.25">
      <c r="A319" s="422">
        <v>1</v>
      </c>
      <c r="B319" s="433">
        <v>0</v>
      </c>
      <c r="C319" s="433">
        <v>0</v>
      </c>
      <c r="D319" s="433">
        <v>0</v>
      </c>
      <c r="E319" s="433">
        <v>0</v>
      </c>
      <c r="F319" s="433">
        <v>0</v>
      </c>
      <c r="G319" s="433">
        <v>0</v>
      </c>
      <c r="H319" s="727"/>
      <c r="J319" s="509">
        <f t="shared" si="82"/>
        <v>0</v>
      </c>
      <c r="K319" s="509">
        <f t="shared" si="83"/>
        <v>0</v>
      </c>
      <c r="L319" s="509">
        <f t="shared" si="84"/>
        <v>0</v>
      </c>
      <c r="M319" s="509">
        <f t="shared" si="85"/>
        <v>0</v>
      </c>
      <c r="N319" s="509">
        <f t="shared" si="86"/>
        <v>0</v>
      </c>
      <c r="O319" s="509">
        <f t="shared" si="87"/>
        <v>0</v>
      </c>
      <c r="Q319" s="513">
        <v>0</v>
      </c>
      <c r="R319" s="513">
        <v>0</v>
      </c>
      <c r="S319" s="513">
        <v>0</v>
      </c>
      <c r="T319" s="513">
        <v>0</v>
      </c>
      <c r="U319" s="513">
        <v>0</v>
      </c>
      <c r="V319" s="513">
        <v>0</v>
      </c>
      <c r="X319" s="510">
        <f t="shared" si="76"/>
        <v>0</v>
      </c>
      <c r="Y319" s="510">
        <f t="shared" si="77"/>
        <v>0</v>
      </c>
      <c r="Z319" s="510">
        <f t="shared" si="78"/>
        <v>0</v>
      </c>
      <c r="AA319" s="510">
        <f t="shared" si="79"/>
        <v>0</v>
      </c>
      <c r="AB319" s="510">
        <f t="shared" si="80"/>
        <v>0</v>
      </c>
      <c r="AC319" s="510">
        <f t="shared" si="81"/>
        <v>0</v>
      </c>
    </row>
    <row r="320" spans="1:29" x14ac:dyDescent="0.25">
      <c r="A320" s="422">
        <v>1</v>
      </c>
      <c r="B320" s="433">
        <v>0</v>
      </c>
      <c r="C320" s="433">
        <v>0</v>
      </c>
      <c r="D320" s="433">
        <v>0</v>
      </c>
      <c r="E320" s="433">
        <v>0</v>
      </c>
      <c r="F320" s="433">
        <v>0</v>
      </c>
      <c r="G320" s="433">
        <v>0</v>
      </c>
      <c r="H320" s="727"/>
      <c r="J320" s="509">
        <f t="shared" si="82"/>
        <v>0</v>
      </c>
      <c r="K320" s="509">
        <f t="shared" si="83"/>
        <v>0</v>
      </c>
      <c r="L320" s="509">
        <f t="shared" si="84"/>
        <v>0</v>
      </c>
      <c r="M320" s="509">
        <f t="shared" si="85"/>
        <v>0</v>
      </c>
      <c r="N320" s="509">
        <f t="shared" si="86"/>
        <v>0</v>
      </c>
      <c r="O320" s="509">
        <f t="shared" si="87"/>
        <v>0</v>
      </c>
      <c r="Q320" s="513">
        <v>0</v>
      </c>
      <c r="R320" s="513">
        <v>0</v>
      </c>
      <c r="S320" s="513">
        <v>0</v>
      </c>
      <c r="T320" s="513">
        <v>0</v>
      </c>
      <c r="U320" s="513">
        <v>0</v>
      </c>
      <c r="V320" s="513">
        <v>0</v>
      </c>
      <c r="X320" s="510">
        <f t="shared" si="76"/>
        <v>0</v>
      </c>
      <c r="Y320" s="510">
        <f t="shared" si="77"/>
        <v>0</v>
      </c>
      <c r="Z320" s="510">
        <f t="shared" si="78"/>
        <v>0</v>
      </c>
      <c r="AA320" s="510">
        <f t="shared" si="79"/>
        <v>0</v>
      </c>
      <c r="AB320" s="510">
        <f t="shared" si="80"/>
        <v>0</v>
      </c>
      <c r="AC320" s="510">
        <f t="shared" si="81"/>
        <v>0</v>
      </c>
    </row>
    <row r="321" spans="1:29" x14ac:dyDescent="0.25">
      <c r="A321" s="422">
        <v>1</v>
      </c>
      <c r="B321" s="433">
        <v>0</v>
      </c>
      <c r="C321" s="433">
        <v>0</v>
      </c>
      <c r="D321" s="433">
        <v>0</v>
      </c>
      <c r="E321" s="433">
        <v>0</v>
      </c>
      <c r="F321" s="433">
        <v>0</v>
      </c>
      <c r="G321" s="433">
        <v>0</v>
      </c>
      <c r="H321" s="727"/>
      <c r="J321" s="509">
        <f t="shared" si="82"/>
        <v>0</v>
      </c>
      <c r="K321" s="509">
        <f t="shared" si="83"/>
        <v>0</v>
      </c>
      <c r="L321" s="509">
        <f t="shared" si="84"/>
        <v>0</v>
      </c>
      <c r="M321" s="509">
        <f t="shared" si="85"/>
        <v>0</v>
      </c>
      <c r="N321" s="509">
        <f t="shared" si="86"/>
        <v>0</v>
      </c>
      <c r="O321" s="509">
        <f t="shared" si="87"/>
        <v>0</v>
      </c>
      <c r="Q321" s="513">
        <v>0</v>
      </c>
      <c r="R321" s="513">
        <v>0</v>
      </c>
      <c r="S321" s="513">
        <v>0</v>
      </c>
      <c r="T321" s="513">
        <v>0</v>
      </c>
      <c r="U321" s="513">
        <v>0</v>
      </c>
      <c r="V321" s="513">
        <v>0</v>
      </c>
      <c r="X321" s="510">
        <f t="shared" si="76"/>
        <v>0</v>
      </c>
      <c r="Y321" s="510">
        <f t="shared" si="77"/>
        <v>0</v>
      </c>
      <c r="Z321" s="510">
        <f t="shared" si="78"/>
        <v>0</v>
      </c>
      <c r="AA321" s="510">
        <f t="shared" si="79"/>
        <v>0</v>
      </c>
      <c r="AB321" s="510">
        <f t="shared" si="80"/>
        <v>0</v>
      </c>
      <c r="AC321" s="510">
        <f t="shared" si="81"/>
        <v>0</v>
      </c>
    </row>
    <row r="322" spans="1:29" x14ac:dyDescent="0.25">
      <c r="A322" s="422">
        <v>1</v>
      </c>
      <c r="B322" s="433">
        <v>0</v>
      </c>
      <c r="C322" s="433">
        <v>0</v>
      </c>
      <c r="D322" s="433">
        <v>0</v>
      </c>
      <c r="E322" s="433">
        <v>0</v>
      </c>
      <c r="F322" s="433">
        <v>0</v>
      </c>
      <c r="G322" s="433">
        <v>0</v>
      </c>
      <c r="H322" s="727"/>
      <c r="J322" s="509">
        <f t="shared" si="82"/>
        <v>0</v>
      </c>
      <c r="K322" s="509">
        <f t="shared" si="83"/>
        <v>0</v>
      </c>
      <c r="L322" s="509">
        <f t="shared" si="84"/>
        <v>0</v>
      </c>
      <c r="M322" s="509">
        <f t="shared" si="85"/>
        <v>0</v>
      </c>
      <c r="N322" s="509">
        <f t="shared" si="86"/>
        <v>0</v>
      </c>
      <c r="O322" s="509">
        <f t="shared" si="87"/>
        <v>0</v>
      </c>
      <c r="Q322" s="513">
        <v>0</v>
      </c>
      <c r="R322" s="513">
        <v>0</v>
      </c>
      <c r="S322" s="513">
        <v>0</v>
      </c>
      <c r="T322" s="513">
        <v>0</v>
      </c>
      <c r="U322" s="513">
        <v>0</v>
      </c>
      <c r="V322" s="513">
        <v>0</v>
      </c>
      <c r="X322" s="510">
        <f t="shared" si="76"/>
        <v>0</v>
      </c>
      <c r="Y322" s="510">
        <f t="shared" si="77"/>
        <v>0</v>
      </c>
      <c r="Z322" s="510">
        <f t="shared" si="78"/>
        <v>0</v>
      </c>
      <c r="AA322" s="510">
        <f t="shared" si="79"/>
        <v>0</v>
      </c>
      <c r="AB322" s="510">
        <f t="shared" si="80"/>
        <v>0</v>
      </c>
      <c r="AC322" s="510">
        <f t="shared" si="81"/>
        <v>0</v>
      </c>
    </row>
    <row r="323" spans="1:29" x14ac:dyDescent="0.25">
      <c r="A323" s="422">
        <v>1</v>
      </c>
      <c r="B323" s="433">
        <v>0</v>
      </c>
      <c r="C323" s="433">
        <v>0</v>
      </c>
      <c r="D323" s="433">
        <v>0</v>
      </c>
      <c r="E323" s="433">
        <v>0</v>
      </c>
      <c r="F323" s="433">
        <v>0</v>
      </c>
      <c r="G323" s="433">
        <v>0</v>
      </c>
      <c r="H323" s="727"/>
      <c r="J323" s="509">
        <f t="shared" si="82"/>
        <v>0</v>
      </c>
      <c r="K323" s="509">
        <f t="shared" si="83"/>
        <v>0</v>
      </c>
      <c r="L323" s="509">
        <f t="shared" si="84"/>
        <v>0</v>
      </c>
      <c r="M323" s="509">
        <f t="shared" si="85"/>
        <v>0</v>
      </c>
      <c r="N323" s="509">
        <f t="shared" si="86"/>
        <v>0</v>
      </c>
      <c r="O323" s="509">
        <f t="shared" si="87"/>
        <v>0</v>
      </c>
      <c r="Q323" s="513">
        <v>0</v>
      </c>
      <c r="R323" s="513">
        <v>0</v>
      </c>
      <c r="S323" s="513">
        <v>0</v>
      </c>
      <c r="T323" s="513">
        <v>0</v>
      </c>
      <c r="U323" s="513">
        <v>0</v>
      </c>
      <c r="V323" s="513">
        <v>0</v>
      </c>
      <c r="X323" s="510">
        <f t="shared" si="76"/>
        <v>0</v>
      </c>
      <c r="Y323" s="510">
        <f t="shared" si="77"/>
        <v>0</v>
      </c>
      <c r="Z323" s="510">
        <f t="shared" si="78"/>
        <v>0</v>
      </c>
      <c r="AA323" s="510">
        <f t="shared" si="79"/>
        <v>0</v>
      </c>
      <c r="AB323" s="510">
        <f t="shared" si="80"/>
        <v>0</v>
      </c>
      <c r="AC323" s="510">
        <f t="shared" si="81"/>
        <v>0</v>
      </c>
    </row>
    <row r="324" spans="1:29" x14ac:dyDescent="0.25">
      <c r="A324" s="422">
        <v>1</v>
      </c>
      <c r="B324" s="433">
        <v>0</v>
      </c>
      <c r="C324" s="433">
        <v>0</v>
      </c>
      <c r="D324" s="433">
        <v>0</v>
      </c>
      <c r="E324" s="433">
        <v>0</v>
      </c>
      <c r="F324" s="433">
        <v>0</v>
      </c>
      <c r="G324" s="433">
        <v>0</v>
      </c>
      <c r="H324" s="727"/>
      <c r="J324" s="509">
        <f t="shared" si="82"/>
        <v>0</v>
      </c>
      <c r="K324" s="509">
        <f t="shared" si="83"/>
        <v>0</v>
      </c>
      <c r="L324" s="509">
        <f t="shared" si="84"/>
        <v>0</v>
      </c>
      <c r="M324" s="509">
        <f t="shared" si="85"/>
        <v>0</v>
      </c>
      <c r="N324" s="509">
        <f t="shared" si="86"/>
        <v>0</v>
      </c>
      <c r="O324" s="509">
        <f t="shared" si="87"/>
        <v>0</v>
      </c>
      <c r="Q324" s="513">
        <v>0</v>
      </c>
      <c r="R324" s="513">
        <v>0</v>
      </c>
      <c r="S324" s="513">
        <v>0</v>
      </c>
      <c r="T324" s="513">
        <v>0</v>
      </c>
      <c r="U324" s="513">
        <v>0</v>
      </c>
      <c r="V324" s="513">
        <v>0</v>
      </c>
      <c r="X324" s="510">
        <f t="shared" si="76"/>
        <v>0</v>
      </c>
      <c r="Y324" s="510">
        <f t="shared" si="77"/>
        <v>0</v>
      </c>
      <c r="Z324" s="510">
        <f t="shared" si="78"/>
        <v>0</v>
      </c>
      <c r="AA324" s="510">
        <f t="shared" si="79"/>
        <v>0</v>
      </c>
      <c r="AB324" s="510">
        <f t="shared" si="80"/>
        <v>0</v>
      </c>
      <c r="AC324" s="510">
        <f t="shared" si="81"/>
        <v>0</v>
      </c>
    </row>
    <row r="325" spans="1:29" x14ac:dyDescent="0.25">
      <c r="A325" s="422">
        <v>1</v>
      </c>
      <c r="B325" s="433">
        <v>0</v>
      </c>
      <c r="C325" s="433">
        <v>0</v>
      </c>
      <c r="D325" s="433">
        <v>0</v>
      </c>
      <c r="E325" s="433">
        <v>0</v>
      </c>
      <c r="F325" s="433">
        <v>0</v>
      </c>
      <c r="G325" s="433">
        <v>0</v>
      </c>
      <c r="H325" s="727"/>
      <c r="J325" s="509">
        <f t="shared" si="82"/>
        <v>0</v>
      </c>
      <c r="K325" s="509">
        <f t="shared" si="83"/>
        <v>0</v>
      </c>
      <c r="L325" s="509">
        <f t="shared" si="84"/>
        <v>0</v>
      </c>
      <c r="M325" s="509">
        <f t="shared" si="85"/>
        <v>0</v>
      </c>
      <c r="N325" s="509">
        <f t="shared" si="86"/>
        <v>0</v>
      </c>
      <c r="O325" s="509">
        <f t="shared" si="87"/>
        <v>0</v>
      </c>
      <c r="Q325" s="513">
        <v>0</v>
      </c>
      <c r="R325" s="513">
        <v>0</v>
      </c>
      <c r="S325" s="513">
        <v>0</v>
      </c>
      <c r="T325" s="513">
        <v>0</v>
      </c>
      <c r="U325" s="513">
        <v>0</v>
      </c>
      <c r="V325" s="513">
        <v>0</v>
      </c>
      <c r="X325" s="510">
        <f t="shared" si="76"/>
        <v>0</v>
      </c>
      <c r="Y325" s="510">
        <f t="shared" si="77"/>
        <v>0</v>
      </c>
      <c r="Z325" s="510">
        <f t="shared" si="78"/>
        <v>0</v>
      </c>
      <c r="AA325" s="510">
        <f t="shared" si="79"/>
        <v>0</v>
      </c>
      <c r="AB325" s="510">
        <f t="shared" si="80"/>
        <v>0</v>
      </c>
      <c r="AC325" s="510">
        <f t="shared" si="81"/>
        <v>0</v>
      </c>
    </row>
    <row r="326" spans="1:29" x14ac:dyDescent="0.25">
      <c r="A326" s="422">
        <v>1</v>
      </c>
      <c r="B326" s="433">
        <v>0</v>
      </c>
      <c r="C326" s="433">
        <v>0</v>
      </c>
      <c r="D326" s="433">
        <v>0</v>
      </c>
      <c r="E326" s="433">
        <v>0</v>
      </c>
      <c r="F326" s="433">
        <v>0</v>
      </c>
      <c r="G326" s="433">
        <v>0</v>
      </c>
      <c r="H326" s="727"/>
      <c r="J326" s="509">
        <f t="shared" si="82"/>
        <v>0</v>
      </c>
      <c r="K326" s="509">
        <f t="shared" si="83"/>
        <v>0</v>
      </c>
      <c r="L326" s="509">
        <f t="shared" si="84"/>
        <v>0</v>
      </c>
      <c r="M326" s="509">
        <f t="shared" si="85"/>
        <v>0</v>
      </c>
      <c r="N326" s="509">
        <f t="shared" si="86"/>
        <v>0</v>
      </c>
      <c r="O326" s="509">
        <f t="shared" si="87"/>
        <v>0</v>
      </c>
      <c r="Q326" s="513">
        <v>0</v>
      </c>
      <c r="R326" s="513">
        <v>0</v>
      </c>
      <c r="S326" s="513">
        <v>0</v>
      </c>
      <c r="T326" s="513">
        <v>0</v>
      </c>
      <c r="U326" s="513">
        <v>0</v>
      </c>
      <c r="V326" s="513">
        <v>0</v>
      </c>
      <c r="X326" s="510">
        <f t="shared" si="76"/>
        <v>0</v>
      </c>
      <c r="Y326" s="510">
        <f t="shared" si="77"/>
        <v>0</v>
      </c>
      <c r="Z326" s="510">
        <f t="shared" si="78"/>
        <v>0</v>
      </c>
      <c r="AA326" s="510">
        <f t="shared" si="79"/>
        <v>0</v>
      </c>
      <c r="AB326" s="510">
        <f t="shared" si="80"/>
        <v>0</v>
      </c>
      <c r="AC326" s="510">
        <f t="shared" si="81"/>
        <v>0</v>
      </c>
    </row>
    <row r="327" spans="1:29" x14ac:dyDescent="0.25">
      <c r="A327" s="422">
        <v>1</v>
      </c>
      <c r="B327" s="433">
        <v>0</v>
      </c>
      <c r="C327" s="433">
        <v>0</v>
      </c>
      <c r="D327" s="433">
        <v>0</v>
      </c>
      <c r="E327" s="433">
        <v>0</v>
      </c>
      <c r="F327" s="433">
        <v>0</v>
      </c>
      <c r="G327" s="433">
        <v>0</v>
      </c>
      <c r="H327" s="727"/>
      <c r="J327" s="509">
        <f t="shared" si="82"/>
        <v>0</v>
      </c>
      <c r="K327" s="509">
        <f t="shared" si="83"/>
        <v>0</v>
      </c>
      <c r="L327" s="509">
        <f t="shared" si="84"/>
        <v>0</v>
      </c>
      <c r="M327" s="509">
        <f t="shared" si="85"/>
        <v>0</v>
      </c>
      <c r="N327" s="509">
        <f t="shared" si="86"/>
        <v>0</v>
      </c>
      <c r="O327" s="509">
        <f t="shared" si="87"/>
        <v>0</v>
      </c>
      <c r="Q327" s="513">
        <v>0</v>
      </c>
      <c r="R327" s="513">
        <v>0</v>
      </c>
      <c r="S327" s="513">
        <v>0</v>
      </c>
      <c r="T327" s="513">
        <v>0</v>
      </c>
      <c r="U327" s="513">
        <v>0</v>
      </c>
      <c r="V327" s="513">
        <v>0</v>
      </c>
      <c r="X327" s="510">
        <f t="shared" si="76"/>
        <v>0</v>
      </c>
      <c r="Y327" s="510">
        <f t="shared" si="77"/>
        <v>0</v>
      </c>
      <c r="Z327" s="510">
        <f t="shared" si="78"/>
        <v>0</v>
      </c>
      <c r="AA327" s="510">
        <f t="shared" si="79"/>
        <v>0</v>
      </c>
      <c r="AB327" s="510">
        <f t="shared" si="80"/>
        <v>0</v>
      </c>
      <c r="AC327" s="510">
        <f t="shared" si="81"/>
        <v>0</v>
      </c>
    </row>
    <row r="328" spans="1:29" x14ac:dyDescent="0.25">
      <c r="A328" s="422">
        <v>1</v>
      </c>
      <c r="B328" s="433">
        <v>0</v>
      </c>
      <c r="C328" s="433">
        <v>0</v>
      </c>
      <c r="D328" s="433">
        <v>0</v>
      </c>
      <c r="E328" s="433">
        <v>0</v>
      </c>
      <c r="F328" s="433">
        <v>0</v>
      </c>
      <c r="G328" s="433">
        <v>0</v>
      </c>
      <c r="H328" s="727"/>
      <c r="J328" s="509">
        <f t="shared" si="82"/>
        <v>0</v>
      </c>
      <c r="K328" s="509">
        <f t="shared" si="83"/>
        <v>0</v>
      </c>
      <c r="L328" s="509">
        <f t="shared" si="84"/>
        <v>0</v>
      </c>
      <c r="M328" s="509">
        <f t="shared" si="85"/>
        <v>0</v>
      </c>
      <c r="N328" s="509">
        <f t="shared" si="86"/>
        <v>0</v>
      </c>
      <c r="O328" s="509">
        <f t="shared" si="87"/>
        <v>0</v>
      </c>
      <c r="Q328" s="513">
        <v>0</v>
      </c>
      <c r="R328" s="513">
        <v>0</v>
      </c>
      <c r="S328" s="513">
        <v>0</v>
      </c>
      <c r="T328" s="513">
        <v>0</v>
      </c>
      <c r="U328" s="513">
        <v>0</v>
      </c>
      <c r="V328" s="513">
        <v>0</v>
      </c>
      <c r="X328" s="510">
        <f t="shared" si="76"/>
        <v>0</v>
      </c>
      <c r="Y328" s="510">
        <f t="shared" si="77"/>
        <v>0</v>
      </c>
      <c r="Z328" s="510">
        <f t="shared" si="78"/>
        <v>0</v>
      </c>
      <c r="AA328" s="510">
        <f t="shared" si="79"/>
        <v>0</v>
      </c>
      <c r="AB328" s="510">
        <f t="shared" si="80"/>
        <v>0</v>
      </c>
      <c r="AC328" s="510">
        <f t="shared" si="81"/>
        <v>0</v>
      </c>
    </row>
    <row r="329" spans="1:29" x14ac:dyDescent="0.25">
      <c r="A329" s="422">
        <v>1</v>
      </c>
      <c r="B329" s="433">
        <v>0</v>
      </c>
      <c r="C329" s="433">
        <v>0</v>
      </c>
      <c r="D329" s="433">
        <v>0</v>
      </c>
      <c r="E329" s="433">
        <v>0</v>
      </c>
      <c r="F329" s="433">
        <v>0</v>
      </c>
      <c r="G329" s="433">
        <v>0</v>
      </c>
      <c r="H329" s="727"/>
      <c r="J329" s="509">
        <f t="shared" si="82"/>
        <v>0</v>
      </c>
      <c r="K329" s="509">
        <f t="shared" si="83"/>
        <v>0</v>
      </c>
      <c r="L329" s="509">
        <f t="shared" si="84"/>
        <v>0</v>
      </c>
      <c r="M329" s="509">
        <f t="shared" si="85"/>
        <v>0</v>
      </c>
      <c r="N329" s="509">
        <f t="shared" si="86"/>
        <v>0</v>
      </c>
      <c r="O329" s="509">
        <f t="shared" si="87"/>
        <v>0</v>
      </c>
      <c r="Q329" s="513">
        <v>0</v>
      </c>
      <c r="R329" s="513">
        <v>0</v>
      </c>
      <c r="S329" s="513">
        <v>0</v>
      </c>
      <c r="T329" s="513">
        <v>0</v>
      </c>
      <c r="U329" s="513">
        <v>0</v>
      </c>
      <c r="V329" s="513">
        <v>0</v>
      </c>
      <c r="X329" s="510">
        <f t="shared" si="76"/>
        <v>0</v>
      </c>
      <c r="Y329" s="510">
        <f t="shared" si="77"/>
        <v>0</v>
      </c>
      <c r="Z329" s="510">
        <f t="shared" si="78"/>
        <v>0</v>
      </c>
      <c r="AA329" s="510">
        <f t="shared" si="79"/>
        <v>0</v>
      </c>
      <c r="AB329" s="510">
        <f t="shared" si="80"/>
        <v>0</v>
      </c>
      <c r="AC329" s="510">
        <f t="shared" si="81"/>
        <v>0</v>
      </c>
    </row>
    <row r="330" spans="1:29" x14ac:dyDescent="0.25">
      <c r="A330" s="422">
        <v>1</v>
      </c>
      <c r="B330" s="433">
        <v>0</v>
      </c>
      <c r="C330" s="433">
        <v>0</v>
      </c>
      <c r="D330" s="433">
        <v>0</v>
      </c>
      <c r="E330" s="433">
        <v>0</v>
      </c>
      <c r="F330" s="433">
        <v>0</v>
      </c>
      <c r="G330" s="433">
        <v>0</v>
      </c>
      <c r="H330" s="727"/>
      <c r="J330" s="509">
        <f t="shared" si="82"/>
        <v>0</v>
      </c>
      <c r="K330" s="509">
        <f t="shared" si="83"/>
        <v>0</v>
      </c>
      <c r="L330" s="509">
        <f t="shared" si="84"/>
        <v>0</v>
      </c>
      <c r="M330" s="509">
        <f t="shared" si="85"/>
        <v>0</v>
      </c>
      <c r="N330" s="509">
        <f t="shared" si="86"/>
        <v>0</v>
      </c>
      <c r="O330" s="509">
        <f t="shared" si="87"/>
        <v>0</v>
      </c>
      <c r="Q330" s="513">
        <v>0</v>
      </c>
      <c r="R330" s="513">
        <v>0</v>
      </c>
      <c r="S330" s="513">
        <v>0</v>
      </c>
      <c r="T330" s="513">
        <v>0</v>
      </c>
      <c r="U330" s="513">
        <v>0</v>
      </c>
      <c r="V330" s="513">
        <v>0</v>
      </c>
      <c r="X330" s="510">
        <f t="shared" ref="X330:X393" si="88">B330/1000-Q330</f>
        <v>0</v>
      </c>
      <c r="Y330" s="510">
        <f t="shared" ref="Y330:Y393" si="89">C330/1000-R330</f>
        <v>0</v>
      </c>
      <c r="Z330" s="510">
        <f t="shared" ref="Z330:Z393" si="90">D330/1000-S330</f>
        <v>0</v>
      </c>
      <c r="AA330" s="510">
        <f t="shared" ref="AA330:AA393" si="91">E330/1000-T330</f>
        <v>0</v>
      </c>
      <c r="AB330" s="510">
        <f t="shared" ref="AB330:AB393" si="92">F330/1000-U330</f>
        <v>0</v>
      </c>
      <c r="AC330" s="510">
        <f t="shared" ref="AC330:AC393" si="93">G330/1000-V330</f>
        <v>0</v>
      </c>
    </row>
    <row r="331" spans="1:29" x14ac:dyDescent="0.25">
      <c r="A331" s="422">
        <v>1</v>
      </c>
      <c r="B331" s="433">
        <v>0</v>
      </c>
      <c r="C331" s="433">
        <v>0</v>
      </c>
      <c r="D331" s="433">
        <v>0</v>
      </c>
      <c r="E331" s="433">
        <v>0</v>
      </c>
      <c r="F331" s="433">
        <v>0</v>
      </c>
      <c r="G331" s="433">
        <v>0</v>
      </c>
      <c r="H331" s="727"/>
      <c r="J331" s="509">
        <f t="shared" si="82"/>
        <v>0</v>
      </c>
      <c r="K331" s="509">
        <f t="shared" si="83"/>
        <v>0</v>
      </c>
      <c r="L331" s="509">
        <f t="shared" si="84"/>
        <v>0</v>
      </c>
      <c r="M331" s="509">
        <f t="shared" si="85"/>
        <v>0</v>
      </c>
      <c r="N331" s="509">
        <f t="shared" si="86"/>
        <v>0</v>
      </c>
      <c r="O331" s="509">
        <f t="shared" si="87"/>
        <v>0</v>
      </c>
      <c r="Q331" s="513">
        <v>0</v>
      </c>
      <c r="R331" s="513">
        <v>0</v>
      </c>
      <c r="S331" s="513">
        <v>0</v>
      </c>
      <c r="T331" s="513">
        <v>0</v>
      </c>
      <c r="U331" s="513">
        <v>0</v>
      </c>
      <c r="V331" s="513">
        <v>0</v>
      </c>
      <c r="X331" s="510">
        <f t="shared" si="88"/>
        <v>0</v>
      </c>
      <c r="Y331" s="510">
        <f t="shared" si="89"/>
        <v>0</v>
      </c>
      <c r="Z331" s="510">
        <f t="shared" si="90"/>
        <v>0</v>
      </c>
      <c r="AA331" s="510">
        <f t="shared" si="91"/>
        <v>0</v>
      </c>
      <c r="AB331" s="510">
        <f t="shared" si="92"/>
        <v>0</v>
      </c>
      <c r="AC331" s="510">
        <f t="shared" si="93"/>
        <v>0</v>
      </c>
    </row>
    <row r="332" spans="1:29" x14ac:dyDescent="0.25">
      <c r="A332" s="488" t="s">
        <v>870</v>
      </c>
      <c r="B332" s="489">
        <f>B337+B363</f>
        <v>414199676.57999998</v>
      </c>
      <c r="C332" s="565">
        <f>C337+C363</f>
        <v>372607248.48000002</v>
      </c>
      <c r="D332" s="489">
        <f>D337+D363</f>
        <v>609846296.24000001</v>
      </c>
      <c r="E332" s="489">
        <f>E337+E363</f>
        <v>425706100</v>
      </c>
      <c r="F332" s="489">
        <f t="shared" ref="F332:G332" si="94">F337+F363</f>
        <v>355557700</v>
      </c>
      <c r="G332" s="489">
        <f t="shared" si="94"/>
        <v>355557700</v>
      </c>
      <c r="H332" s="726"/>
      <c r="Q332" s="528">
        <f>Q337+Q363</f>
        <v>414199.7</v>
      </c>
      <c r="R332" s="528">
        <f>R337+R363</f>
        <v>372607.3</v>
      </c>
      <c r="S332" s="528">
        <f>S337+S363</f>
        <v>609846.30000000005</v>
      </c>
      <c r="T332" s="528">
        <f>T337+T363</f>
        <v>425706.1</v>
      </c>
      <c r="U332" s="528">
        <f t="shared" ref="U332:V332" si="95">U337+U363</f>
        <v>355557.7</v>
      </c>
      <c r="V332" s="528">
        <f t="shared" si="95"/>
        <v>355557.7</v>
      </c>
      <c r="X332" s="510">
        <f t="shared" si="88"/>
        <v>-2.3420000041369349E-2</v>
      </c>
      <c r="Y332" s="510">
        <f t="shared" si="89"/>
        <v>-5.1519999979063869E-2</v>
      </c>
      <c r="Z332" s="510">
        <f t="shared" si="90"/>
        <v>-3.759999992325902E-3</v>
      </c>
      <c r="AA332" s="510">
        <f t="shared" si="91"/>
        <v>0</v>
      </c>
      <c r="AB332" s="510">
        <f t="shared" si="92"/>
        <v>0</v>
      </c>
      <c r="AC332" s="510">
        <f t="shared" si="93"/>
        <v>0</v>
      </c>
    </row>
    <row r="333" spans="1:29" x14ac:dyDescent="0.25">
      <c r="A333" s="422">
        <v>1</v>
      </c>
      <c r="B333" s="424"/>
      <c r="C333" s="424"/>
      <c r="D333" s="424"/>
      <c r="E333" s="424"/>
      <c r="F333" s="424"/>
      <c r="G333" s="424"/>
      <c r="H333" s="727"/>
      <c r="J333" s="509">
        <f t="shared" ref="J333:J391" si="96">ROUND(B333/1000,1)</f>
        <v>0</v>
      </c>
      <c r="K333" s="509">
        <f t="shared" ref="K333:K391" si="97">ROUND(C333/1000,1)</f>
        <v>0</v>
      </c>
      <c r="L333" s="509">
        <f t="shared" ref="L333:L391" si="98">ROUND(D333/1000,1)</f>
        <v>0</v>
      </c>
      <c r="M333" s="509">
        <f t="shared" ref="M333:M391" si="99">ROUND(E333/1000,1)</f>
        <v>0</v>
      </c>
      <c r="N333" s="509">
        <f t="shared" ref="N333:N391" si="100">ROUND(F333/1000,1)</f>
        <v>0</v>
      </c>
      <c r="O333" s="509">
        <f t="shared" ref="O333:O391" si="101">ROUND(G333/1000,1)</f>
        <v>0</v>
      </c>
      <c r="Q333" s="513">
        <v>0</v>
      </c>
      <c r="R333" s="513">
        <v>0</v>
      </c>
      <c r="S333" s="513">
        <v>0</v>
      </c>
      <c r="T333" s="513">
        <v>0</v>
      </c>
      <c r="U333" s="513">
        <v>0</v>
      </c>
      <c r="V333" s="513">
        <v>0</v>
      </c>
      <c r="X333" s="510">
        <f t="shared" si="88"/>
        <v>0</v>
      </c>
      <c r="Y333" s="510">
        <f t="shared" si="89"/>
        <v>0</v>
      </c>
      <c r="Z333" s="510">
        <f t="shared" si="90"/>
        <v>0</v>
      </c>
      <c r="AA333" s="510">
        <f t="shared" si="91"/>
        <v>0</v>
      </c>
      <c r="AB333" s="510">
        <f t="shared" si="92"/>
        <v>0</v>
      </c>
      <c r="AC333" s="510">
        <f t="shared" si="93"/>
        <v>0</v>
      </c>
    </row>
    <row r="334" spans="1:29" x14ac:dyDescent="0.25">
      <c r="A334" s="422">
        <v>1</v>
      </c>
      <c r="B334" s="424"/>
      <c r="C334" s="424"/>
      <c r="D334" s="424"/>
      <c r="E334" s="424"/>
      <c r="F334" s="424"/>
      <c r="G334" s="424"/>
      <c r="H334" s="727"/>
      <c r="J334" s="509">
        <f t="shared" si="96"/>
        <v>0</v>
      </c>
      <c r="K334" s="509">
        <f t="shared" si="97"/>
        <v>0</v>
      </c>
      <c r="L334" s="509">
        <f t="shared" si="98"/>
        <v>0</v>
      </c>
      <c r="M334" s="509">
        <f t="shared" si="99"/>
        <v>0</v>
      </c>
      <c r="N334" s="509">
        <f t="shared" si="100"/>
        <v>0</v>
      </c>
      <c r="O334" s="509">
        <f t="shared" si="101"/>
        <v>0</v>
      </c>
      <c r="Q334" s="513">
        <v>0</v>
      </c>
      <c r="R334" s="513">
        <v>0</v>
      </c>
      <c r="S334" s="513">
        <v>0</v>
      </c>
      <c r="T334" s="513">
        <v>0</v>
      </c>
      <c r="U334" s="513">
        <v>0</v>
      </c>
      <c r="V334" s="513">
        <v>0</v>
      </c>
      <c r="X334" s="510">
        <f t="shared" si="88"/>
        <v>0</v>
      </c>
      <c r="Y334" s="510">
        <f t="shared" si="89"/>
        <v>0</v>
      </c>
      <c r="Z334" s="510">
        <f t="shared" si="90"/>
        <v>0</v>
      </c>
      <c r="AA334" s="510">
        <f t="shared" si="91"/>
        <v>0</v>
      </c>
      <c r="AB334" s="510">
        <f t="shared" si="92"/>
        <v>0</v>
      </c>
      <c r="AC334" s="510">
        <f t="shared" si="93"/>
        <v>0</v>
      </c>
    </row>
    <row r="335" spans="1:29" x14ac:dyDescent="0.25">
      <c r="A335" s="422">
        <v>1</v>
      </c>
      <c r="B335" s="424"/>
      <c r="C335" s="424"/>
      <c r="D335" s="424"/>
      <c r="E335" s="424"/>
      <c r="F335" s="424"/>
      <c r="G335" s="424"/>
      <c r="H335" s="727"/>
      <c r="J335" s="509">
        <f t="shared" si="96"/>
        <v>0</v>
      </c>
      <c r="K335" s="509">
        <f t="shared" si="97"/>
        <v>0</v>
      </c>
      <c r="L335" s="509">
        <f t="shared" si="98"/>
        <v>0</v>
      </c>
      <c r="M335" s="509">
        <f t="shared" si="99"/>
        <v>0</v>
      </c>
      <c r="N335" s="509">
        <f t="shared" si="100"/>
        <v>0</v>
      </c>
      <c r="O335" s="509">
        <f t="shared" si="101"/>
        <v>0</v>
      </c>
      <c r="Q335" s="513">
        <v>0</v>
      </c>
      <c r="R335" s="513">
        <v>0</v>
      </c>
      <c r="S335" s="513">
        <v>0</v>
      </c>
      <c r="T335" s="513">
        <v>0</v>
      </c>
      <c r="U335" s="513">
        <v>0</v>
      </c>
      <c r="V335" s="513">
        <v>0</v>
      </c>
      <c r="X335" s="510">
        <f t="shared" si="88"/>
        <v>0</v>
      </c>
      <c r="Y335" s="510">
        <f t="shared" si="89"/>
        <v>0</v>
      </c>
      <c r="Z335" s="510">
        <f t="shared" si="90"/>
        <v>0</v>
      </c>
      <c r="AA335" s="510">
        <f t="shared" si="91"/>
        <v>0</v>
      </c>
      <c r="AB335" s="510">
        <f t="shared" si="92"/>
        <v>0</v>
      </c>
      <c r="AC335" s="510">
        <f t="shared" si="93"/>
        <v>0</v>
      </c>
    </row>
    <row r="336" spans="1:29" x14ac:dyDescent="0.25">
      <c r="A336" s="422">
        <v>1</v>
      </c>
      <c r="B336" s="427"/>
      <c r="C336" s="427"/>
      <c r="D336" s="427"/>
      <c r="E336" s="427"/>
      <c r="F336" s="427"/>
      <c r="G336" s="427"/>
      <c r="H336" s="809"/>
      <c r="J336" s="509">
        <f t="shared" si="96"/>
        <v>0</v>
      </c>
      <c r="K336" s="509">
        <f t="shared" si="97"/>
        <v>0</v>
      </c>
      <c r="L336" s="509">
        <f t="shared" si="98"/>
        <v>0</v>
      </c>
      <c r="M336" s="509">
        <f t="shared" si="99"/>
        <v>0</v>
      </c>
      <c r="N336" s="509">
        <f t="shared" si="100"/>
        <v>0</v>
      </c>
      <c r="O336" s="509">
        <f t="shared" si="101"/>
        <v>0</v>
      </c>
      <c r="Q336" s="513">
        <v>0</v>
      </c>
      <c r="R336" s="513">
        <v>0</v>
      </c>
      <c r="S336" s="513">
        <v>0</v>
      </c>
      <c r="T336" s="513">
        <v>0</v>
      </c>
      <c r="U336" s="513">
        <v>0</v>
      </c>
      <c r="V336" s="513">
        <v>0</v>
      </c>
      <c r="X336" s="510">
        <f t="shared" si="88"/>
        <v>0</v>
      </c>
      <c r="Y336" s="510">
        <f t="shared" si="89"/>
        <v>0</v>
      </c>
      <c r="Z336" s="510">
        <f t="shared" si="90"/>
        <v>0</v>
      </c>
      <c r="AA336" s="510">
        <f t="shared" si="91"/>
        <v>0</v>
      </c>
      <c r="AB336" s="510">
        <f t="shared" si="92"/>
        <v>0</v>
      </c>
      <c r="AC336" s="510">
        <f t="shared" si="93"/>
        <v>0</v>
      </c>
    </row>
    <row r="337" spans="1:29" x14ac:dyDescent="0.25">
      <c r="A337" s="411" t="s">
        <v>1006</v>
      </c>
      <c r="B337" s="423">
        <v>364567381</v>
      </c>
      <c r="C337" s="423">
        <v>364268265</v>
      </c>
      <c r="D337" s="423">
        <v>441115355</v>
      </c>
      <c r="E337" s="423">
        <v>407724500</v>
      </c>
      <c r="F337" s="423">
        <v>355557700</v>
      </c>
      <c r="G337" s="423">
        <v>355557700</v>
      </c>
      <c r="H337" s="726" t="s">
        <v>1596</v>
      </c>
      <c r="J337" s="509">
        <f t="shared" si="96"/>
        <v>364567.4</v>
      </c>
      <c r="K337" s="509">
        <f t="shared" si="97"/>
        <v>364268.3</v>
      </c>
      <c r="L337" s="509">
        <f t="shared" si="98"/>
        <v>441115.4</v>
      </c>
      <c r="M337" s="509">
        <f t="shared" si="99"/>
        <v>407724.5</v>
      </c>
      <c r="N337" s="509">
        <f t="shared" si="100"/>
        <v>355557.7</v>
      </c>
      <c r="O337" s="509">
        <f t="shared" si="101"/>
        <v>355557.7</v>
      </c>
      <c r="Q337" s="513">
        <v>364567.4</v>
      </c>
      <c r="R337" s="513">
        <v>364268.3</v>
      </c>
      <c r="S337" s="513">
        <v>441115.4</v>
      </c>
      <c r="T337" s="513">
        <v>407724.5</v>
      </c>
      <c r="U337" s="513">
        <v>355557.7</v>
      </c>
      <c r="V337" s="513">
        <v>355557.7</v>
      </c>
      <c r="X337" s="510">
        <f t="shared" si="88"/>
        <v>-1.9000000029336661E-2</v>
      </c>
      <c r="Y337" s="510">
        <f t="shared" si="89"/>
        <v>-3.4999999974388629E-2</v>
      </c>
      <c r="Z337" s="510">
        <f t="shared" si="90"/>
        <v>-4.5000000041909516E-2</v>
      </c>
      <c r="AA337" s="510">
        <f t="shared" si="91"/>
        <v>0</v>
      </c>
      <c r="AB337" s="510">
        <f t="shared" si="92"/>
        <v>0</v>
      </c>
      <c r="AC337" s="510">
        <f t="shared" si="93"/>
        <v>0</v>
      </c>
    </row>
    <row r="338" spans="1:29" x14ac:dyDescent="0.25">
      <c r="A338" s="422">
        <v>1</v>
      </c>
      <c r="B338" s="424">
        <v>0</v>
      </c>
      <c r="C338" s="424">
        <v>0</v>
      </c>
      <c r="D338" s="424">
        <v>0</v>
      </c>
      <c r="E338" s="424">
        <v>0</v>
      </c>
      <c r="F338" s="424">
        <v>0</v>
      </c>
      <c r="G338" s="424">
        <v>0</v>
      </c>
      <c r="H338" s="818"/>
      <c r="J338" s="509">
        <f t="shared" si="96"/>
        <v>0</v>
      </c>
      <c r="K338" s="509">
        <f t="shared" si="97"/>
        <v>0</v>
      </c>
      <c r="L338" s="509">
        <f t="shared" si="98"/>
        <v>0</v>
      </c>
      <c r="M338" s="509">
        <f t="shared" si="99"/>
        <v>0</v>
      </c>
      <c r="N338" s="509">
        <f t="shared" si="100"/>
        <v>0</v>
      </c>
      <c r="O338" s="509">
        <f t="shared" si="101"/>
        <v>0</v>
      </c>
      <c r="Q338" s="513">
        <v>0</v>
      </c>
      <c r="R338" s="513">
        <v>0</v>
      </c>
      <c r="S338" s="513">
        <v>0</v>
      </c>
      <c r="T338" s="513">
        <v>0</v>
      </c>
      <c r="U338" s="513">
        <v>0</v>
      </c>
      <c r="V338" s="513">
        <v>0</v>
      </c>
      <c r="X338" s="510">
        <f t="shared" si="88"/>
        <v>0</v>
      </c>
      <c r="Y338" s="510">
        <f t="shared" si="89"/>
        <v>0</v>
      </c>
      <c r="Z338" s="510">
        <f t="shared" si="90"/>
        <v>0</v>
      </c>
      <c r="AA338" s="510">
        <f t="shared" si="91"/>
        <v>0</v>
      </c>
      <c r="AB338" s="510">
        <f t="shared" si="92"/>
        <v>0</v>
      </c>
      <c r="AC338" s="510">
        <f t="shared" si="93"/>
        <v>0</v>
      </c>
    </row>
    <row r="339" spans="1:29" x14ac:dyDescent="0.25">
      <c r="A339" s="422">
        <v>1</v>
      </c>
      <c r="B339" s="424">
        <v>0</v>
      </c>
      <c r="C339" s="424">
        <v>0</v>
      </c>
      <c r="D339" s="424">
        <v>0</v>
      </c>
      <c r="E339" s="424">
        <v>0</v>
      </c>
      <c r="F339" s="424">
        <v>0</v>
      </c>
      <c r="G339" s="424">
        <v>0</v>
      </c>
      <c r="H339" s="818"/>
      <c r="J339" s="509">
        <f t="shared" si="96"/>
        <v>0</v>
      </c>
      <c r="K339" s="509">
        <f t="shared" si="97"/>
        <v>0</v>
      </c>
      <c r="L339" s="509">
        <f t="shared" si="98"/>
        <v>0</v>
      </c>
      <c r="M339" s="509">
        <f t="shared" si="99"/>
        <v>0</v>
      </c>
      <c r="N339" s="509">
        <f t="shared" si="100"/>
        <v>0</v>
      </c>
      <c r="O339" s="509">
        <f t="shared" si="101"/>
        <v>0</v>
      </c>
      <c r="Q339" s="513">
        <v>0</v>
      </c>
      <c r="R339" s="513">
        <v>0</v>
      </c>
      <c r="S339" s="513">
        <v>0</v>
      </c>
      <c r="T339" s="513">
        <v>0</v>
      </c>
      <c r="U339" s="513">
        <v>0</v>
      </c>
      <c r="V339" s="513">
        <v>0</v>
      </c>
      <c r="X339" s="510">
        <f t="shared" si="88"/>
        <v>0</v>
      </c>
      <c r="Y339" s="510">
        <f t="shared" si="89"/>
        <v>0</v>
      </c>
      <c r="Z339" s="510">
        <f t="shared" si="90"/>
        <v>0</v>
      </c>
      <c r="AA339" s="510">
        <f t="shared" si="91"/>
        <v>0</v>
      </c>
      <c r="AB339" s="510">
        <f t="shared" si="92"/>
        <v>0</v>
      </c>
      <c r="AC339" s="510">
        <f t="shared" si="93"/>
        <v>0</v>
      </c>
    </row>
    <row r="340" spans="1:29" x14ac:dyDescent="0.25">
      <c r="A340" s="422">
        <v>1</v>
      </c>
      <c r="B340" s="424">
        <v>0</v>
      </c>
      <c r="C340" s="424">
        <v>0</v>
      </c>
      <c r="D340" s="424">
        <v>0</v>
      </c>
      <c r="E340" s="424">
        <v>0</v>
      </c>
      <c r="F340" s="424">
        <v>0</v>
      </c>
      <c r="G340" s="424">
        <v>0</v>
      </c>
      <c r="H340" s="818"/>
      <c r="J340" s="509">
        <f t="shared" si="96"/>
        <v>0</v>
      </c>
      <c r="K340" s="509">
        <f t="shared" si="97"/>
        <v>0</v>
      </c>
      <c r="L340" s="509">
        <f t="shared" si="98"/>
        <v>0</v>
      </c>
      <c r="M340" s="509">
        <f t="shared" si="99"/>
        <v>0</v>
      </c>
      <c r="N340" s="509">
        <f t="shared" si="100"/>
        <v>0</v>
      </c>
      <c r="O340" s="509">
        <f t="shared" si="101"/>
        <v>0</v>
      </c>
      <c r="Q340" s="513">
        <v>0</v>
      </c>
      <c r="R340" s="513">
        <v>0</v>
      </c>
      <c r="S340" s="513">
        <v>0</v>
      </c>
      <c r="T340" s="513">
        <v>0</v>
      </c>
      <c r="U340" s="513">
        <v>0</v>
      </c>
      <c r="V340" s="513">
        <v>0</v>
      </c>
      <c r="X340" s="510">
        <f t="shared" si="88"/>
        <v>0</v>
      </c>
      <c r="Y340" s="510">
        <f t="shared" si="89"/>
        <v>0</v>
      </c>
      <c r="Z340" s="510">
        <f t="shared" si="90"/>
        <v>0</v>
      </c>
      <c r="AA340" s="510">
        <f t="shared" si="91"/>
        <v>0</v>
      </c>
      <c r="AB340" s="510">
        <f t="shared" si="92"/>
        <v>0</v>
      </c>
      <c r="AC340" s="510">
        <f t="shared" si="93"/>
        <v>0</v>
      </c>
    </row>
    <row r="341" spans="1:29" x14ac:dyDescent="0.25">
      <c r="A341" s="422">
        <v>1</v>
      </c>
      <c r="B341" s="424">
        <v>0</v>
      </c>
      <c r="C341" s="424">
        <v>0</v>
      </c>
      <c r="D341" s="424">
        <v>0</v>
      </c>
      <c r="E341" s="424">
        <v>0</v>
      </c>
      <c r="F341" s="424">
        <v>0</v>
      </c>
      <c r="G341" s="424">
        <v>0</v>
      </c>
      <c r="H341" s="818"/>
      <c r="J341" s="509">
        <f t="shared" si="96"/>
        <v>0</v>
      </c>
      <c r="K341" s="509">
        <f t="shared" si="97"/>
        <v>0</v>
      </c>
      <c r="L341" s="509">
        <f t="shared" si="98"/>
        <v>0</v>
      </c>
      <c r="M341" s="509">
        <f t="shared" si="99"/>
        <v>0</v>
      </c>
      <c r="N341" s="509">
        <f t="shared" si="100"/>
        <v>0</v>
      </c>
      <c r="O341" s="509">
        <f t="shared" si="101"/>
        <v>0</v>
      </c>
      <c r="Q341" s="513">
        <v>0</v>
      </c>
      <c r="R341" s="513">
        <v>0</v>
      </c>
      <c r="S341" s="513">
        <v>0</v>
      </c>
      <c r="T341" s="513">
        <v>0</v>
      </c>
      <c r="U341" s="513">
        <v>0</v>
      </c>
      <c r="V341" s="513">
        <v>0</v>
      </c>
      <c r="X341" s="510">
        <f t="shared" si="88"/>
        <v>0</v>
      </c>
      <c r="Y341" s="510">
        <f t="shared" si="89"/>
        <v>0</v>
      </c>
      <c r="Z341" s="510">
        <f t="shared" si="90"/>
        <v>0</v>
      </c>
      <c r="AA341" s="510">
        <f t="shared" si="91"/>
        <v>0</v>
      </c>
      <c r="AB341" s="510">
        <f t="shared" si="92"/>
        <v>0</v>
      </c>
      <c r="AC341" s="510">
        <f t="shared" si="93"/>
        <v>0</v>
      </c>
    </row>
    <row r="342" spans="1:29" x14ac:dyDescent="0.25">
      <c r="A342" s="422">
        <v>1</v>
      </c>
      <c r="B342" s="424">
        <v>0</v>
      </c>
      <c r="C342" s="424">
        <v>0</v>
      </c>
      <c r="D342" s="424">
        <v>0</v>
      </c>
      <c r="E342" s="424">
        <v>0</v>
      </c>
      <c r="F342" s="424">
        <v>0</v>
      </c>
      <c r="G342" s="424">
        <v>0</v>
      </c>
      <c r="H342" s="818"/>
      <c r="J342" s="509">
        <f t="shared" si="96"/>
        <v>0</v>
      </c>
      <c r="K342" s="509">
        <f t="shared" si="97"/>
        <v>0</v>
      </c>
      <c r="L342" s="509">
        <f t="shared" si="98"/>
        <v>0</v>
      </c>
      <c r="M342" s="509">
        <f t="shared" si="99"/>
        <v>0</v>
      </c>
      <c r="N342" s="509">
        <f t="shared" si="100"/>
        <v>0</v>
      </c>
      <c r="O342" s="509">
        <f t="shared" si="101"/>
        <v>0</v>
      </c>
      <c r="Q342" s="513">
        <v>0</v>
      </c>
      <c r="R342" s="513">
        <v>0</v>
      </c>
      <c r="S342" s="513">
        <v>0</v>
      </c>
      <c r="T342" s="513">
        <v>0</v>
      </c>
      <c r="U342" s="513">
        <v>0</v>
      </c>
      <c r="V342" s="513">
        <v>0</v>
      </c>
      <c r="X342" s="510">
        <f t="shared" si="88"/>
        <v>0</v>
      </c>
      <c r="Y342" s="510">
        <f t="shared" si="89"/>
        <v>0</v>
      </c>
      <c r="Z342" s="510">
        <f t="shared" si="90"/>
        <v>0</v>
      </c>
      <c r="AA342" s="510">
        <f t="shared" si="91"/>
        <v>0</v>
      </c>
      <c r="AB342" s="510">
        <f t="shared" si="92"/>
        <v>0</v>
      </c>
      <c r="AC342" s="510">
        <f t="shared" si="93"/>
        <v>0</v>
      </c>
    </row>
    <row r="343" spans="1:29" x14ac:dyDescent="0.25">
      <c r="A343" s="422">
        <v>1</v>
      </c>
      <c r="B343" s="424">
        <v>0</v>
      </c>
      <c r="C343" s="424">
        <v>0</v>
      </c>
      <c r="D343" s="424">
        <v>0</v>
      </c>
      <c r="E343" s="424">
        <v>0</v>
      </c>
      <c r="F343" s="424">
        <v>0</v>
      </c>
      <c r="G343" s="424">
        <v>0</v>
      </c>
      <c r="H343" s="818"/>
      <c r="J343" s="509">
        <f t="shared" si="96"/>
        <v>0</v>
      </c>
      <c r="K343" s="509">
        <f t="shared" si="97"/>
        <v>0</v>
      </c>
      <c r="L343" s="509">
        <f t="shared" si="98"/>
        <v>0</v>
      </c>
      <c r="M343" s="509">
        <f t="shared" si="99"/>
        <v>0</v>
      </c>
      <c r="N343" s="509">
        <f t="shared" si="100"/>
        <v>0</v>
      </c>
      <c r="O343" s="509">
        <f t="shared" si="101"/>
        <v>0</v>
      </c>
      <c r="Q343" s="513">
        <v>0</v>
      </c>
      <c r="R343" s="513">
        <v>0</v>
      </c>
      <c r="S343" s="513">
        <v>0</v>
      </c>
      <c r="T343" s="513">
        <v>0</v>
      </c>
      <c r="U343" s="513">
        <v>0</v>
      </c>
      <c r="V343" s="513">
        <v>0</v>
      </c>
      <c r="X343" s="510">
        <f t="shared" si="88"/>
        <v>0</v>
      </c>
      <c r="Y343" s="510">
        <f t="shared" si="89"/>
        <v>0</v>
      </c>
      <c r="Z343" s="510">
        <f t="shared" si="90"/>
        <v>0</v>
      </c>
      <c r="AA343" s="510">
        <f t="shared" si="91"/>
        <v>0</v>
      </c>
      <c r="AB343" s="510">
        <f t="shared" si="92"/>
        <v>0</v>
      </c>
      <c r="AC343" s="510">
        <f t="shared" si="93"/>
        <v>0</v>
      </c>
    </row>
    <row r="344" spans="1:29" x14ac:dyDescent="0.25">
      <c r="A344" s="422">
        <v>1</v>
      </c>
      <c r="B344" s="424">
        <v>0</v>
      </c>
      <c r="C344" s="424">
        <v>0</v>
      </c>
      <c r="D344" s="424">
        <v>0</v>
      </c>
      <c r="E344" s="424">
        <v>0</v>
      </c>
      <c r="F344" s="424">
        <v>0</v>
      </c>
      <c r="G344" s="424">
        <v>0</v>
      </c>
      <c r="H344" s="818"/>
      <c r="J344" s="509">
        <f t="shared" si="96"/>
        <v>0</v>
      </c>
      <c r="K344" s="509">
        <f t="shared" si="97"/>
        <v>0</v>
      </c>
      <c r="L344" s="509">
        <f t="shared" si="98"/>
        <v>0</v>
      </c>
      <c r="M344" s="509">
        <f t="shared" si="99"/>
        <v>0</v>
      </c>
      <c r="N344" s="509">
        <f t="shared" si="100"/>
        <v>0</v>
      </c>
      <c r="O344" s="509">
        <f t="shared" si="101"/>
        <v>0</v>
      </c>
      <c r="Q344" s="513">
        <v>0</v>
      </c>
      <c r="R344" s="513">
        <v>0</v>
      </c>
      <c r="S344" s="513">
        <v>0</v>
      </c>
      <c r="T344" s="513">
        <v>0</v>
      </c>
      <c r="U344" s="513">
        <v>0</v>
      </c>
      <c r="V344" s="513">
        <v>0</v>
      </c>
      <c r="X344" s="510">
        <f t="shared" si="88"/>
        <v>0</v>
      </c>
      <c r="Y344" s="510">
        <f t="shared" si="89"/>
        <v>0</v>
      </c>
      <c r="Z344" s="510">
        <f t="shared" si="90"/>
        <v>0</v>
      </c>
      <c r="AA344" s="510">
        <f t="shared" si="91"/>
        <v>0</v>
      </c>
      <c r="AB344" s="510">
        <f t="shared" si="92"/>
        <v>0</v>
      </c>
      <c r="AC344" s="510">
        <f t="shared" si="93"/>
        <v>0</v>
      </c>
    </row>
    <row r="345" spans="1:29" x14ac:dyDescent="0.25">
      <c r="A345" s="422">
        <v>1</v>
      </c>
      <c r="B345" s="424">
        <v>0</v>
      </c>
      <c r="C345" s="424">
        <v>0</v>
      </c>
      <c r="D345" s="424">
        <v>0</v>
      </c>
      <c r="E345" s="424">
        <v>0</v>
      </c>
      <c r="F345" s="424">
        <v>0</v>
      </c>
      <c r="G345" s="424">
        <v>0</v>
      </c>
      <c r="H345" s="818"/>
      <c r="J345" s="509">
        <f t="shared" si="96"/>
        <v>0</v>
      </c>
      <c r="K345" s="509">
        <f t="shared" si="97"/>
        <v>0</v>
      </c>
      <c r="L345" s="509">
        <f t="shared" si="98"/>
        <v>0</v>
      </c>
      <c r="M345" s="509">
        <f t="shared" si="99"/>
        <v>0</v>
      </c>
      <c r="N345" s="509">
        <f t="shared" si="100"/>
        <v>0</v>
      </c>
      <c r="O345" s="509">
        <f t="shared" si="101"/>
        <v>0</v>
      </c>
      <c r="Q345" s="513">
        <v>0</v>
      </c>
      <c r="R345" s="513">
        <v>0</v>
      </c>
      <c r="S345" s="513">
        <v>0</v>
      </c>
      <c r="T345" s="513">
        <v>0</v>
      </c>
      <c r="U345" s="513">
        <v>0</v>
      </c>
      <c r="V345" s="513">
        <v>0</v>
      </c>
      <c r="X345" s="510">
        <f t="shared" si="88"/>
        <v>0</v>
      </c>
      <c r="Y345" s="510">
        <f t="shared" si="89"/>
        <v>0</v>
      </c>
      <c r="Z345" s="510">
        <f t="shared" si="90"/>
        <v>0</v>
      </c>
      <c r="AA345" s="510">
        <f t="shared" si="91"/>
        <v>0</v>
      </c>
      <c r="AB345" s="510">
        <f t="shared" si="92"/>
        <v>0</v>
      </c>
      <c r="AC345" s="510">
        <f t="shared" si="93"/>
        <v>0</v>
      </c>
    </row>
    <row r="346" spans="1:29" x14ac:dyDescent="0.25">
      <c r="A346" s="422">
        <v>1</v>
      </c>
      <c r="B346" s="424"/>
      <c r="C346" s="424"/>
      <c r="D346" s="424"/>
      <c r="E346" s="424"/>
      <c r="F346" s="424"/>
      <c r="G346" s="424"/>
      <c r="H346" s="818"/>
      <c r="J346" s="509">
        <f t="shared" si="96"/>
        <v>0</v>
      </c>
      <c r="K346" s="509">
        <f t="shared" si="97"/>
        <v>0</v>
      </c>
      <c r="L346" s="509">
        <f t="shared" si="98"/>
        <v>0</v>
      </c>
      <c r="M346" s="509">
        <f t="shared" si="99"/>
        <v>0</v>
      </c>
      <c r="N346" s="509">
        <f t="shared" si="100"/>
        <v>0</v>
      </c>
      <c r="O346" s="509">
        <f t="shared" si="101"/>
        <v>0</v>
      </c>
      <c r="Q346" s="513">
        <v>0</v>
      </c>
      <c r="R346" s="513">
        <v>0</v>
      </c>
      <c r="S346" s="513">
        <v>0</v>
      </c>
      <c r="T346" s="513">
        <v>0</v>
      </c>
      <c r="U346" s="513">
        <v>0</v>
      </c>
      <c r="V346" s="513">
        <v>0</v>
      </c>
      <c r="X346" s="510">
        <f t="shared" si="88"/>
        <v>0</v>
      </c>
      <c r="Y346" s="510">
        <f t="shared" si="89"/>
        <v>0</v>
      </c>
      <c r="Z346" s="510">
        <f t="shared" si="90"/>
        <v>0</v>
      </c>
      <c r="AA346" s="510">
        <f t="shared" si="91"/>
        <v>0</v>
      </c>
      <c r="AB346" s="510">
        <f t="shared" si="92"/>
        <v>0</v>
      </c>
      <c r="AC346" s="510">
        <f t="shared" si="93"/>
        <v>0</v>
      </c>
    </row>
    <row r="347" spans="1:29" x14ac:dyDescent="0.25">
      <c r="A347" s="422">
        <v>1</v>
      </c>
      <c r="B347" s="424"/>
      <c r="C347" s="424"/>
      <c r="D347" s="424"/>
      <c r="E347" s="424"/>
      <c r="F347" s="424"/>
      <c r="G347" s="424"/>
      <c r="H347" s="818"/>
      <c r="J347" s="509">
        <f t="shared" si="96"/>
        <v>0</v>
      </c>
      <c r="K347" s="509">
        <f t="shared" si="97"/>
        <v>0</v>
      </c>
      <c r="L347" s="509">
        <f t="shared" si="98"/>
        <v>0</v>
      </c>
      <c r="M347" s="509">
        <f t="shared" si="99"/>
        <v>0</v>
      </c>
      <c r="N347" s="509">
        <f t="shared" si="100"/>
        <v>0</v>
      </c>
      <c r="O347" s="509">
        <f t="shared" si="101"/>
        <v>0</v>
      </c>
      <c r="Q347" s="513">
        <v>0</v>
      </c>
      <c r="R347" s="513">
        <v>0</v>
      </c>
      <c r="S347" s="513">
        <v>0</v>
      </c>
      <c r="T347" s="513">
        <v>0</v>
      </c>
      <c r="U347" s="513">
        <v>0</v>
      </c>
      <c r="V347" s="513">
        <v>0</v>
      </c>
      <c r="X347" s="510">
        <f t="shared" si="88"/>
        <v>0</v>
      </c>
      <c r="Y347" s="510">
        <f t="shared" si="89"/>
        <v>0</v>
      </c>
      <c r="Z347" s="510">
        <f t="shared" si="90"/>
        <v>0</v>
      </c>
      <c r="AA347" s="510">
        <f t="shared" si="91"/>
        <v>0</v>
      </c>
      <c r="AB347" s="510">
        <f t="shared" si="92"/>
        <v>0</v>
      </c>
      <c r="AC347" s="510">
        <f t="shared" si="93"/>
        <v>0</v>
      </c>
    </row>
    <row r="348" spans="1:29" x14ac:dyDescent="0.25">
      <c r="A348" s="422">
        <v>1</v>
      </c>
      <c r="B348" s="424"/>
      <c r="C348" s="424"/>
      <c r="D348" s="424"/>
      <c r="E348" s="424"/>
      <c r="F348" s="424"/>
      <c r="G348" s="424"/>
      <c r="H348" s="818"/>
      <c r="J348" s="509">
        <f t="shared" si="96"/>
        <v>0</v>
      </c>
      <c r="K348" s="509">
        <f t="shared" si="97"/>
        <v>0</v>
      </c>
      <c r="L348" s="509">
        <f t="shared" si="98"/>
        <v>0</v>
      </c>
      <c r="M348" s="509">
        <f t="shared" si="99"/>
        <v>0</v>
      </c>
      <c r="N348" s="509">
        <f t="shared" si="100"/>
        <v>0</v>
      </c>
      <c r="O348" s="509">
        <f t="shared" si="101"/>
        <v>0</v>
      </c>
      <c r="Q348" s="513">
        <v>0</v>
      </c>
      <c r="R348" s="513">
        <v>0</v>
      </c>
      <c r="S348" s="513">
        <v>0</v>
      </c>
      <c r="T348" s="513">
        <v>0</v>
      </c>
      <c r="U348" s="513">
        <v>0</v>
      </c>
      <c r="V348" s="513">
        <v>0</v>
      </c>
      <c r="X348" s="510">
        <f t="shared" si="88"/>
        <v>0</v>
      </c>
      <c r="Y348" s="510">
        <f t="shared" si="89"/>
        <v>0</v>
      </c>
      <c r="Z348" s="510">
        <f t="shared" si="90"/>
        <v>0</v>
      </c>
      <c r="AA348" s="510">
        <f t="shared" si="91"/>
        <v>0</v>
      </c>
      <c r="AB348" s="510">
        <f t="shared" si="92"/>
        <v>0</v>
      </c>
      <c r="AC348" s="510">
        <f t="shared" si="93"/>
        <v>0</v>
      </c>
    </row>
    <row r="349" spans="1:29" x14ac:dyDescent="0.25">
      <c r="A349" s="422">
        <v>1</v>
      </c>
      <c r="B349" s="424"/>
      <c r="C349" s="424"/>
      <c r="D349" s="424"/>
      <c r="E349" s="424"/>
      <c r="F349" s="424"/>
      <c r="G349" s="424"/>
      <c r="H349" s="818"/>
      <c r="J349" s="509">
        <f t="shared" si="96"/>
        <v>0</v>
      </c>
      <c r="K349" s="509">
        <f t="shared" si="97"/>
        <v>0</v>
      </c>
      <c r="L349" s="509">
        <f t="shared" si="98"/>
        <v>0</v>
      </c>
      <c r="M349" s="509">
        <f t="shared" si="99"/>
        <v>0</v>
      </c>
      <c r="N349" s="509">
        <f t="shared" si="100"/>
        <v>0</v>
      </c>
      <c r="O349" s="509">
        <f t="shared" si="101"/>
        <v>0</v>
      </c>
      <c r="Q349" s="513">
        <v>0</v>
      </c>
      <c r="R349" s="513">
        <v>0</v>
      </c>
      <c r="S349" s="513">
        <v>0</v>
      </c>
      <c r="T349" s="513">
        <v>0</v>
      </c>
      <c r="U349" s="513">
        <v>0</v>
      </c>
      <c r="V349" s="513">
        <v>0</v>
      </c>
      <c r="X349" s="510">
        <f t="shared" si="88"/>
        <v>0</v>
      </c>
      <c r="Y349" s="510">
        <f t="shared" si="89"/>
        <v>0</v>
      </c>
      <c r="Z349" s="510">
        <f t="shared" si="90"/>
        <v>0</v>
      </c>
      <c r="AA349" s="510">
        <f t="shared" si="91"/>
        <v>0</v>
      </c>
      <c r="AB349" s="510">
        <f t="shared" si="92"/>
        <v>0</v>
      </c>
      <c r="AC349" s="510">
        <f t="shared" si="93"/>
        <v>0</v>
      </c>
    </row>
    <row r="350" spans="1:29" x14ac:dyDescent="0.25">
      <c r="A350" s="422">
        <v>1</v>
      </c>
      <c r="B350" s="424">
        <v>0</v>
      </c>
      <c r="C350" s="424">
        <v>0</v>
      </c>
      <c r="D350" s="424">
        <v>0</v>
      </c>
      <c r="E350" s="424">
        <v>0</v>
      </c>
      <c r="F350" s="424">
        <v>0</v>
      </c>
      <c r="G350" s="424">
        <v>0</v>
      </c>
      <c r="H350" s="818"/>
      <c r="J350" s="509">
        <f t="shared" si="96"/>
        <v>0</v>
      </c>
      <c r="K350" s="509">
        <f t="shared" si="97"/>
        <v>0</v>
      </c>
      <c r="L350" s="509">
        <f t="shared" si="98"/>
        <v>0</v>
      </c>
      <c r="M350" s="509">
        <f t="shared" si="99"/>
        <v>0</v>
      </c>
      <c r="N350" s="509">
        <f t="shared" si="100"/>
        <v>0</v>
      </c>
      <c r="O350" s="509">
        <f t="shared" si="101"/>
        <v>0</v>
      </c>
      <c r="Q350" s="513">
        <v>0</v>
      </c>
      <c r="R350" s="513">
        <v>0</v>
      </c>
      <c r="S350" s="513">
        <v>0</v>
      </c>
      <c r="T350" s="513">
        <v>0</v>
      </c>
      <c r="U350" s="513">
        <v>0</v>
      </c>
      <c r="V350" s="513">
        <v>0</v>
      </c>
      <c r="X350" s="510">
        <f t="shared" si="88"/>
        <v>0</v>
      </c>
      <c r="Y350" s="510">
        <f t="shared" si="89"/>
        <v>0</v>
      </c>
      <c r="Z350" s="510">
        <f t="shared" si="90"/>
        <v>0</v>
      </c>
      <c r="AA350" s="510">
        <f t="shared" si="91"/>
        <v>0</v>
      </c>
      <c r="AB350" s="510">
        <f t="shared" si="92"/>
        <v>0</v>
      </c>
      <c r="AC350" s="510">
        <f t="shared" si="93"/>
        <v>0</v>
      </c>
    </row>
    <row r="351" spans="1:29" x14ac:dyDescent="0.25">
      <c r="A351" s="422">
        <v>1</v>
      </c>
      <c r="B351" s="424">
        <v>0</v>
      </c>
      <c r="C351" s="424">
        <v>0</v>
      </c>
      <c r="D351" s="424">
        <v>0</v>
      </c>
      <c r="E351" s="424">
        <v>0</v>
      </c>
      <c r="F351" s="424">
        <v>0</v>
      </c>
      <c r="G351" s="424">
        <v>0</v>
      </c>
      <c r="H351" s="818"/>
      <c r="J351" s="509">
        <f t="shared" si="96"/>
        <v>0</v>
      </c>
      <c r="K351" s="509">
        <f t="shared" si="97"/>
        <v>0</v>
      </c>
      <c r="L351" s="509">
        <f t="shared" si="98"/>
        <v>0</v>
      </c>
      <c r="M351" s="509">
        <f t="shared" si="99"/>
        <v>0</v>
      </c>
      <c r="N351" s="509">
        <f t="shared" si="100"/>
        <v>0</v>
      </c>
      <c r="O351" s="509">
        <f t="shared" si="101"/>
        <v>0</v>
      </c>
      <c r="Q351" s="513">
        <v>0</v>
      </c>
      <c r="R351" s="513">
        <v>0</v>
      </c>
      <c r="S351" s="513">
        <v>0</v>
      </c>
      <c r="T351" s="513">
        <v>0</v>
      </c>
      <c r="U351" s="513">
        <v>0</v>
      </c>
      <c r="V351" s="513">
        <v>0</v>
      </c>
      <c r="X351" s="510">
        <f t="shared" si="88"/>
        <v>0</v>
      </c>
      <c r="Y351" s="510">
        <f t="shared" si="89"/>
        <v>0</v>
      </c>
      <c r="Z351" s="510">
        <f t="shared" si="90"/>
        <v>0</v>
      </c>
      <c r="AA351" s="510">
        <f t="shared" si="91"/>
        <v>0</v>
      </c>
      <c r="AB351" s="510">
        <f t="shared" si="92"/>
        <v>0</v>
      </c>
      <c r="AC351" s="510">
        <f t="shared" si="93"/>
        <v>0</v>
      </c>
    </row>
    <row r="352" spans="1:29" x14ac:dyDescent="0.25">
      <c r="A352" s="422">
        <v>1</v>
      </c>
      <c r="B352" s="424">
        <v>0</v>
      </c>
      <c r="C352" s="424">
        <v>0</v>
      </c>
      <c r="D352" s="424">
        <v>0</v>
      </c>
      <c r="E352" s="424">
        <v>0</v>
      </c>
      <c r="F352" s="424">
        <v>0</v>
      </c>
      <c r="G352" s="424">
        <v>0</v>
      </c>
      <c r="H352" s="818"/>
      <c r="J352" s="509">
        <f t="shared" si="96"/>
        <v>0</v>
      </c>
      <c r="K352" s="509">
        <f t="shared" si="97"/>
        <v>0</v>
      </c>
      <c r="L352" s="509">
        <f t="shared" si="98"/>
        <v>0</v>
      </c>
      <c r="M352" s="509">
        <f t="shared" si="99"/>
        <v>0</v>
      </c>
      <c r="N352" s="509">
        <f t="shared" si="100"/>
        <v>0</v>
      </c>
      <c r="O352" s="509">
        <f t="shared" si="101"/>
        <v>0</v>
      </c>
      <c r="Q352" s="513">
        <v>0</v>
      </c>
      <c r="R352" s="513">
        <v>0</v>
      </c>
      <c r="S352" s="513">
        <v>0</v>
      </c>
      <c r="T352" s="513">
        <v>0</v>
      </c>
      <c r="U352" s="513">
        <v>0</v>
      </c>
      <c r="V352" s="513">
        <v>0</v>
      </c>
      <c r="X352" s="510">
        <f t="shared" si="88"/>
        <v>0</v>
      </c>
      <c r="Y352" s="510">
        <f t="shared" si="89"/>
        <v>0</v>
      </c>
      <c r="Z352" s="510">
        <f t="shared" si="90"/>
        <v>0</v>
      </c>
      <c r="AA352" s="510">
        <f t="shared" si="91"/>
        <v>0</v>
      </c>
      <c r="AB352" s="510">
        <f t="shared" si="92"/>
        <v>0</v>
      </c>
      <c r="AC352" s="510">
        <f t="shared" si="93"/>
        <v>0</v>
      </c>
    </row>
    <row r="353" spans="1:29" x14ac:dyDescent="0.25">
      <c r="A353" s="422">
        <v>1</v>
      </c>
      <c r="B353" s="424">
        <v>0</v>
      </c>
      <c r="C353" s="424">
        <v>0</v>
      </c>
      <c r="D353" s="424">
        <v>0</v>
      </c>
      <c r="E353" s="424">
        <v>0</v>
      </c>
      <c r="F353" s="424">
        <v>0</v>
      </c>
      <c r="G353" s="424">
        <v>0</v>
      </c>
      <c r="H353" s="818"/>
      <c r="J353" s="509">
        <f t="shared" si="96"/>
        <v>0</v>
      </c>
      <c r="K353" s="509">
        <f t="shared" si="97"/>
        <v>0</v>
      </c>
      <c r="L353" s="509">
        <f t="shared" si="98"/>
        <v>0</v>
      </c>
      <c r="M353" s="509">
        <f t="shared" si="99"/>
        <v>0</v>
      </c>
      <c r="N353" s="509">
        <f t="shared" si="100"/>
        <v>0</v>
      </c>
      <c r="O353" s="509">
        <f t="shared" si="101"/>
        <v>0</v>
      </c>
      <c r="Q353" s="513">
        <v>0</v>
      </c>
      <c r="R353" s="513">
        <v>0</v>
      </c>
      <c r="S353" s="513">
        <v>0</v>
      </c>
      <c r="T353" s="513">
        <v>0</v>
      </c>
      <c r="U353" s="513">
        <v>0</v>
      </c>
      <c r="V353" s="513">
        <v>0</v>
      </c>
      <c r="X353" s="510">
        <f t="shared" si="88"/>
        <v>0</v>
      </c>
      <c r="Y353" s="510">
        <f t="shared" si="89"/>
        <v>0</v>
      </c>
      <c r="Z353" s="510">
        <f t="shared" si="90"/>
        <v>0</v>
      </c>
      <c r="AA353" s="510">
        <f t="shared" si="91"/>
        <v>0</v>
      </c>
      <c r="AB353" s="510">
        <f t="shared" si="92"/>
        <v>0</v>
      </c>
      <c r="AC353" s="510">
        <f t="shared" si="93"/>
        <v>0</v>
      </c>
    </row>
    <row r="354" spans="1:29" x14ac:dyDescent="0.25">
      <c r="A354" s="422">
        <v>1</v>
      </c>
      <c r="B354" s="424">
        <v>0</v>
      </c>
      <c r="C354" s="424">
        <v>0</v>
      </c>
      <c r="D354" s="424">
        <v>0</v>
      </c>
      <c r="E354" s="424">
        <v>0</v>
      </c>
      <c r="F354" s="424">
        <v>0</v>
      </c>
      <c r="G354" s="424">
        <v>0</v>
      </c>
      <c r="H354" s="818"/>
      <c r="J354" s="509">
        <f t="shared" si="96"/>
        <v>0</v>
      </c>
      <c r="K354" s="509">
        <f t="shared" si="97"/>
        <v>0</v>
      </c>
      <c r="L354" s="509">
        <f t="shared" si="98"/>
        <v>0</v>
      </c>
      <c r="M354" s="509">
        <f t="shared" si="99"/>
        <v>0</v>
      </c>
      <c r="N354" s="509">
        <f t="shared" si="100"/>
        <v>0</v>
      </c>
      <c r="O354" s="509">
        <f t="shared" si="101"/>
        <v>0</v>
      </c>
      <c r="Q354" s="513">
        <v>0</v>
      </c>
      <c r="R354" s="513">
        <v>0</v>
      </c>
      <c r="S354" s="513">
        <v>0</v>
      </c>
      <c r="T354" s="513">
        <v>0</v>
      </c>
      <c r="U354" s="513">
        <v>0</v>
      </c>
      <c r="V354" s="513">
        <v>0</v>
      </c>
      <c r="X354" s="510">
        <f t="shared" si="88"/>
        <v>0</v>
      </c>
      <c r="Y354" s="510">
        <f t="shared" si="89"/>
        <v>0</v>
      </c>
      <c r="Z354" s="510">
        <f t="shared" si="90"/>
        <v>0</v>
      </c>
      <c r="AA354" s="510">
        <f t="shared" si="91"/>
        <v>0</v>
      </c>
      <c r="AB354" s="510">
        <f t="shared" si="92"/>
        <v>0</v>
      </c>
      <c r="AC354" s="510">
        <f t="shared" si="93"/>
        <v>0</v>
      </c>
    </row>
    <row r="355" spans="1:29" x14ac:dyDescent="0.25">
      <c r="A355" s="422">
        <v>1</v>
      </c>
      <c r="B355" s="424">
        <v>0</v>
      </c>
      <c r="C355" s="424">
        <v>0</v>
      </c>
      <c r="D355" s="424">
        <v>0</v>
      </c>
      <c r="E355" s="424">
        <v>0</v>
      </c>
      <c r="F355" s="424">
        <v>0</v>
      </c>
      <c r="G355" s="424">
        <v>0</v>
      </c>
      <c r="H355" s="818"/>
      <c r="J355" s="509">
        <f t="shared" si="96"/>
        <v>0</v>
      </c>
      <c r="K355" s="509">
        <f t="shared" si="97"/>
        <v>0</v>
      </c>
      <c r="L355" s="509">
        <f t="shared" si="98"/>
        <v>0</v>
      </c>
      <c r="M355" s="509">
        <f t="shared" si="99"/>
        <v>0</v>
      </c>
      <c r="N355" s="509">
        <f t="shared" si="100"/>
        <v>0</v>
      </c>
      <c r="O355" s="509">
        <f t="shared" si="101"/>
        <v>0</v>
      </c>
      <c r="Q355" s="513">
        <v>0</v>
      </c>
      <c r="R355" s="513">
        <v>0</v>
      </c>
      <c r="S355" s="513">
        <v>0</v>
      </c>
      <c r="T355" s="513">
        <v>0</v>
      </c>
      <c r="U355" s="513">
        <v>0</v>
      </c>
      <c r="V355" s="513">
        <v>0</v>
      </c>
      <c r="X355" s="510">
        <f t="shared" si="88"/>
        <v>0</v>
      </c>
      <c r="Y355" s="510">
        <f t="shared" si="89"/>
        <v>0</v>
      </c>
      <c r="Z355" s="510">
        <f t="shared" si="90"/>
        <v>0</v>
      </c>
      <c r="AA355" s="510">
        <f t="shared" si="91"/>
        <v>0</v>
      </c>
      <c r="AB355" s="510">
        <f t="shared" si="92"/>
        <v>0</v>
      </c>
      <c r="AC355" s="510">
        <f t="shared" si="93"/>
        <v>0</v>
      </c>
    </row>
    <row r="356" spans="1:29" x14ac:dyDescent="0.25">
      <c r="A356" s="422">
        <v>1</v>
      </c>
      <c r="B356" s="424"/>
      <c r="C356" s="424"/>
      <c r="D356" s="424"/>
      <c r="E356" s="424"/>
      <c r="F356" s="424"/>
      <c r="G356" s="424"/>
      <c r="H356" s="818"/>
      <c r="J356" s="509">
        <f t="shared" si="96"/>
        <v>0</v>
      </c>
      <c r="K356" s="509">
        <f t="shared" si="97"/>
        <v>0</v>
      </c>
      <c r="L356" s="509">
        <f t="shared" si="98"/>
        <v>0</v>
      </c>
      <c r="M356" s="509">
        <f t="shared" si="99"/>
        <v>0</v>
      </c>
      <c r="N356" s="509">
        <f t="shared" si="100"/>
        <v>0</v>
      </c>
      <c r="O356" s="509">
        <f t="shared" si="101"/>
        <v>0</v>
      </c>
      <c r="Q356" s="513">
        <v>0</v>
      </c>
      <c r="R356" s="513">
        <v>0</v>
      </c>
      <c r="S356" s="513">
        <v>0</v>
      </c>
      <c r="T356" s="513">
        <v>0</v>
      </c>
      <c r="U356" s="513">
        <v>0</v>
      </c>
      <c r="V356" s="513">
        <v>0</v>
      </c>
      <c r="X356" s="510">
        <f t="shared" si="88"/>
        <v>0</v>
      </c>
      <c r="Y356" s="510">
        <f t="shared" si="89"/>
        <v>0</v>
      </c>
      <c r="Z356" s="510">
        <f t="shared" si="90"/>
        <v>0</v>
      </c>
      <c r="AA356" s="510">
        <f t="shared" si="91"/>
        <v>0</v>
      </c>
      <c r="AB356" s="510">
        <f t="shared" si="92"/>
        <v>0</v>
      </c>
      <c r="AC356" s="510">
        <f t="shared" si="93"/>
        <v>0</v>
      </c>
    </row>
    <row r="357" spans="1:29" x14ac:dyDescent="0.25">
      <c r="A357" s="422">
        <v>1</v>
      </c>
      <c r="B357" s="424"/>
      <c r="C357" s="424"/>
      <c r="D357" s="424"/>
      <c r="E357" s="424"/>
      <c r="F357" s="424"/>
      <c r="G357" s="424"/>
      <c r="H357" s="818"/>
      <c r="J357" s="509">
        <f t="shared" si="96"/>
        <v>0</v>
      </c>
      <c r="K357" s="509">
        <f t="shared" si="97"/>
        <v>0</v>
      </c>
      <c r="L357" s="509">
        <f t="shared" si="98"/>
        <v>0</v>
      </c>
      <c r="M357" s="509">
        <f t="shared" si="99"/>
        <v>0</v>
      </c>
      <c r="N357" s="509">
        <f t="shared" si="100"/>
        <v>0</v>
      </c>
      <c r="O357" s="509">
        <f t="shared" si="101"/>
        <v>0</v>
      </c>
      <c r="Q357" s="513">
        <v>0</v>
      </c>
      <c r="R357" s="513">
        <v>0</v>
      </c>
      <c r="S357" s="513">
        <v>0</v>
      </c>
      <c r="T357" s="513">
        <v>0</v>
      </c>
      <c r="U357" s="513">
        <v>0</v>
      </c>
      <c r="V357" s="513">
        <v>0</v>
      </c>
      <c r="X357" s="510">
        <f t="shared" si="88"/>
        <v>0</v>
      </c>
      <c r="Y357" s="510">
        <f t="shared" si="89"/>
        <v>0</v>
      </c>
      <c r="Z357" s="510">
        <f t="shared" si="90"/>
        <v>0</v>
      </c>
      <c r="AA357" s="510">
        <f t="shared" si="91"/>
        <v>0</v>
      </c>
      <c r="AB357" s="510">
        <f t="shared" si="92"/>
        <v>0</v>
      </c>
      <c r="AC357" s="510">
        <f t="shared" si="93"/>
        <v>0</v>
      </c>
    </row>
    <row r="358" spans="1:29" x14ac:dyDescent="0.25">
      <c r="A358" s="422">
        <v>1</v>
      </c>
      <c r="B358" s="424">
        <v>0</v>
      </c>
      <c r="C358" s="424">
        <v>0</v>
      </c>
      <c r="D358" s="424">
        <v>0</v>
      </c>
      <c r="E358" s="424">
        <v>0</v>
      </c>
      <c r="F358" s="424">
        <v>0</v>
      </c>
      <c r="G358" s="424">
        <v>0</v>
      </c>
      <c r="H358" s="818"/>
      <c r="J358" s="509">
        <f t="shared" si="96"/>
        <v>0</v>
      </c>
      <c r="K358" s="509">
        <f t="shared" si="97"/>
        <v>0</v>
      </c>
      <c r="L358" s="509">
        <f t="shared" si="98"/>
        <v>0</v>
      </c>
      <c r="M358" s="509">
        <f t="shared" si="99"/>
        <v>0</v>
      </c>
      <c r="N358" s="509">
        <f t="shared" si="100"/>
        <v>0</v>
      </c>
      <c r="O358" s="509">
        <f t="shared" si="101"/>
        <v>0</v>
      </c>
      <c r="Q358" s="513">
        <v>0</v>
      </c>
      <c r="R358" s="513">
        <v>0</v>
      </c>
      <c r="S358" s="513">
        <v>0</v>
      </c>
      <c r="T358" s="513">
        <v>0</v>
      </c>
      <c r="U358" s="513">
        <v>0</v>
      </c>
      <c r="V358" s="513">
        <v>0</v>
      </c>
      <c r="X358" s="510">
        <f t="shared" si="88"/>
        <v>0</v>
      </c>
      <c r="Y358" s="510">
        <f t="shared" si="89"/>
        <v>0</v>
      </c>
      <c r="Z358" s="510">
        <f t="shared" si="90"/>
        <v>0</v>
      </c>
      <c r="AA358" s="510">
        <f t="shared" si="91"/>
        <v>0</v>
      </c>
      <c r="AB358" s="510">
        <f t="shared" si="92"/>
        <v>0</v>
      </c>
      <c r="AC358" s="510">
        <f t="shared" si="93"/>
        <v>0</v>
      </c>
    </row>
    <row r="359" spans="1:29" x14ac:dyDescent="0.25">
      <c r="A359" s="422">
        <v>1</v>
      </c>
      <c r="B359" s="424">
        <v>0</v>
      </c>
      <c r="C359" s="424">
        <v>0</v>
      </c>
      <c r="D359" s="424">
        <v>0</v>
      </c>
      <c r="E359" s="424">
        <v>0</v>
      </c>
      <c r="F359" s="424">
        <v>0</v>
      </c>
      <c r="G359" s="424">
        <v>0</v>
      </c>
      <c r="H359" s="818"/>
      <c r="J359" s="509">
        <f t="shared" si="96"/>
        <v>0</v>
      </c>
      <c r="K359" s="509">
        <f t="shared" si="97"/>
        <v>0</v>
      </c>
      <c r="L359" s="509">
        <f t="shared" si="98"/>
        <v>0</v>
      </c>
      <c r="M359" s="509">
        <f t="shared" si="99"/>
        <v>0</v>
      </c>
      <c r="N359" s="509">
        <f t="shared" si="100"/>
        <v>0</v>
      </c>
      <c r="O359" s="509">
        <f t="shared" si="101"/>
        <v>0</v>
      </c>
      <c r="Q359" s="513">
        <v>0</v>
      </c>
      <c r="R359" s="513">
        <v>0</v>
      </c>
      <c r="S359" s="513">
        <v>0</v>
      </c>
      <c r="T359" s="513">
        <v>0</v>
      </c>
      <c r="U359" s="513">
        <v>0</v>
      </c>
      <c r="V359" s="513">
        <v>0</v>
      </c>
      <c r="X359" s="510">
        <f t="shared" si="88"/>
        <v>0</v>
      </c>
      <c r="Y359" s="510">
        <f t="shared" si="89"/>
        <v>0</v>
      </c>
      <c r="Z359" s="510">
        <f t="shared" si="90"/>
        <v>0</v>
      </c>
      <c r="AA359" s="510">
        <f t="shared" si="91"/>
        <v>0</v>
      </c>
      <c r="AB359" s="510">
        <f t="shared" si="92"/>
        <v>0</v>
      </c>
      <c r="AC359" s="510">
        <f t="shared" si="93"/>
        <v>0</v>
      </c>
    </row>
    <row r="360" spans="1:29" x14ac:dyDescent="0.25">
      <c r="A360" s="422">
        <v>1</v>
      </c>
      <c r="B360" s="424">
        <v>0</v>
      </c>
      <c r="C360" s="424">
        <v>0</v>
      </c>
      <c r="D360" s="424">
        <v>0</v>
      </c>
      <c r="E360" s="424">
        <v>0</v>
      </c>
      <c r="F360" s="424">
        <v>0</v>
      </c>
      <c r="G360" s="424">
        <v>0</v>
      </c>
      <c r="H360" s="818"/>
      <c r="J360" s="509">
        <f t="shared" si="96"/>
        <v>0</v>
      </c>
      <c r="K360" s="509">
        <f t="shared" si="97"/>
        <v>0</v>
      </c>
      <c r="L360" s="509">
        <f t="shared" si="98"/>
        <v>0</v>
      </c>
      <c r="M360" s="509">
        <f t="shared" si="99"/>
        <v>0</v>
      </c>
      <c r="N360" s="509">
        <f t="shared" si="100"/>
        <v>0</v>
      </c>
      <c r="O360" s="509">
        <f t="shared" si="101"/>
        <v>0</v>
      </c>
      <c r="Q360" s="513">
        <v>0</v>
      </c>
      <c r="R360" s="513">
        <v>0</v>
      </c>
      <c r="S360" s="513">
        <v>0</v>
      </c>
      <c r="T360" s="513">
        <v>0</v>
      </c>
      <c r="U360" s="513">
        <v>0</v>
      </c>
      <c r="V360" s="513">
        <v>0</v>
      </c>
      <c r="X360" s="510">
        <f t="shared" si="88"/>
        <v>0</v>
      </c>
      <c r="Y360" s="510">
        <f t="shared" si="89"/>
        <v>0</v>
      </c>
      <c r="Z360" s="510">
        <f t="shared" si="90"/>
        <v>0</v>
      </c>
      <c r="AA360" s="510">
        <f t="shared" si="91"/>
        <v>0</v>
      </c>
      <c r="AB360" s="510">
        <f t="shared" si="92"/>
        <v>0</v>
      </c>
      <c r="AC360" s="510">
        <f t="shared" si="93"/>
        <v>0</v>
      </c>
    </row>
    <row r="361" spans="1:29" x14ac:dyDescent="0.25">
      <c r="A361" s="422">
        <v>1</v>
      </c>
      <c r="B361" s="424">
        <v>0</v>
      </c>
      <c r="C361" s="424">
        <v>0</v>
      </c>
      <c r="D361" s="424">
        <v>0</v>
      </c>
      <c r="E361" s="424">
        <v>0</v>
      </c>
      <c r="F361" s="424">
        <v>0</v>
      </c>
      <c r="G361" s="424">
        <v>0</v>
      </c>
      <c r="H361" s="818"/>
      <c r="J361" s="509">
        <f t="shared" si="96"/>
        <v>0</v>
      </c>
      <c r="K361" s="509">
        <f t="shared" si="97"/>
        <v>0</v>
      </c>
      <c r="L361" s="509">
        <f t="shared" si="98"/>
        <v>0</v>
      </c>
      <c r="M361" s="509">
        <f t="shared" si="99"/>
        <v>0</v>
      </c>
      <c r="N361" s="509">
        <f t="shared" si="100"/>
        <v>0</v>
      </c>
      <c r="O361" s="509">
        <f t="shared" si="101"/>
        <v>0</v>
      </c>
      <c r="Q361" s="513">
        <v>0</v>
      </c>
      <c r="R361" s="513">
        <v>0</v>
      </c>
      <c r="S361" s="513">
        <v>0</v>
      </c>
      <c r="T361" s="513">
        <v>0</v>
      </c>
      <c r="U361" s="513">
        <v>0</v>
      </c>
      <c r="V361" s="513">
        <v>0</v>
      </c>
      <c r="X361" s="510">
        <f t="shared" si="88"/>
        <v>0</v>
      </c>
      <c r="Y361" s="510">
        <f t="shared" si="89"/>
        <v>0</v>
      </c>
      <c r="Z361" s="510">
        <f t="shared" si="90"/>
        <v>0</v>
      </c>
      <c r="AA361" s="510">
        <f t="shared" si="91"/>
        <v>0</v>
      </c>
      <c r="AB361" s="510">
        <f t="shared" si="92"/>
        <v>0</v>
      </c>
      <c r="AC361" s="510">
        <f t="shared" si="93"/>
        <v>0</v>
      </c>
    </row>
    <row r="362" spans="1:29" x14ac:dyDescent="0.25">
      <c r="A362" s="422">
        <v>1</v>
      </c>
      <c r="B362" s="427">
        <v>0</v>
      </c>
      <c r="C362" s="427">
        <v>0</v>
      </c>
      <c r="D362" s="427">
        <v>0</v>
      </c>
      <c r="E362" s="427">
        <v>0</v>
      </c>
      <c r="F362" s="427">
        <v>0</v>
      </c>
      <c r="G362" s="427">
        <v>0</v>
      </c>
      <c r="H362" s="819"/>
      <c r="J362" s="509">
        <f t="shared" si="96"/>
        <v>0</v>
      </c>
      <c r="K362" s="509">
        <f t="shared" si="97"/>
        <v>0</v>
      </c>
      <c r="L362" s="509">
        <f t="shared" si="98"/>
        <v>0</v>
      </c>
      <c r="M362" s="509">
        <f t="shared" si="99"/>
        <v>0</v>
      </c>
      <c r="N362" s="509">
        <f t="shared" si="100"/>
        <v>0</v>
      </c>
      <c r="O362" s="509">
        <f t="shared" si="101"/>
        <v>0</v>
      </c>
      <c r="Q362" s="513">
        <v>0</v>
      </c>
      <c r="R362" s="513">
        <v>0</v>
      </c>
      <c r="S362" s="513">
        <v>0</v>
      </c>
      <c r="T362" s="513">
        <v>0</v>
      </c>
      <c r="U362" s="513">
        <v>0</v>
      </c>
      <c r="V362" s="513">
        <v>0</v>
      </c>
      <c r="X362" s="510">
        <f t="shared" si="88"/>
        <v>0</v>
      </c>
      <c r="Y362" s="510">
        <f t="shared" si="89"/>
        <v>0</v>
      </c>
      <c r="Z362" s="510">
        <f t="shared" si="90"/>
        <v>0</v>
      </c>
      <c r="AA362" s="510">
        <f t="shared" si="91"/>
        <v>0</v>
      </c>
      <c r="AB362" s="510">
        <f t="shared" si="92"/>
        <v>0</v>
      </c>
      <c r="AC362" s="510">
        <f t="shared" si="93"/>
        <v>0</v>
      </c>
    </row>
    <row r="363" spans="1:29" x14ac:dyDescent="0.25">
      <c r="A363" s="422" t="s">
        <v>1015</v>
      </c>
      <c r="B363" s="423">
        <v>49632295.579999998</v>
      </c>
      <c r="C363" s="423">
        <v>8338983.4800000004</v>
      </c>
      <c r="D363" s="423">
        <v>168730941.24000001</v>
      </c>
      <c r="E363" s="423">
        <v>17981600</v>
      </c>
      <c r="F363" s="423">
        <v>0</v>
      </c>
      <c r="G363" s="423">
        <v>0</v>
      </c>
      <c r="H363" s="820" t="s">
        <v>1017</v>
      </c>
      <c r="J363" s="509">
        <f t="shared" si="96"/>
        <v>49632.3</v>
      </c>
      <c r="K363" s="509">
        <f t="shared" si="97"/>
        <v>8339</v>
      </c>
      <c r="L363" s="509">
        <f t="shared" si="98"/>
        <v>168730.9</v>
      </c>
      <c r="M363" s="509">
        <f t="shared" si="99"/>
        <v>17981.599999999999</v>
      </c>
      <c r="N363" s="509">
        <f t="shared" si="100"/>
        <v>0</v>
      </c>
      <c r="O363" s="509">
        <f t="shared" si="101"/>
        <v>0</v>
      </c>
      <c r="Q363" s="513">
        <v>49632.3</v>
      </c>
      <c r="R363" s="513">
        <v>8339</v>
      </c>
      <c r="S363" s="513">
        <v>168730.9</v>
      </c>
      <c r="T363" s="513">
        <v>17981.599999999999</v>
      </c>
      <c r="U363" s="513">
        <v>0</v>
      </c>
      <c r="V363" s="513">
        <v>0</v>
      </c>
      <c r="X363" s="510">
        <f t="shared" si="88"/>
        <v>-4.42000000475673E-3</v>
      </c>
      <c r="Y363" s="510">
        <f t="shared" si="89"/>
        <v>-1.6519999999218271E-2</v>
      </c>
      <c r="Z363" s="510">
        <f t="shared" si="90"/>
        <v>4.1240000020479783E-2</v>
      </c>
      <c r="AA363" s="510">
        <f t="shared" si="91"/>
        <v>0</v>
      </c>
      <c r="AB363" s="510">
        <f t="shared" si="92"/>
        <v>0</v>
      </c>
      <c r="AC363" s="510">
        <f t="shared" si="93"/>
        <v>0</v>
      </c>
    </row>
    <row r="364" spans="1:29" x14ac:dyDescent="0.25">
      <c r="A364" s="422">
        <v>1</v>
      </c>
      <c r="B364" s="424">
        <v>0</v>
      </c>
      <c r="C364" s="424">
        <v>0</v>
      </c>
      <c r="D364" s="424">
        <v>0</v>
      </c>
      <c r="E364" s="424">
        <v>0</v>
      </c>
      <c r="F364" s="424">
        <v>0</v>
      </c>
      <c r="G364" s="424">
        <v>0</v>
      </c>
      <c r="H364" s="821"/>
      <c r="J364" s="509">
        <f t="shared" si="96"/>
        <v>0</v>
      </c>
      <c r="K364" s="509">
        <f t="shared" si="97"/>
        <v>0</v>
      </c>
      <c r="L364" s="509">
        <f t="shared" si="98"/>
        <v>0</v>
      </c>
      <c r="M364" s="509">
        <f t="shared" si="99"/>
        <v>0</v>
      </c>
      <c r="N364" s="509">
        <f t="shared" si="100"/>
        <v>0</v>
      </c>
      <c r="O364" s="509">
        <f t="shared" si="101"/>
        <v>0</v>
      </c>
      <c r="Q364" s="513">
        <v>0</v>
      </c>
      <c r="R364" s="513">
        <v>0</v>
      </c>
      <c r="S364" s="513">
        <v>0</v>
      </c>
      <c r="T364" s="513">
        <v>0</v>
      </c>
      <c r="U364" s="513">
        <v>0</v>
      </c>
      <c r="V364" s="513">
        <v>0</v>
      </c>
      <c r="X364" s="510">
        <f t="shared" si="88"/>
        <v>0</v>
      </c>
      <c r="Y364" s="510">
        <f t="shared" si="89"/>
        <v>0</v>
      </c>
      <c r="Z364" s="510">
        <f t="shared" si="90"/>
        <v>0</v>
      </c>
      <c r="AA364" s="510">
        <f t="shared" si="91"/>
        <v>0</v>
      </c>
      <c r="AB364" s="510">
        <f t="shared" si="92"/>
        <v>0</v>
      </c>
      <c r="AC364" s="510">
        <f t="shared" si="93"/>
        <v>0</v>
      </c>
    </row>
    <row r="365" spans="1:29" x14ac:dyDescent="0.25">
      <c r="A365" s="422">
        <v>1</v>
      </c>
      <c r="B365" s="424">
        <v>0</v>
      </c>
      <c r="C365" s="424">
        <v>0</v>
      </c>
      <c r="D365" s="424">
        <v>0</v>
      </c>
      <c r="E365" s="424">
        <v>0</v>
      </c>
      <c r="F365" s="424">
        <v>0</v>
      </c>
      <c r="G365" s="424">
        <v>0</v>
      </c>
      <c r="H365" s="821"/>
      <c r="J365" s="509">
        <f t="shared" si="96"/>
        <v>0</v>
      </c>
      <c r="K365" s="509">
        <f t="shared" si="97"/>
        <v>0</v>
      </c>
      <c r="L365" s="509">
        <f t="shared" si="98"/>
        <v>0</v>
      </c>
      <c r="M365" s="509">
        <f t="shared" si="99"/>
        <v>0</v>
      </c>
      <c r="N365" s="509">
        <f t="shared" si="100"/>
        <v>0</v>
      </c>
      <c r="O365" s="509">
        <f t="shared" si="101"/>
        <v>0</v>
      </c>
      <c r="Q365" s="513">
        <v>0</v>
      </c>
      <c r="R365" s="513">
        <v>0</v>
      </c>
      <c r="S365" s="513">
        <v>0</v>
      </c>
      <c r="T365" s="513">
        <v>0</v>
      </c>
      <c r="U365" s="513">
        <v>0</v>
      </c>
      <c r="V365" s="513">
        <v>0</v>
      </c>
      <c r="X365" s="510">
        <f t="shared" si="88"/>
        <v>0</v>
      </c>
      <c r="Y365" s="510">
        <f t="shared" si="89"/>
        <v>0</v>
      </c>
      <c r="Z365" s="510">
        <f t="shared" si="90"/>
        <v>0</v>
      </c>
      <c r="AA365" s="510">
        <f t="shared" si="91"/>
        <v>0</v>
      </c>
      <c r="AB365" s="510">
        <f t="shared" si="92"/>
        <v>0</v>
      </c>
      <c r="AC365" s="510">
        <f t="shared" si="93"/>
        <v>0</v>
      </c>
    </row>
    <row r="366" spans="1:29" x14ac:dyDescent="0.25">
      <c r="A366" s="422">
        <v>1</v>
      </c>
      <c r="B366" s="424">
        <v>0</v>
      </c>
      <c r="C366" s="424">
        <v>0</v>
      </c>
      <c r="D366" s="424">
        <v>0</v>
      </c>
      <c r="E366" s="424">
        <v>0</v>
      </c>
      <c r="F366" s="424">
        <v>0</v>
      </c>
      <c r="G366" s="424">
        <v>0</v>
      </c>
      <c r="H366" s="821"/>
      <c r="J366" s="509">
        <f t="shared" si="96"/>
        <v>0</v>
      </c>
      <c r="K366" s="509">
        <f t="shared" si="97"/>
        <v>0</v>
      </c>
      <c r="L366" s="509">
        <f t="shared" si="98"/>
        <v>0</v>
      </c>
      <c r="M366" s="509">
        <f t="shared" si="99"/>
        <v>0</v>
      </c>
      <c r="N366" s="509">
        <f t="shared" si="100"/>
        <v>0</v>
      </c>
      <c r="O366" s="509">
        <f t="shared" si="101"/>
        <v>0</v>
      </c>
      <c r="Q366" s="513">
        <v>0</v>
      </c>
      <c r="R366" s="513">
        <v>0</v>
      </c>
      <c r="S366" s="513">
        <v>0</v>
      </c>
      <c r="T366" s="513">
        <v>0</v>
      </c>
      <c r="U366" s="513">
        <v>0</v>
      </c>
      <c r="V366" s="513">
        <v>0</v>
      </c>
      <c r="X366" s="510">
        <f t="shared" si="88"/>
        <v>0</v>
      </c>
      <c r="Y366" s="510">
        <f t="shared" si="89"/>
        <v>0</v>
      </c>
      <c r="Z366" s="510">
        <f t="shared" si="90"/>
        <v>0</v>
      </c>
      <c r="AA366" s="510">
        <f t="shared" si="91"/>
        <v>0</v>
      </c>
      <c r="AB366" s="510">
        <f t="shared" si="92"/>
        <v>0</v>
      </c>
      <c r="AC366" s="510">
        <f t="shared" si="93"/>
        <v>0</v>
      </c>
    </row>
    <row r="367" spans="1:29" x14ac:dyDescent="0.25">
      <c r="A367" s="422">
        <v>1</v>
      </c>
      <c r="B367" s="424">
        <v>0</v>
      </c>
      <c r="C367" s="424">
        <v>0</v>
      </c>
      <c r="D367" s="424">
        <v>0</v>
      </c>
      <c r="E367" s="424">
        <v>0</v>
      </c>
      <c r="F367" s="424">
        <v>0</v>
      </c>
      <c r="G367" s="424">
        <v>0</v>
      </c>
      <c r="H367" s="821"/>
      <c r="J367" s="509">
        <f t="shared" si="96"/>
        <v>0</v>
      </c>
      <c r="K367" s="509">
        <f t="shared" si="97"/>
        <v>0</v>
      </c>
      <c r="L367" s="509">
        <f t="shared" si="98"/>
        <v>0</v>
      </c>
      <c r="M367" s="509">
        <f t="shared" si="99"/>
        <v>0</v>
      </c>
      <c r="N367" s="509">
        <f t="shared" si="100"/>
        <v>0</v>
      </c>
      <c r="O367" s="509">
        <f t="shared" si="101"/>
        <v>0</v>
      </c>
      <c r="Q367" s="513">
        <v>0</v>
      </c>
      <c r="R367" s="513">
        <v>0</v>
      </c>
      <c r="S367" s="513">
        <v>0</v>
      </c>
      <c r="T367" s="513">
        <v>0</v>
      </c>
      <c r="U367" s="513">
        <v>0</v>
      </c>
      <c r="V367" s="513">
        <v>0</v>
      </c>
      <c r="X367" s="510">
        <f t="shared" si="88"/>
        <v>0</v>
      </c>
      <c r="Y367" s="510">
        <f t="shared" si="89"/>
        <v>0</v>
      </c>
      <c r="Z367" s="510">
        <f t="shared" si="90"/>
        <v>0</v>
      </c>
      <c r="AA367" s="510">
        <f t="shared" si="91"/>
        <v>0</v>
      </c>
      <c r="AB367" s="510">
        <f t="shared" si="92"/>
        <v>0</v>
      </c>
      <c r="AC367" s="510">
        <f t="shared" si="93"/>
        <v>0</v>
      </c>
    </row>
    <row r="368" spans="1:29" x14ac:dyDescent="0.25">
      <c r="A368" s="422">
        <v>1</v>
      </c>
      <c r="B368" s="424">
        <v>0</v>
      </c>
      <c r="C368" s="424">
        <v>0</v>
      </c>
      <c r="D368" s="424">
        <v>0</v>
      </c>
      <c r="E368" s="424">
        <v>0</v>
      </c>
      <c r="F368" s="424">
        <v>0</v>
      </c>
      <c r="G368" s="424">
        <v>0</v>
      </c>
      <c r="H368" s="821"/>
      <c r="J368" s="509">
        <f t="shared" si="96"/>
        <v>0</v>
      </c>
      <c r="K368" s="509">
        <f t="shared" si="97"/>
        <v>0</v>
      </c>
      <c r="L368" s="509">
        <f t="shared" si="98"/>
        <v>0</v>
      </c>
      <c r="M368" s="509">
        <f t="shared" si="99"/>
        <v>0</v>
      </c>
      <c r="N368" s="509">
        <f t="shared" si="100"/>
        <v>0</v>
      </c>
      <c r="O368" s="509">
        <f t="shared" si="101"/>
        <v>0</v>
      </c>
      <c r="Q368" s="513">
        <v>0</v>
      </c>
      <c r="R368" s="513">
        <v>0</v>
      </c>
      <c r="S368" s="513">
        <v>0</v>
      </c>
      <c r="T368" s="513">
        <v>0</v>
      </c>
      <c r="U368" s="513">
        <v>0</v>
      </c>
      <c r="V368" s="513">
        <v>0</v>
      </c>
      <c r="X368" s="510">
        <f t="shared" si="88"/>
        <v>0</v>
      </c>
      <c r="Y368" s="510">
        <f t="shared" si="89"/>
        <v>0</v>
      </c>
      <c r="Z368" s="510">
        <f t="shared" si="90"/>
        <v>0</v>
      </c>
      <c r="AA368" s="510">
        <f t="shared" si="91"/>
        <v>0</v>
      </c>
      <c r="AB368" s="510">
        <f t="shared" si="92"/>
        <v>0</v>
      </c>
      <c r="AC368" s="510">
        <f t="shared" si="93"/>
        <v>0</v>
      </c>
    </row>
    <row r="369" spans="1:29" x14ac:dyDescent="0.25">
      <c r="A369" s="422">
        <v>1</v>
      </c>
      <c r="B369" s="427">
        <v>0</v>
      </c>
      <c r="C369" s="427">
        <v>0</v>
      </c>
      <c r="D369" s="427">
        <v>0</v>
      </c>
      <c r="E369" s="427">
        <v>0</v>
      </c>
      <c r="F369" s="427">
        <v>0</v>
      </c>
      <c r="G369" s="427">
        <v>0</v>
      </c>
      <c r="H369" s="822"/>
      <c r="J369" s="509">
        <f t="shared" si="96"/>
        <v>0</v>
      </c>
      <c r="K369" s="509">
        <f t="shared" si="97"/>
        <v>0</v>
      </c>
      <c r="L369" s="509">
        <f t="shared" si="98"/>
        <v>0</v>
      </c>
      <c r="M369" s="509">
        <f t="shared" si="99"/>
        <v>0</v>
      </c>
      <c r="N369" s="509">
        <f t="shared" si="100"/>
        <v>0</v>
      </c>
      <c r="O369" s="509">
        <f t="shared" si="101"/>
        <v>0</v>
      </c>
      <c r="Q369" s="513">
        <v>0</v>
      </c>
      <c r="R369" s="513">
        <v>0</v>
      </c>
      <c r="S369" s="513">
        <v>0</v>
      </c>
      <c r="T369" s="513">
        <v>0</v>
      </c>
      <c r="U369" s="513">
        <v>0</v>
      </c>
      <c r="V369" s="513">
        <v>0</v>
      </c>
      <c r="X369" s="510">
        <f t="shared" si="88"/>
        <v>0</v>
      </c>
      <c r="Y369" s="510">
        <f t="shared" si="89"/>
        <v>0</v>
      </c>
      <c r="Z369" s="510">
        <f t="shared" si="90"/>
        <v>0</v>
      </c>
      <c r="AA369" s="510">
        <f t="shared" si="91"/>
        <v>0</v>
      </c>
      <c r="AB369" s="510">
        <f t="shared" si="92"/>
        <v>0</v>
      </c>
      <c r="AC369" s="510">
        <f t="shared" si="93"/>
        <v>0</v>
      </c>
    </row>
    <row r="370" spans="1:29" x14ac:dyDescent="0.25">
      <c r="A370" s="422" t="s">
        <v>869</v>
      </c>
      <c r="B370" s="423">
        <f>8678168.7+826700</f>
        <v>9504868.6999999993</v>
      </c>
      <c r="C370" s="423">
        <f>8669164.18+706058</f>
        <v>9375222.1799999997</v>
      </c>
      <c r="D370" s="423">
        <v>6232370</v>
      </c>
      <c r="E370" s="423">
        <f>6907200+3848400</f>
        <v>10755600</v>
      </c>
      <c r="F370" s="423">
        <v>6907200</v>
      </c>
      <c r="G370" s="423">
        <v>6907200</v>
      </c>
      <c r="H370" s="828" t="s">
        <v>1562</v>
      </c>
      <c r="J370" s="509">
        <f t="shared" si="96"/>
        <v>9504.9</v>
      </c>
      <c r="K370" s="509">
        <f t="shared" si="97"/>
        <v>9375.2000000000007</v>
      </c>
      <c r="L370" s="509">
        <f t="shared" si="98"/>
        <v>6232.4</v>
      </c>
      <c r="M370" s="509">
        <f t="shared" si="99"/>
        <v>10755.6</v>
      </c>
      <c r="N370" s="509">
        <f t="shared" si="100"/>
        <v>6907.2</v>
      </c>
      <c r="O370" s="509">
        <f t="shared" si="101"/>
        <v>6907.2</v>
      </c>
      <c r="Q370" s="513">
        <v>9504.9</v>
      </c>
      <c r="R370" s="513">
        <v>9375.2000000000007</v>
      </c>
      <c r="S370" s="513">
        <v>6232.4</v>
      </c>
      <c r="T370" s="513">
        <v>10755.6</v>
      </c>
      <c r="U370" s="513">
        <v>6907.2</v>
      </c>
      <c r="V370" s="513">
        <v>6907.2</v>
      </c>
      <c r="X370" s="510">
        <f t="shared" si="88"/>
        <v>-3.1300000000555883E-2</v>
      </c>
      <c r="Y370" s="510">
        <f t="shared" si="89"/>
        <v>2.2179999998115818E-2</v>
      </c>
      <c r="Z370" s="510">
        <f t="shared" si="90"/>
        <v>-2.9999999999745341E-2</v>
      </c>
      <c r="AA370" s="510">
        <f t="shared" si="91"/>
        <v>0</v>
      </c>
      <c r="AB370" s="510">
        <f t="shared" si="92"/>
        <v>0</v>
      </c>
      <c r="AC370" s="510">
        <f t="shared" si="93"/>
        <v>0</v>
      </c>
    </row>
    <row r="371" spans="1:29" x14ac:dyDescent="0.25">
      <c r="A371" s="422">
        <v>1</v>
      </c>
      <c r="B371" s="424">
        <v>0</v>
      </c>
      <c r="C371" s="424">
        <v>0</v>
      </c>
      <c r="D371" s="424">
        <v>0</v>
      </c>
      <c r="E371" s="424">
        <v>0</v>
      </c>
      <c r="F371" s="424">
        <v>0</v>
      </c>
      <c r="G371" s="424">
        <v>0</v>
      </c>
      <c r="H371" s="829"/>
      <c r="J371" s="509">
        <f t="shared" si="96"/>
        <v>0</v>
      </c>
      <c r="K371" s="509">
        <f t="shared" si="97"/>
        <v>0</v>
      </c>
      <c r="L371" s="509">
        <f t="shared" si="98"/>
        <v>0</v>
      </c>
      <c r="M371" s="509">
        <f t="shared" si="99"/>
        <v>0</v>
      </c>
      <c r="N371" s="509">
        <f t="shared" si="100"/>
        <v>0</v>
      </c>
      <c r="O371" s="509">
        <f t="shared" si="101"/>
        <v>0</v>
      </c>
      <c r="Q371" s="513">
        <v>0</v>
      </c>
      <c r="R371" s="513">
        <v>0</v>
      </c>
      <c r="S371" s="513">
        <v>0</v>
      </c>
      <c r="T371" s="513">
        <v>0</v>
      </c>
      <c r="U371" s="513">
        <v>0</v>
      </c>
      <c r="V371" s="513">
        <v>0</v>
      </c>
      <c r="X371" s="510">
        <f t="shared" si="88"/>
        <v>0</v>
      </c>
      <c r="Y371" s="510">
        <f t="shared" si="89"/>
        <v>0</v>
      </c>
      <c r="Z371" s="510">
        <f t="shared" si="90"/>
        <v>0</v>
      </c>
      <c r="AA371" s="510">
        <f t="shared" si="91"/>
        <v>0</v>
      </c>
      <c r="AB371" s="510">
        <f t="shared" si="92"/>
        <v>0</v>
      </c>
      <c r="AC371" s="510">
        <f t="shared" si="93"/>
        <v>0</v>
      </c>
    </row>
    <row r="372" spans="1:29" x14ac:dyDescent="0.25">
      <c r="A372" s="422">
        <v>1</v>
      </c>
      <c r="B372" s="424">
        <v>0</v>
      </c>
      <c r="C372" s="424">
        <v>0</v>
      </c>
      <c r="D372" s="424">
        <v>0</v>
      </c>
      <c r="E372" s="424">
        <v>0</v>
      </c>
      <c r="F372" s="424">
        <v>0</v>
      </c>
      <c r="G372" s="424">
        <v>0</v>
      </c>
      <c r="H372" s="829"/>
      <c r="J372" s="509">
        <f t="shared" si="96"/>
        <v>0</v>
      </c>
      <c r="K372" s="509">
        <f t="shared" si="97"/>
        <v>0</v>
      </c>
      <c r="L372" s="509">
        <f t="shared" si="98"/>
        <v>0</v>
      </c>
      <c r="M372" s="509">
        <f t="shared" si="99"/>
        <v>0</v>
      </c>
      <c r="N372" s="509">
        <f t="shared" si="100"/>
        <v>0</v>
      </c>
      <c r="O372" s="509">
        <f t="shared" si="101"/>
        <v>0</v>
      </c>
      <c r="Q372" s="513">
        <v>0</v>
      </c>
      <c r="R372" s="513">
        <v>0</v>
      </c>
      <c r="S372" s="513">
        <v>0</v>
      </c>
      <c r="T372" s="513">
        <v>0</v>
      </c>
      <c r="U372" s="513">
        <v>0</v>
      </c>
      <c r="V372" s="513">
        <v>0</v>
      </c>
      <c r="X372" s="510">
        <f t="shared" si="88"/>
        <v>0</v>
      </c>
      <c r="Y372" s="510">
        <f t="shared" si="89"/>
        <v>0</v>
      </c>
      <c r="Z372" s="510">
        <f t="shared" si="90"/>
        <v>0</v>
      </c>
      <c r="AA372" s="510">
        <f t="shared" si="91"/>
        <v>0</v>
      </c>
      <c r="AB372" s="510">
        <f t="shared" si="92"/>
        <v>0</v>
      </c>
      <c r="AC372" s="510">
        <f t="shared" si="93"/>
        <v>0</v>
      </c>
    </row>
    <row r="373" spans="1:29" x14ac:dyDescent="0.25">
      <c r="A373" s="422">
        <v>1</v>
      </c>
      <c r="B373" s="424">
        <v>0</v>
      </c>
      <c r="C373" s="424">
        <v>0</v>
      </c>
      <c r="D373" s="424">
        <v>0</v>
      </c>
      <c r="E373" s="424">
        <v>0</v>
      </c>
      <c r="F373" s="424">
        <v>0</v>
      </c>
      <c r="G373" s="424">
        <v>0</v>
      </c>
      <c r="H373" s="829"/>
      <c r="J373" s="509">
        <f t="shared" si="96"/>
        <v>0</v>
      </c>
      <c r="K373" s="509">
        <f t="shared" si="97"/>
        <v>0</v>
      </c>
      <c r="L373" s="509">
        <f t="shared" si="98"/>
        <v>0</v>
      </c>
      <c r="M373" s="509">
        <f t="shared" si="99"/>
        <v>0</v>
      </c>
      <c r="N373" s="509">
        <f t="shared" si="100"/>
        <v>0</v>
      </c>
      <c r="O373" s="509">
        <f t="shared" si="101"/>
        <v>0</v>
      </c>
      <c r="Q373" s="513">
        <v>0</v>
      </c>
      <c r="R373" s="513">
        <v>0</v>
      </c>
      <c r="S373" s="513">
        <v>0</v>
      </c>
      <c r="T373" s="513">
        <v>0</v>
      </c>
      <c r="U373" s="513">
        <v>0</v>
      </c>
      <c r="V373" s="513">
        <v>0</v>
      </c>
      <c r="X373" s="510">
        <f t="shared" si="88"/>
        <v>0</v>
      </c>
      <c r="Y373" s="510">
        <f t="shared" si="89"/>
        <v>0</v>
      </c>
      <c r="Z373" s="510">
        <f t="shared" si="90"/>
        <v>0</v>
      </c>
      <c r="AA373" s="510">
        <f t="shared" si="91"/>
        <v>0</v>
      </c>
      <c r="AB373" s="510">
        <f t="shared" si="92"/>
        <v>0</v>
      </c>
      <c r="AC373" s="510">
        <f t="shared" si="93"/>
        <v>0</v>
      </c>
    </row>
    <row r="374" spans="1:29" x14ac:dyDescent="0.25">
      <c r="A374" s="422">
        <v>1</v>
      </c>
      <c r="B374" s="424">
        <v>0</v>
      </c>
      <c r="C374" s="424">
        <v>0</v>
      </c>
      <c r="D374" s="424">
        <v>0</v>
      </c>
      <c r="E374" s="424">
        <v>0</v>
      </c>
      <c r="F374" s="424">
        <v>0</v>
      </c>
      <c r="G374" s="424">
        <v>0</v>
      </c>
      <c r="H374" s="829"/>
      <c r="J374" s="509">
        <f t="shared" si="96"/>
        <v>0</v>
      </c>
      <c r="K374" s="509">
        <f t="shared" si="97"/>
        <v>0</v>
      </c>
      <c r="L374" s="509">
        <f t="shared" si="98"/>
        <v>0</v>
      </c>
      <c r="M374" s="509">
        <f t="shared" si="99"/>
        <v>0</v>
      </c>
      <c r="N374" s="509">
        <f t="shared" si="100"/>
        <v>0</v>
      </c>
      <c r="O374" s="509">
        <f t="shared" si="101"/>
        <v>0</v>
      </c>
      <c r="Q374" s="513">
        <v>0</v>
      </c>
      <c r="R374" s="513">
        <v>0</v>
      </c>
      <c r="S374" s="513">
        <v>0</v>
      </c>
      <c r="T374" s="513">
        <v>0</v>
      </c>
      <c r="U374" s="513">
        <v>0</v>
      </c>
      <c r="V374" s="513">
        <v>0</v>
      </c>
      <c r="X374" s="510">
        <f t="shared" si="88"/>
        <v>0</v>
      </c>
      <c r="Y374" s="510">
        <f t="shared" si="89"/>
        <v>0</v>
      </c>
      <c r="Z374" s="510">
        <f t="shared" si="90"/>
        <v>0</v>
      </c>
      <c r="AA374" s="510">
        <f t="shared" si="91"/>
        <v>0</v>
      </c>
      <c r="AB374" s="510">
        <f t="shared" si="92"/>
        <v>0</v>
      </c>
      <c r="AC374" s="510">
        <f t="shared" si="93"/>
        <v>0</v>
      </c>
    </row>
    <row r="375" spans="1:29" x14ac:dyDescent="0.25">
      <c r="A375" s="422">
        <v>1</v>
      </c>
      <c r="B375" s="424">
        <v>0</v>
      </c>
      <c r="C375" s="424">
        <v>0</v>
      </c>
      <c r="D375" s="424">
        <v>0</v>
      </c>
      <c r="E375" s="424">
        <v>0</v>
      </c>
      <c r="F375" s="424">
        <v>0</v>
      </c>
      <c r="G375" s="424">
        <v>0</v>
      </c>
      <c r="H375" s="829"/>
      <c r="J375" s="509">
        <f t="shared" si="96"/>
        <v>0</v>
      </c>
      <c r="K375" s="509">
        <f t="shared" si="97"/>
        <v>0</v>
      </c>
      <c r="L375" s="509">
        <f t="shared" si="98"/>
        <v>0</v>
      </c>
      <c r="M375" s="509">
        <f t="shared" si="99"/>
        <v>0</v>
      </c>
      <c r="N375" s="509">
        <f t="shared" si="100"/>
        <v>0</v>
      </c>
      <c r="O375" s="509">
        <f t="shared" si="101"/>
        <v>0</v>
      </c>
      <c r="Q375" s="513">
        <v>0</v>
      </c>
      <c r="R375" s="513">
        <v>0</v>
      </c>
      <c r="S375" s="513">
        <v>0</v>
      </c>
      <c r="T375" s="513">
        <v>0</v>
      </c>
      <c r="U375" s="513">
        <v>0</v>
      </c>
      <c r="V375" s="513">
        <v>0</v>
      </c>
      <c r="X375" s="510">
        <f t="shared" si="88"/>
        <v>0</v>
      </c>
      <c r="Y375" s="510">
        <f t="shared" si="89"/>
        <v>0</v>
      </c>
      <c r="Z375" s="510">
        <f t="shared" si="90"/>
        <v>0</v>
      </c>
      <c r="AA375" s="510">
        <f t="shared" si="91"/>
        <v>0</v>
      </c>
      <c r="AB375" s="510">
        <f t="shared" si="92"/>
        <v>0</v>
      </c>
      <c r="AC375" s="510">
        <f t="shared" si="93"/>
        <v>0</v>
      </c>
    </row>
    <row r="376" spans="1:29" x14ac:dyDescent="0.25">
      <c r="A376" s="422">
        <v>1</v>
      </c>
      <c r="B376" s="424">
        <v>0</v>
      </c>
      <c r="C376" s="424">
        <v>0</v>
      </c>
      <c r="D376" s="424">
        <v>0</v>
      </c>
      <c r="E376" s="424">
        <v>0</v>
      </c>
      <c r="F376" s="424">
        <v>0</v>
      </c>
      <c r="G376" s="424">
        <v>0</v>
      </c>
      <c r="H376" s="829"/>
      <c r="J376" s="509">
        <f t="shared" si="96"/>
        <v>0</v>
      </c>
      <c r="K376" s="509">
        <f t="shared" si="97"/>
        <v>0</v>
      </c>
      <c r="L376" s="509">
        <f t="shared" si="98"/>
        <v>0</v>
      </c>
      <c r="M376" s="509">
        <f t="shared" si="99"/>
        <v>0</v>
      </c>
      <c r="N376" s="509">
        <f t="shared" si="100"/>
        <v>0</v>
      </c>
      <c r="O376" s="509">
        <f t="shared" si="101"/>
        <v>0</v>
      </c>
      <c r="Q376" s="513">
        <v>0</v>
      </c>
      <c r="R376" s="513">
        <v>0</v>
      </c>
      <c r="S376" s="513">
        <v>0</v>
      </c>
      <c r="T376" s="513">
        <v>0</v>
      </c>
      <c r="U376" s="513">
        <v>0</v>
      </c>
      <c r="V376" s="513">
        <v>0</v>
      </c>
      <c r="X376" s="510">
        <f t="shared" si="88"/>
        <v>0</v>
      </c>
      <c r="Y376" s="510">
        <f t="shared" si="89"/>
        <v>0</v>
      </c>
      <c r="Z376" s="510">
        <f t="shared" si="90"/>
        <v>0</v>
      </c>
      <c r="AA376" s="510">
        <f t="shared" si="91"/>
        <v>0</v>
      </c>
      <c r="AB376" s="510">
        <f t="shared" si="92"/>
        <v>0</v>
      </c>
      <c r="AC376" s="510">
        <f t="shared" si="93"/>
        <v>0</v>
      </c>
    </row>
    <row r="377" spans="1:29" x14ac:dyDescent="0.25">
      <c r="A377" s="422">
        <v>1</v>
      </c>
      <c r="B377" s="424">
        <v>0</v>
      </c>
      <c r="C377" s="424">
        <v>0</v>
      </c>
      <c r="D377" s="424">
        <v>0</v>
      </c>
      <c r="E377" s="424">
        <v>0</v>
      </c>
      <c r="F377" s="424">
        <v>0</v>
      </c>
      <c r="G377" s="424">
        <v>0</v>
      </c>
      <c r="H377" s="829"/>
      <c r="J377" s="509">
        <f t="shared" si="96"/>
        <v>0</v>
      </c>
      <c r="K377" s="509">
        <f t="shared" si="97"/>
        <v>0</v>
      </c>
      <c r="L377" s="509">
        <f t="shared" si="98"/>
        <v>0</v>
      </c>
      <c r="M377" s="509">
        <f t="shared" si="99"/>
        <v>0</v>
      </c>
      <c r="N377" s="509">
        <f t="shared" si="100"/>
        <v>0</v>
      </c>
      <c r="O377" s="509">
        <f t="shared" si="101"/>
        <v>0</v>
      </c>
      <c r="Q377" s="513">
        <v>0</v>
      </c>
      <c r="R377" s="513">
        <v>0</v>
      </c>
      <c r="S377" s="513">
        <v>0</v>
      </c>
      <c r="T377" s="513">
        <v>0</v>
      </c>
      <c r="U377" s="513">
        <v>0</v>
      </c>
      <c r="V377" s="513">
        <v>0</v>
      </c>
      <c r="X377" s="510">
        <f t="shared" si="88"/>
        <v>0</v>
      </c>
      <c r="Y377" s="510">
        <f t="shared" si="89"/>
        <v>0</v>
      </c>
      <c r="Z377" s="510">
        <f t="shared" si="90"/>
        <v>0</v>
      </c>
      <c r="AA377" s="510">
        <f t="shared" si="91"/>
        <v>0</v>
      </c>
      <c r="AB377" s="510">
        <f t="shared" si="92"/>
        <v>0</v>
      </c>
      <c r="AC377" s="510">
        <f t="shared" si="93"/>
        <v>0</v>
      </c>
    </row>
    <row r="378" spans="1:29" x14ac:dyDescent="0.25">
      <c r="A378" s="422">
        <v>1</v>
      </c>
      <c r="B378" s="424">
        <v>0</v>
      </c>
      <c r="C378" s="424">
        <v>0</v>
      </c>
      <c r="D378" s="424">
        <v>0</v>
      </c>
      <c r="E378" s="424">
        <v>0</v>
      </c>
      <c r="F378" s="424">
        <v>0</v>
      </c>
      <c r="G378" s="424">
        <v>0</v>
      </c>
      <c r="H378" s="829"/>
      <c r="J378" s="509">
        <f t="shared" si="96"/>
        <v>0</v>
      </c>
      <c r="K378" s="509">
        <f t="shared" si="97"/>
        <v>0</v>
      </c>
      <c r="L378" s="509">
        <f t="shared" si="98"/>
        <v>0</v>
      </c>
      <c r="M378" s="509">
        <f t="shared" si="99"/>
        <v>0</v>
      </c>
      <c r="N378" s="509">
        <f t="shared" si="100"/>
        <v>0</v>
      </c>
      <c r="O378" s="509">
        <f t="shared" si="101"/>
        <v>0</v>
      </c>
      <c r="Q378" s="513">
        <v>0</v>
      </c>
      <c r="R378" s="513">
        <v>0</v>
      </c>
      <c r="S378" s="513">
        <v>0</v>
      </c>
      <c r="T378" s="513">
        <v>0</v>
      </c>
      <c r="U378" s="513">
        <v>0</v>
      </c>
      <c r="V378" s="513">
        <v>0</v>
      </c>
      <c r="X378" s="510">
        <f t="shared" si="88"/>
        <v>0</v>
      </c>
      <c r="Y378" s="510">
        <f t="shared" si="89"/>
        <v>0</v>
      </c>
      <c r="Z378" s="510">
        <f t="shared" si="90"/>
        <v>0</v>
      </c>
      <c r="AA378" s="510">
        <f t="shared" si="91"/>
        <v>0</v>
      </c>
      <c r="AB378" s="510">
        <f t="shared" si="92"/>
        <v>0</v>
      </c>
      <c r="AC378" s="510">
        <f t="shared" si="93"/>
        <v>0</v>
      </c>
    </row>
    <row r="379" spans="1:29" x14ac:dyDescent="0.25">
      <c r="A379" s="422">
        <v>1</v>
      </c>
      <c r="B379" s="427">
        <v>0</v>
      </c>
      <c r="C379" s="427">
        <v>0</v>
      </c>
      <c r="D379" s="427">
        <v>0</v>
      </c>
      <c r="E379" s="427">
        <v>0</v>
      </c>
      <c r="F379" s="427">
        <v>0</v>
      </c>
      <c r="G379" s="427">
        <v>0</v>
      </c>
      <c r="H379" s="829"/>
      <c r="J379" s="509">
        <f t="shared" si="96"/>
        <v>0</v>
      </c>
      <c r="K379" s="509">
        <f t="shared" si="97"/>
        <v>0</v>
      </c>
      <c r="L379" s="509">
        <f t="shared" si="98"/>
        <v>0</v>
      </c>
      <c r="M379" s="509">
        <f t="shared" si="99"/>
        <v>0</v>
      </c>
      <c r="N379" s="509">
        <f t="shared" si="100"/>
        <v>0</v>
      </c>
      <c r="O379" s="509">
        <f t="shared" si="101"/>
        <v>0</v>
      </c>
      <c r="Q379" s="513">
        <v>0</v>
      </c>
      <c r="R379" s="513">
        <v>0</v>
      </c>
      <c r="S379" s="513">
        <v>0</v>
      </c>
      <c r="T379" s="513">
        <v>0</v>
      </c>
      <c r="U379" s="513">
        <v>0</v>
      </c>
      <c r="V379" s="513">
        <v>0</v>
      </c>
      <c r="X379" s="510">
        <f t="shared" si="88"/>
        <v>0</v>
      </c>
      <c r="Y379" s="510">
        <f t="shared" si="89"/>
        <v>0</v>
      </c>
      <c r="Z379" s="510">
        <f t="shared" si="90"/>
        <v>0</v>
      </c>
      <c r="AA379" s="510">
        <f t="shared" si="91"/>
        <v>0</v>
      </c>
      <c r="AB379" s="510">
        <f t="shared" si="92"/>
        <v>0</v>
      </c>
      <c r="AC379" s="510">
        <f t="shared" si="93"/>
        <v>0</v>
      </c>
    </row>
    <row r="380" spans="1:29" x14ac:dyDescent="0.25">
      <c r="A380" s="422" t="s">
        <v>871</v>
      </c>
      <c r="B380" s="445">
        <v>16060300</v>
      </c>
      <c r="C380" s="445">
        <v>15048384.66</v>
      </c>
      <c r="D380" s="445">
        <v>16702500</v>
      </c>
      <c r="E380" s="445">
        <v>16712200</v>
      </c>
      <c r="F380" s="445">
        <v>16687400</v>
      </c>
      <c r="G380" s="445">
        <v>16662700</v>
      </c>
      <c r="H380" s="726" t="s">
        <v>200</v>
      </c>
      <c r="J380" s="509">
        <f t="shared" si="96"/>
        <v>16060.3</v>
      </c>
      <c r="K380" s="509">
        <f t="shared" si="97"/>
        <v>15048.4</v>
      </c>
      <c r="L380" s="509">
        <f t="shared" si="98"/>
        <v>16702.5</v>
      </c>
      <c r="M380" s="509">
        <f t="shared" si="99"/>
        <v>16712.2</v>
      </c>
      <c r="N380" s="509">
        <f t="shared" si="100"/>
        <v>16687.400000000001</v>
      </c>
      <c r="O380" s="509">
        <f t="shared" si="101"/>
        <v>16662.7</v>
      </c>
      <c r="Q380" s="513">
        <v>16060.3</v>
      </c>
      <c r="R380" s="513">
        <v>15048.4</v>
      </c>
      <c r="S380" s="513">
        <v>16702.5</v>
      </c>
      <c r="T380" s="513">
        <v>16712.2</v>
      </c>
      <c r="U380" s="513">
        <v>16687.400000000001</v>
      </c>
      <c r="V380" s="513">
        <v>16662.7</v>
      </c>
      <c r="X380" s="510">
        <f t="shared" si="88"/>
        <v>0</v>
      </c>
      <c r="Y380" s="510">
        <f t="shared" si="89"/>
        <v>-1.5339999999923748E-2</v>
      </c>
      <c r="Z380" s="510">
        <f t="shared" si="90"/>
        <v>0</v>
      </c>
      <c r="AA380" s="510">
        <f t="shared" si="91"/>
        <v>0</v>
      </c>
      <c r="AB380" s="510">
        <f t="shared" si="92"/>
        <v>0</v>
      </c>
      <c r="AC380" s="510">
        <f t="shared" si="93"/>
        <v>0</v>
      </c>
    </row>
    <row r="381" spans="1:29" x14ac:dyDescent="0.25">
      <c r="A381" s="422">
        <v>1</v>
      </c>
      <c r="B381" s="446">
        <v>0</v>
      </c>
      <c r="C381" s="446">
        <v>0</v>
      </c>
      <c r="D381" s="446">
        <v>0</v>
      </c>
      <c r="E381" s="446">
        <v>0</v>
      </c>
      <c r="F381" s="446">
        <v>0</v>
      </c>
      <c r="G381" s="446">
        <v>0</v>
      </c>
      <c r="H381" s="727"/>
      <c r="J381" s="509">
        <f t="shared" si="96"/>
        <v>0</v>
      </c>
      <c r="K381" s="509">
        <f t="shared" si="97"/>
        <v>0</v>
      </c>
      <c r="L381" s="509">
        <f t="shared" si="98"/>
        <v>0</v>
      </c>
      <c r="M381" s="509">
        <f t="shared" si="99"/>
        <v>0</v>
      </c>
      <c r="N381" s="509">
        <f t="shared" si="100"/>
        <v>0</v>
      </c>
      <c r="O381" s="509">
        <f t="shared" si="101"/>
        <v>0</v>
      </c>
      <c r="Q381" s="513">
        <v>0</v>
      </c>
      <c r="R381" s="513">
        <v>0</v>
      </c>
      <c r="S381" s="513">
        <v>0</v>
      </c>
      <c r="T381" s="513">
        <v>0</v>
      </c>
      <c r="U381" s="513">
        <v>0</v>
      </c>
      <c r="V381" s="513">
        <v>0</v>
      </c>
      <c r="X381" s="510">
        <f t="shared" si="88"/>
        <v>0</v>
      </c>
      <c r="Y381" s="510">
        <f t="shared" si="89"/>
        <v>0</v>
      </c>
      <c r="Z381" s="510">
        <f t="shared" si="90"/>
        <v>0</v>
      </c>
      <c r="AA381" s="510">
        <f t="shared" si="91"/>
        <v>0</v>
      </c>
      <c r="AB381" s="510">
        <f t="shared" si="92"/>
        <v>0</v>
      </c>
      <c r="AC381" s="510">
        <f t="shared" si="93"/>
        <v>0</v>
      </c>
    </row>
    <row r="382" spans="1:29" x14ac:dyDescent="0.25">
      <c r="A382" s="422">
        <v>1</v>
      </c>
      <c r="B382" s="446">
        <v>0</v>
      </c>
      <c r="C382" s="446">
        <v>0</v>
      </c>
      <c r="D382" s="446">
        <v>0</v>
      </c>
      <c r="E382" s="446">
        <v>0</v>
      </c>
      <c r="F382" s="446">
        <v>0</v>
      </c>
      <c r="G382" s="446">
        <v>0</v>
      </c>
      <c r="H382" s="727"/>
      <c r="J382" s="509">
        <f t="shared" si="96"/>
        <v>0</v>
      </c>
      <c r="K382" s="509">
        <f t="shared" si="97"/>
        <v>0</v>
      </c>
      <c r="L382" s="509">
        <f t="shared" si="98"/>
        <v>0</v>
      </c>
      <c r="M382" s="509">
        <f t="shared" si="99"/>
        <v>0</v>
      </c>
      <c r="N382" s="509">
        <f t="shared" si="100"/>
        <v>0</v>
      </c>
      <c r="O382" s="509">
        <f t="shared" si="101"/>
        <v>0</v>
      </c>
      <c r="Q382" s="513">
        <v>0</v>
      </c>
      <c r="R382" s="513">
        <v>0</v>
      </c>
      <c r="S382" s="513">
        <v>0</v>
      </c>
      <c r="T382" s="513">
        <v>0</v>
      </c>
      <c r="U382" s="513">
        <v>0</v>
      </c>
      <c r="V382" s="513">
        <v>0</v>
      </c>
      <c r="X382" s="510">
        <f t="shared" si="88"/>
        <v>0</v>
      </c>
      <c r="Y382" s="510">
        <f t="shared" si="89"/>
        <v>0</v>
      </c>
      <c r="Z382" s="510">
        <f t="shared" si="90"/>
        <v>0</v>
      </c>
      <c r="AA382" s="510">
        <f t="shared" si="91"/>
        <v>0</v>
      </c>
      <c r="AB382" s="510">
        <f t="shared" si="92"/>
        <v>0</v>
      </c>
      <c r="AC382" s="510">
        <f t="shared" si="93"/>
        <v>0</v>
      </c>
    </row>
    <row r="383" spans="1:29" x14ac:dyDescent="0.25">
      <c r="A383" s="422">
        <v>1</v>
      </c>
      <c r="B383" s="446">
        <v>0</v>
      </c>
      <c r="C383" s="446">
        <v>0</v>
      </c>
      <c r="D383" s="446">
        <v>0</v>
      </c>
      <c r="E383" s="446">
        <v>0</v>
      </c>
      <c r="F383" s="446">
        <v>0</v>
      </c>
      <c r="G383" s="446">
        <v>0</v>
      </c>
      <c r="H383" s="727"/>
      <c r="J383" s="509">
        <f t="shared" si="96"/>
        <v>0</v>
      </c>
      <c r="K383" s="509">
        <f t="shared" si="97"/>
        <v>0</v>
      </c>
      <c r="L383" s="509">
        <f t="shared" si="98"/>
        <v>0</v>
      </c>
      <c r="M383" s="509">
        <f t="shared" si="99"/>
        <v>0</v>
      </c>
      <c r="N383" s="509">
        <f t="shared" si="100"/>
        <v>0</v>
      </c>
      <c r="O383" s="509">
        <f t="shared" si="101"/>
        <v>0</v>
      </c>
      <c r="Q383" s="513">
        <v>0</v>
      </c>
      <c r="R383" s="513">
        <v>0</v>
      </c>
      <c r="S383" s="513">
        <v>0</v>
      </c>
      <c r="T383" s="513">
        <v>0</v>
      </c>
      <c r="U383" s="513">
        <v>0</v>
      </c>
      <c r="V383" s="513">
        <v>0</v>
      </c>
      <c r="X383" s="510">
        <f t="shared" si="88"/>
        <v>0</v>
      </c>
      <c r="Y383" s="510">
        <f t="shared" si="89"/>
        <v>0</v>
      </c>
      <c r="Z383" s="510">
        <f t="shared" si="90"/>
        <v>0</v>
      </c>
      <c r="AA383" s="510">
        <f t="shared" si="91"/>
        <v>0</v>
      </c>
      <c r="AB383" s="510">
        <f t="shared" si="92"/>
        <v>0</v>
      </c>
      <c r="AC383" s="510">
        <f t="shared" si="93"/>
        <v>0</v>
      </c>
    </row>
    <row r="384" spans="1:29" x14ac:dyDescent="0.25">
      <c r="A384" s="422">
        <v>1</v>
      </c>
      <c r="B384" s="446">
        <v>0</v>
      </c>
      <c r="C384" s="446">
        <v>0</v>
      </c>
      <c r="D384" s="446">
        <v>0</v>
      </c>
      <c r="E384" s="446">
        <v>0</v>
      </c>
      <c r="F384" s="446">
        <v>0</v>
      </c>
      <c r="G384" s="446">
        <v>0</v>
      </c>
      <c r="H384" s="727"/>
      <c r="J384" s="509">
        <f t="shared" si="96"/>
        <v>0</v>
      </c>
      <c r="K384" s="509">
        <f t="shared" si="97"/>
        <v>0</v>
      </c>
      <c r="L384" s="509">
        <f t="shared" si="98"/>
        <v>0</v>
      </c>
      <c r="M384" s="509">
        <f t="shared" si="99"/>
        <v>0</v>
      </c>
      <c r="N384" s="509">
        <f t="shared" si="100"/>
        <v>0</v>
      </c>
      <c r="O384" s="509">
        <f t="shared" si="101"/>
        <v>0</v>
      </c>
      <c r="Q384" s="513">
        <v>0</v>
      </c>
      <c r="R384" s="513">
        <v>0</v>
      </c>
      <c r="S384" s="513">
        <v>0</v>
      </c>
      <c r="T384" s="513">
        <v>0</v>
      </c>
      <c r="U384" s="513">
        <v>0</v>
      </c>
      <c r="V384" s="513">
        <v>0</v>
      </c>
      <c r="X384" s="510">
        <f t="shared" si="88"/>
        <v>0</v>
      </c>
      <c r="Y384" s="510">
        <f t="shared" si="89"/>
        <v>0</v>
      </c>
      <c r="Z384" s="510">
        <f t="shared" si="90"/>
        <v>0</v>
      </c>
      <c r="AA384" s="510">
        <f t="shared" si="91"/>
        <v>0</v>
      </c>
      <c r="AB384" s="510">
        <f t="shared" si="92"/>
        <v>0</v>
      </c>
      <c r="AC384" s="510">
        <f t="shared" si="93"/>
        <v>0</v>
      </c>
    </row>
    <row r="385" spans="1:29" x14ac:dyDescent="0.25">
      <c r="A385" s="422">
        <v>1</v>
      </c>
      <c r="B385" s="446">
        <v>0</v>
      </c>
      <c r="C385" s="446">
        <v>0</v>
      </c>
      <c r="D385" s="446">
        <v>0</v>
      </c>
      <c r="E385" s="446">
        <v>0</v>
      </c>
      <c r="F385" s="446">
        <v>0</v>
      </c>
      <c r="G385" s="446">
        <v>0</v>
      </c>
      <c r="H385" s="727"/>
      <c r="J385" s="509">
        <f t="shared" si="96"/>
        <v>0</v>
      </c>
      <c r="K385" s="509">
        <f t="shared" si="97"/>
        <v>0</v>
      </c>
      <c r="L385" s="509">
        <f t="shared" si="98"/>
        <v>0</v>
      </c>
      <c r="M385" s="509">
        <f t="shared" si="99"/>
        <v>0</v>
      </c>
      <c r="N385" s="509">
        <f t="shared" si="100"/>
        <v>0</v>
      </c>
      <c r="O385" s="509">
        <f t="shared" si="101"/>
        <v>0</v>
      </c>
      <c r="Q385" s="513">
        <v>0</v>
      </c>
      <c r="R385" s="513">
        <v>0</v>
      </c>
      <c r="S385" s="513">
        <v>0</v>
      </c>
      <c r="T385" s="513">
        <v>0</v>
      </c>
      <c r="U385" s="513">
        <v>0</v>
      </c>
      <c r="V385" s="513">
        <v>0</v>
      </c>
      <c r="X385" s="510">
        <f t="shared" si="88"/>
        <v>0</v>
      </c>
      <c r="Y385" s="510">
        <f t="shared" si="89"/>
        <v>0</v>
      </c>
      <c r="Z385" s="510">
        <f t="shared" si="90"/>
        <v>0</v>
      </c>
      <c r="AA385" s="510">
        <f t="shared" si="91"/>
        <v>0</v>
      </c>
      <c r="AB385" s="510">
        <f t="shared" si="92"/>
        <v>0</v>
      </c>
      <c r="AC385" s="510">
        <f t="shared" si="93"/>
        <v>0</v>
      </c>
    </row>
    <row r="386" spans="1:29" x14ac:dyDescent="0.25">
      <c r="A386" s="422">
        <v>1</v>
      </c>
      <c r="B386" s="446">
        <v>0</v>
      </c>
      <c r="C386" s="446">
        <v>0</v>
      </c>
      <c r="D386" s="446">
        <v>0</v>
      </c>
      <c r="E386" s="446">
        <v>0</v>
      </c>
      <c r="F386" s="446">
        <v>0</v>
      </c>
      <c r="G386" s="446">
        <v>0</v>
      </c>
      <c r="H386" s="727"/>
      <c r="J386" s="509">
        <f t="shared" si="96"/>
        <v>0</v>
      </c>
      <c r="K386" s="509">
        <f t="shared" si="97"/>
        <v>0</v>
      </c>
      <c r="L386" s="509">
        <f t="shared" si="98"/>
        <v>0</v>
      </c>
      <c r="M386" s="509">
        <f t="shared" si="99"/>
        <v>0</v>
      </c>
      <c r="N386" s="509">
        <f t="shared" si="100"/>
        <v>0</v>
      </c>
      <c r="O386" s="509">
        <f t="shared" si="101"/>
        <v>0</v>
      </c>
      <c r="Q386" s="513">
        <v>0</v>
      </c>
      <c r="R386" s="513">
        <v>0</v>
      </c>
      <c r="S386" s="513">
        <v>0</v>
      </c>
      <c r="T386" s="513">
        <v>0</v>
      </c>
      <c r="U386" s="513">
        <v>0</v>
      </c>
      <c r="V386" s="513">
        <v>0</v>
      </c>
      <c r="X386" s="510">
        <f t="shared" si="88"/>
        <v>0</v>
      </c>
      <c r="Y386" s="510">
        <f t="shared" si="89"/>
        <v>0</v>
      </c>
      <c r="Z386" s="510">
        <f t="shared" si="90"/>
        <v>0</v>
      </c>
      <c r="AA386" s="510">
        <f t="shared" si="91"/>
        <v>0</v>
      </c>
      <c r="AB386" s="510">
        <f t="shared" si="92"/>
        <v>0</v>
      </c>
      <c r="AC386" s="510">
        <f t="shared" si="93"/>
        <v>0</v>
      </c>
    </row>
    <row r="387" spans="1:29" x14ac:dyDescent="0.25">
      <c r="A387" s="422">
        <v>1</v>
      </c>
      <c r="B387" s="446">
        <v>0</v>
      </c>
      <c r="C387" s="446">
        <v>0</v>
      </c>
      <c r="D387" s="446">
        <v>0</v>
      </c>
      <c r="E387" s="446">
        <v>0</v>
      </c>
      <c r="F387" s="446">
        <v>0</v>
      </c>
      <c r="G387" s="446">
        <v>0</v>
      </c>
      <c r="H387" s="727"/>
      <c r="J387" s="509">
        <f t="shared" si="96"/>
        <v>0</v>
      </c>
      <c r="K387" s="509">
        <f t="shared" si="97"/>
        <v>0</v>
      </c>
      <c r="L387" s="509">
        <f t="shared" si="98"/>
        <v>0</v>
      </c>
      <c r="M387" s="509">
        <f t="shared" si="99"/>
        <v>0</v>
      </c>
      <c r="N387" s="509">
        <f t="shared" si="100"/>
        <v>0</v>
      </c>
      <c r="O387" s="509">
        <f t="shared" si="101"/>
        <v>0</v>
      </c>
      <c r="Q387" s="513">
        <v>0</v>
      </c>
      <c r="R387" s="513">
        <v>0</v>
      </c>
      <c r="S387" s="513">
        <v>0</v>
      </c>
      <c r="T387" s="513">
        <v>0</v>
      </c>
      <c r="U387" s="513">
        <v>0</v>
      </c>
      <c r="V387" s="513">
        <v>0</v>
      </c>
      <c r="X387" s="510">
        <f t="shared" si="88"/>
        <v>0</v>
      </c>
      <c r="Y387" s="510">
        <f t="shared" si="89"/>
        <v>0</v>
      </c>
      <c r="Z387" s="510">
        <f t="shared" si="90"/>
        <v>0</v>
      </c>
      <c r="AA387" s="510">
        <f t="shared" si="91"/>
        <v>0</v>
      </c>
      <c r="AB387" s="510">
        <f t="shared" si="92"/>
        <v>0</v>
      </c>
      <c r="AC387" s="510">
        <f t="shared" si="93"/>
        <v>0</v>
      </c>
    </row>
    <row r="388" spans="1:29" x14ac:dyDescent="0.25">
      <c r="A388" s="422">
        <v>1</v>
      </c>
      <c r="B388" s="446">
        <v>0</v>
      </c>
      <c r="C388" s="446">
        <v>0</v>
      </c>
      <c r="D388" s="446">
        <v>0</v>
      </c>
      <c r="E388" s="446">
        <v>0</v>
      </c>
      <c r="F388" s="446">
        <v>0</v>
      </c>
      <c r="G388" s="446">
        <v>0</v>
      </c>
      <c r="H388" s="727"/>
      <c r="J388" s="509">
        <f t="shared" si="96"/>
        <v>0</v>
      </c>
      <c r="K388" s="509">
        <f t="shared" si="97"/>
        <v>0</v>
      </c>
      <c r="L388" s="509">
        <f t="shared" si="98"/>
        <v>0</v>
      </c>
      <c r="M388" s="509">
        <f t="shared" si="99"/>
        <v>0</v>
      </c>
      <c r="N388" s="509">
        <f t="shared" si="100"/>
        <v>0</v>
      </c>
      <c r="O388" s="509">
        <f t="shared" si="101"/>
        <v>0</v>
      </c>
      <c r="Q388" s="513">
        <v>0</v>
      </c>
      <c r="R388" s="513">
        <v>0</v>
      </c>
      <c r="S388" s="513">
        <v>0</v>
      </c>
      <c r="T388" s="513">
        <v>0</v>
      </c>
      <c r="U388" s="513">
        <v>0</v>
      </c>
      <c r="V388" s="513">
        <v>0</v>
      </c>
      <c r="X388" s="510">
        <f t="shared" si="88"/>
        <v>0</v>
      </c>
      <c r="Y388" s="510">
        <f t="shared" si="89"/>
        <v>0</v>
      </c>
      <c r="Z388" s="510">
        <f t="shared" si="90"/>
        <v>0</v>
      </c>
      <c r="AA388" s="510">
        <f t="shared" si="91"/>
        <v>0</v>
      </c>
      <c r="AB388" s="510">
        <f t="shared" si="92"/>
        <v>0</v>
      </c>
      <c r="AC388" s="510">
        <f t="shared" si="93"/>
        <v>0</v>
      </c>
    </row>
    <row r="389" spans="1:29" x14ac:dyDescent="0.25">
      <c r="A389" s="422">
        <v>1</v>
      </c>
      <c r="B389" s="446">
        <v>0</v>
      </c>
      <c r="C389" s="446">
        <v>0</v>
      </c>
      <c r="D389" s="446">
        <v>0</v>
      </c>
      <c r="E389" s="446">
        <v>0</v>
      </c>
      <c r="F389" s="446">
        <v>0</v>
      </c>
      <c r="G389" s="446">
        <v>0</v>
      </c>
      <c r="H389" s="727"/>
      <c r="J389" s="509">
        <f t="shared" si="96"/>
        <v>0</v>
      </c>
      <c r="K389" s="509">
        <f t="shared" si="97"/>
        <v>0</v>
      </c>
      <c r="L389" s="509">
        <f t="shared" si="98"/>
        <v>0</v>
      </c>
      <c r="M389" s="509">
        <f t="shared" si="99"/>
        <v>0</v>
      </c>
      <c r="N389" s="509">
        <f t="shared" si="100"/>
        <v>0</v>
      </c>
      <c r="O389" s="509">
        <f t="shared" si="101"/>
        <v>0</v>
      </c>
      <c r="Q389" s="513">
        <v>0</v>
      </c>
      <c r="R389" s="513">
        <v>0</v>
      </c>
      <c r="S389" s="513">
        <v>0</v>
      </c>
      <c r="T389" s="513">
        <v>0</v>
      </c>
      <c r="U389" s="513">
        <v>0</v>
      </c>
      <c r="V389" s="513">
        <v>0</v>
      </c>
      <c r="X389" s="510">
        <f t="shared" si="88"/>
        <v>0</v>
      </c>
      <c r="Y389" s="510">
        <f t="shared" si="89"/>
        <v>0</v>
      </c>
      <c r="Z389" s="510">
        <f t="shared" si="90"/>
        <v>0</v>
      </c>
      <c r="AA389" s="510">
        <f t="shared" si="91"/>
        <v>0</v>
      </c>
      <c r="AB389" s="510">
        <f t="shared" si="92"/>
        <v>0</v>
      </c>
      <c r="AC389" s="510">
        <f t="shared" si="93"/>
        <v>0</v>
      </c>
    </row>
    <row r="390" spans="1:29" x14ac:dyDescent="0.25">
      <c r="A390" s="422">
        <v>1</v>
      </c>
      <c r="B390" s="446">
        <v>0</v>
      </c>
      <c r="C390" s="446">
        <v>0</v>
      </c>
      <c r="D390" s="446">
        <v>0</v>
      </c>
      <c r="E390" s="446">
        <v>0</v>
      </c>
      <c r="F390" s="446">
        <v>0</v>
      </c>
      <c r="G390" s="446">
        <v>0</v>
      </c>
      <c r="H390" s="727"/>
      <c r="J390" s="509">
        <f t="shared" si="96"/>
        <v>0</v>
      </c>
      <c r="K390" s="509">
        <f t="shared" si="97"/>
        <v>0</v>
      </c>
      <c r="L390" s="509">
        <f t="shared" si="98"/>
        <v>0</v>
      </c>
      <c r="M390" s="509">
        <f t="shared" si="99"/>
        <v>0</v>
      </c>
      <c r="N390" s="509">
        <f t="shared" si="100"/>
        <v>0</v>
      </c>
      <c r="O390" s="509">
        <f t="shared" si="101"/>
        <v>0</v>
      </c>
      <c r="Q390" s="513">
        <v>0</v>
      </c>
      <c r="R390" s="513">
        <v>0</v>
      </c>
      <c r="S390" s="513">
        <v>0</v>
      </c>
      <c r="T390" s="513">
        <v>0</v>
      </c>
      <c r="U390" s="513">
        <v>0</v>
      </c>
      <c r="V390" s="513">
        <v>0</v>
      </c>
      <c r="X390" s="510">
        <f t="shared" si="88"/>
        <v>0</v>
      </c>
      <c r="Y390" s="510">
        <f t="shared" si="89"/>
        <v>0</v>
      </c>
      <c r="Z390" s="510">
        <f t="shared" si="90"/>
        <v>0</v>
      </c>
      <c r="AA390" s="510">
        <f t="shared" si="91"/>
        <v>0</v>
      </c>
      <c r="AB390" s="510">
        <f t="shared" si="92"/>
        <v>0</v>
      </c>
      <c r="AC390" s="510">
        <f t="shared" si="93"/>
        <v>0</v>
      </c>
    </row>
    <row r="391" spans="1:29" x14ac:dyDescent="0.25">
      <c r="A391" s="422">
        <v>1</v>
      </c>
      <c r="B391" s="447">
        <v>0</v>
      </c>
      <c r="C391" s="447">
        <v>0</v>
      </c>
      <c r="D391" s="447">
        <v>0</v>
      </c>
      <c r="E391" s="447">
        <v>0</v>
      </c>
      <c r="F391" s="447">
        <v>0</v>
      </c>
      <c r="G391" s="447">
        <v>0</v>
      </c>
      <c r="H391" s="727"/>
      <c r="J391" s="509">
        <f t="shared" si="96"/>
        <v>0</v>
      </c>
      <c r="K391" s="509">
        <f t="shared" si="97"/>
        <v>0</v>
      </c>
      <c r="L391" s="509">
        <f t="shared" si="98"/>
        <v>0</v>
      </c>
      <c r="M391" s="509">
        <f t="shared" si="99"/>
        <v>0</v>
      </c>
      <c r="N391" s="509">
        <f t="shared" si="100"/>
        <v>0</v>
      </c>
      <c r="O391" s="509">
        <f t="shared" si="101"/>
        <v>0</v>
      </c>
      <c r="Q391" s="513">
        <v>0</v>
      </c>
      <c r="R391" s="513">
        <v>0</v>
      </c>
      <c r="S391" s="513">
        <v>0</v>
      </c>
      <c r="T391" s="513">
        <v>0</v>
      </c>
      <c r="U391" s="513">
        <v>0</v>
      </c>
      <c r="V391" s="513">
        <v>0</v>
      </c>
      <c r="X391" s="510">
        <f t="shared" si="88"/>
        <v>0</v>
      </c>
      <c r="Y391" s="510">
        <f t="shared" si="89"/>
        <v>0</v>
      </c>
      <c r="Z391" s="510">
        <f t="shared" si="90"/>
        <v>0</v>
      </c>
      <c r="AA391" s="510">
        <f t="shared" si="91"/>
        <v>0</v>
      </c>
      <c r="AB391" s="510">
        <f t="shared" si="92"/>
        <v>0</v>
      </c>
      <c r="AC391" s="510">
        <f t="shared" si="93"/>
        <v>0</v>
      </c>
    </row>
    <row r="392" spans="1:29" x14ac:dyDescent="0.25">
      <c r="A392" s="488" t="s">
        <v>872</v>
      </c>
      <c r="B392" s="495">
        <f t="shared" ref="B392:G392" si="102">B395+B398+B401</f>
        <v>9779281.6600000001</v>
      </c>
      <c r="C392" s="495">
        <f t="shared" si="102"/>
        <v>8691202.1999999993</v>
      </c>
      <c r="D392" s="495">
        <f t="shared" si="102"/>
        <v>101103500</v>
      </c>
      <c r="E392" s="495">
        <f t="shared" si="102"/>
        <v>64081300</v>
      </c>
      <c r="F392" s="495">
        <f t="shared" si="102"/>
        <v>145725200</v>
      </c>
      <c r="G392" s="495">
        <f t="shared" si="102"/>
        <v>285706700</v>
      </c>
      <c r="H392" s="619"/>
      <c r="Q392" s="554">
        <f t="shared" ref="Q392:V392" si="103">Q395+Q398+Q401</f>
        <v>9779.2999999999993</v>
      </c>
      <c r="R392" s="554">
        <f t="shared" si="103"/>
        <v>8691.2000000000007</v>
      </c>
      <c r="S392" s="554">
        <f t="shared" si="103"/>
        <v>101103.5</v>
      </c>
      <c r="T392" s="554">
        <f t="shared" si="103"/>
        <v>64081.3</v>
      </c>
      <c r="U392" s="554">
        <f t="shared" si="103"/>
        <v>145725.20000000001</v>
      </c>
      <c r="V392" s="554">
        <f t="shared" si="103"/>
        <v>285706.7</v>
      </c>
      <c r="X392" s="510">
        <f t="shared" si="88"/>
        <v>-1.8339999998715939E-2</v>
      </c>
      <c r="Y392" s="510">
        <f t="shared" si="89"/>
        <v>2.1999999989930075E-3</v>
      </c>
      <c r="Z392" s="510">
        <f t="shared" si="90"/>
        <v>0</v>
      </c>
      <c r="AA392" s="510">
        <f t="shared" si="91"/>
        <v>0</v>
      </c>
      <c r="AB392" s="510">
        <f t="shared" si="92"/>
        <v>0</v>
      </c>
      <c r="AC392" s="510">
        <f t="shared" si="93"/>
        <v>0</v>
      </c>
    </row>
    <row r="393" spans="1:29" x14ac:dyDescent="0.25">
      <c r="A393" s="422">
        <v>1</v>
      </c>
      <c r="B393" s="455"/>
      <c r="C393" s="455"/>
      <c r="D393" s="455"/>
      <c r="E393" s="455"/>
      <c r="F393" s="455"/>
      <c r="G393" s="455"/>
      <c r="H393" s="619"/>
      <c r="J393" s="509">
        <f t="shared" ref="J393:J406" si="104">ROUND(B393/1000,1)</f>
        <v>0</v>
      </c>
      <c r="K393" s="509">
        <f t="shared" ref="K393:K406" si="105">ROUND(C393/1000,1)</f>
        <v>0</v>
      </c>
      <c r="L393" s="509">
        <f t="shared" ref="L393:L406" si="106">ROUND(D393/1000,1)</f>
        <v>0</v>
      </c>
      <c r="M393" s="509">
        <f t="shared" ref="M393:M406" si="107">ROUND(E393/1000,1)</f>
        <v>0</v>
      </c>
      <c r="N393" s="509">
        <f t="shared" ref="N393:N406" si="108">ROUND(F393/1000,1)</f>
        <v>0</v>
      </c>
      <c r="O393" s="509">
        <f t="shared" ref="O393:O406" si="109">ROUND(G393/1000,1)</f>
        <v>0</v>
      </c>
      <c r="Q393" s="513">
        <v>0</v>
      </c>
      <c r="R393" s="513">
        <v>0</v>
      </c>
      <c r="S393" s="513">
        <v>0</v>
      </c>
      <c r="T393" s="513">
        <v>0</v>
      </c>
      <c r="U393" s="513">
        <v>0</v>
      </c>
      <c r="V393" s="513">
        <v>0</v>
      </c>
      <c r="X393" s="510">
        <f t="shared" si="88"/>
        <v>0</v>
      </c>
      <c r="Y393" s="510">
        <f t="shared" si="89"/>
        <v>0</v>
      </c>
      <c r="Z393" s="510">
        <f t="shared" si="90"/>
        <v>0</v>
      </c>
      <c r="AA393" s="510">
        <f t="shared" si="91"/>
        <v>0</v>
      </c>
      <c r="AB393" s="510">
        <f t="shared" si="92"/>
        <v>0</v>
      </c>
      <c r="AC393" s="510">
        <f t="shared" si="93"/>
        <v>0</v>
      </c>
    </row>
    <row r="394" spans="1:29" x14ac:dyDescent="0.25">
      <c r="A394" s="422">
        <v>1</v>
      </c>
      <c r="B394" s="455"/>
      <c r="C394" s="455"/>
      <c r="D394" s="455"/>
      <c r="E394" s="455"/>
      <c r="F394" s="455"/>
      <c r="G394" s="455"/>
      <c r="H394" s="619"/>
      <c r="J394" s="509">
        <f t="shared" si="104"/>
        <v>0</v>
      </c>
      <c r="K394" s="509">
        <f t="shared" si="105"/>
        <v>0</v>
      </c>
      <c r="L394" s="509">
        <f t="shared" si="106"/>
        <v>0</v>
      </c>
      <c r="M394" s="509">
        <f t="shared" si="107"/>
        <v>0</v>
      </c>
      <c r="N394" s="509">
        <f t="shared" si="108"/>
        <v>0</v>
      </c>
      <c r="O394" s="509">
        <f t="shared" si="109"/>
        <v>0</v>
      </c>
      <c r="Q394" s="513">
        <v>0</v>
      </c>
      <c r="R394" s="513">
        <v>0</v>
      </c>
      <c r="S394" s="513">
        <v>0</v>
      </c>
      <c r="T394" s="513">
        <v>0</v>
      </c>
      <c r="U394" s="513">
        <v>0</v>
      </c>
      <c r="V394" s="513">
        <v>0</v>
      </c>
      <c r="X394" s="510">
        <f t="shared" ref="X394:X457" si="110">B394/1000-Q394</f>
        <v>0</v>
      </c>
      <c r="Y394" s="510">
        <f t="shared" ref="Y394:Y457" si="111">C394/1000-R394</f>
        <v>0</v>
      </c>
      <c r="Z394" s="510">
        <f t="shared" ref="Z394:Z457" si="112">D394/1000-S394</f>
        <v>0</v>
      </c>
      <c r="AA394" s="510">
        <f t="shared" ref="AA394:AA457" si="113">E394/1000-T394</f>
        <v>0</v>
      </c>
      <c r="AB394" s="510">
        <f t="shared" ref="AB394:AB457" si="114">F394/1000-U394</f>
        <v>0</v>
      </c>
      <c r="AC394" s="510">
        <f t="shared" ref="AC394:AC457" si="115">G394/1000-V394</f>
        <v>0</v>
      </c>
    </row>
    <row r="395" spans="1:29" x14ac:dyDescent="0.25">
      <c r="A395" s="422" t="s">
        <v>873</v>
      </c>
      <c r="B395" s="428">
        <v>5643458.3300000001</v>
      </c>
      <c r="C395" s="428">
        <v>5635281.4100000001</v>
      </c>
      <c r="D395" s="428">
        <v>456000</v>
      </c>
      <c r="E395" s="423">
        <v>5196500</v>
      </c>
      <c r="F395" s="428">
        <v>5183800</v>
      </c>
      <c r="G395" s="423">
        <v>5186000</v>
      </c>
      <c r="H395" s="726" t="s">
        <v>1424</v>
      </c>
      <c r="J395" s="509">
        <f t="shared" si="104"/>
        <v>5643.5</v>
      </c>
      <c r="K395" s="509">
        <f t="shared" si="105"/>
        <v>5635.3</v>
      </c>
      <c r="L395" s="509">
        <f t="shared" si="106"/>
        <v>456</v>
      </c>
      <c r="M395" s="509">
        <f t="shared" si="107"/>
        <v>5196.5</v>
      </c>
      <c r="N395" s="509">
        <f t="shared" si="108"/>
        <v>5183.8</v>
      </c>
      <c r="O395" s="509">
        <f t="shared" si="109"/>
        <v>5186</v>
      </c>
      <c r="Q395" s="513">
        <v>5643.5</v>
      </c>
      <c r="R395" s="513">
        <v>5635.3</v>
      </c>
      <c r="S395" s="513">
        <v>456</v>
      </c>
      <c r="T395" s="513">
        <v>5196.5</v>
      </c>
      <c r="U395" s="513">
        <v>5183.8</v>
      </c>
      <c r="V395" s="513">
        <v>5186</v>
      </c>
      <c r="X395" s="510">
        <f t="shared" si="110"/>
        <v>-4.1669999999612628E-2</v>
      </c>
      <c r="Y395" s="510">
        <f t="shared" si="111"/>
        <v>-1.8589999999676365E-2</v>
      </c>
      <c r="Z395" s="510">
        <f t="shared" si="112"/>
        <v>0</v>
      </c>
      <c r="AA395" s="510">
        <f t="shared" si="113"/>
        <v>0</v>
      </c>
      <c r="AB395" s="510">
        <f t="shared" si="114"/>
        <v>0</v>
      </c>
      <c r="AC395" s="510">
        <f t="shared" si="115"/>
        <v>0</v>
      </c>
    </row>
    <row r="396" spans="1:29" x14ac:dyDescent="0.25">
      <c r="A396" s="422">
        <v>1</v>
      </c>
      <c r="B396" s="429">
        <v>0</v>
      </c>
      <c r="C396" s="429">
        <v>0</v>
      </c>
      <c r="D396" s="429">
        <v>0</v>
      </c>
      <c r="E396" s="424">
        <v>0</v>
      </c>
      <c r="F396" s="429">
        <v>0</v>
      </c>
      <c r="G396" s="424">
        <v>0</v>
      </c>
      <c r="H396" s="727"/>
      <c r="J396" s="509">
        <f t="shared" si="104"/>
        <v>0</v>
      </c>
      <c r="K396" s="509">
        <f t="shared" si="105"/>
        <v>0</v>
      </c>
      <c r="L396" s="509">
        <f t="shared" si="106"/>
        <v>0</v>
      </c>
      <c r="M396" s="509">
        <f t="shared" si="107"/>
        <v>0</v>
      </c>
      <c r="N396" s="509">
        <f t="shared" si="108"/>
        <v>0</v>
      </c>
      <c r="O396" s="509">
        <f t="shared" si="109"/>
        <v>0</v>
      </c>
      <c r="Q396" s="513">
        <v>0</v>
      </c>
      <c r="R396" s="513">
        <v>0</v>
      </c>
      <c r="S396" s="513">
        <v>0</v>
      </c>
      <c r="T396" s="513">
        <v>0</v>
      </c>
      <c r="U396" s="513">
        <v>0</v>
      </c>
      <c r="V396" s="513">
        <v>0</v>
      </c>
      <c r="X396" s="510">
        <f t="shared" si="110"/>
        <v>0</v>
      </c>
      <c r="Y396" s="510">
        <f t="shared" si="111"/>
        <v>0</v>
      </c>
      <c r="Z396" s="510">
        <f t="shared" si="112"/>
        <v>0</v>
      </c>
      <c r="AA396" s="510">
        <f t="shared" si="113"/>
        <v>0</v>
      </c>
      <c r="AB396" s="510">
        <f t="shared" si="114"/>
        <v>0</v>
      </c>
      <c r="AC396" s="510">
        <f t="shared" si="115"/>
        <v>0</v>
      </c>
    </row>
    <row r="397" spans="1:29" x14ac:dyDescent="0.25">
      <c r="A397" s="422">
        <v>1</v>
      </c>
      <c r="B397" s="430">
        <v>0</v>
      </c>
      <c r="C397" s="430">
        <v>0</v>
      </c>
      <c r="D397" s="430">
        <v>0</v>
      </c>
      <c r="E397" s="427">
        <v>0</v>
      </c>
      <c r="F397" s="430">
        <v>0</v>
      </c>
      <c r="G397" s="427">
        <v>0</v>
      </c>
      <c r="H397" s="727"/>
      <c r="J397" s="509">
        <f t="shared" si="104"/>
        <v>0</v>
      </c>
      <c r="K397" s="509">
        <f t="shared" si="105"/>
        <v>0</v>
      </c>
      <c r="L397" s="509">
        <f t="shared" si="106"/>
        <v>0</v>
      </c>
      <c r="M397" s="509">
        <f t="shared" si="107"/>
        <v>0</v>
      </c>
      <c r="N397" s="509">
        <f t="shared" si="108"/>
        <v>0</v>
      </c>
      <c r="O397" s="509">
        <f t="shared" si="109"/>
        <v>0</v>
      </c>
      <c r="Q397" s="513">
        <v>0</v>
      </c>
      <c r="R397" s="513">
        <v>0</v>
      </c>
      <c r="S397" s="513">
        <v>0</v>
      </c>
      <c r="T397" s="513">
        <v>0</v>
      </c>
      <c r="U397" s="513">
        <v>0</v>
      </c>
      <c r="V397" s="513">
        <v>0</v>
      </c>
      <c r="X397" s="510">
        <f t="shared" si="110"/>
        <v>0</v>
      </c>
      <c r="Y397" s="510">
        <f t="shared" si="111"/>
        <v>0</v>
      </c>
      <c r="Z397" s="510">
        <f t="shared" si="112"/>
        <v>0</v>
      </c>
      <c r="AA397" s="510">
        <f t="shared" si="113"/>
        <v>0</v>
      </c>
      <c r="AB397" s="510">
        <f t="shared" si="114"/>
        <v>0</v>
      </c>
      <c r="AC397" s="510">
        <f t="shared" si="115"/>
        <v>0</v>
      </c>
    </row>
    <row r="398" spans="1:29" x14ac:dyDescent="0.25">
      <c r="A398" s="422" t="s">
        <v>874</v>
      </c>
      <c r="B398" s="428">
        <v>624523.32999999996</v>
      </c>
      <c r="C398" s="428">
        <v>391722.58</v>
      </c>
      <c r="D398" s="428">
        <v>647500</v>
      </c>
      <c r="E398" s="423">
        <v>4541400</v>
      </c>
      <c r="F398" s="423">
        <v>4541400</v>
      </c>
      <c r="G398" s="423">
        <v>4541400</v>
      </c>
      <c r="H398" s="726" t="s">
        <v>1036</v>
      </c>
      <c r="J398" s="509">
        <f t="shared" si="104"/>
        <v>624.5</v>
      </c>
      <c r="K398" s="509">
        <f t="shared" si="105"/>
        <v>391.7</v>
      </c>
      <c r="L398" s="509">
        <f t="shared" si="106"/>
        <v>647.5</v>
      </c>
      <c r="M398" s="509">
        <f t="shared" si="107"/>
        <v>4541.3999999999996</v>
      </c>
      <c r="N398" s="509">
        <f t="shared" si="108"/>
        <v>4541.3999999999996</v>
      </c>
      <c r="O398" s="509">
        <f t="shared" si="109"/>
        <v>4541.3999999999996</v>
      </c>
      <c r="Q398" s="513">
        <v>624.5</v>
      </c>
      <c r="R398" s="513">
        <v>391.7</v>
      </c>
      <c r="S398" s="513">
        <v>647.5</v>
      </c>
      <c r="T398" s="513">
        <v>4541.3999999999996</v>
      </c>
      <c r="U398" s="513">
        <v>4541.3999999999996</v>
      </c>
      <c r="V398" s="513">
        <v>4541.3999999999996</v>
      </c>
      <c r="X398" s="510">
        <f t="shared" si="110"/>
        <v>2.3329999999987194E-2</v>
      </c>
      <c r="Y398" s="510">
        <f t="shared" si="111"/>
        <v>2.2580000000004929E-2</v>
      </c>
      <c r="Z398" s="510">
        <f t="shared" si="112"/>
        <v>0</v>
      </c>
      <c r="AA398" s="510">
        <f t="shared" si="113"/>
        <v>0</v>
      </c>
      <c r="AB398" s="510">
        <f t="shared" si="114"/>
        <v>0</v>
      </c>
      <c r="AC398" s="510">
        <f t="shared" si="115"/>
        <v>0</v>
      </c>
    </row>
    <row r="399" spans="1:29" x14ac:dyDescent="0.25">
      <c r="A399" s="422">
        <v>1</v>
      </c>
      <c r="B399" s="429"/>
      <c r="C399" s="429"/>
      <c r="D399" s="429"/>
      <c r="E399" s="424"/>
      <c r="F399" s="424"/>
      <c r="G399" s="424"/>
      <c r="H399" s="727"/>
      <c r="J399" s="509">
        <f t="shared" si="104"/>
        <v>0</v>
      </c>
      <c r="K399" s="509">
        <f t="shared" si="105"/>
        <v>0</v>
      </c>
      <c r="L399" s="509">
        <f t="shared" si="106"/>
        <v>0</v>
      </c>
      <c r="M399" s="509">
        <f t="shared" si="107"/>
        <v>0</v>
      </c>
      <c r="N399" s="509">
        <f t="shared" si="108"/>
        <v>0</v>
      </c>
      <c r="O399" s="509">
        <f t="shared" si="109"/>
        <v>0</v>
      </c>
      <c r="Q399" s="513">
        <v>0</v>
      </c>
      <c r="R399" s="513">
        <v>0</v>
      </c>
      <c r="S399" s="513">
        <v>0</v>
      </c>
      <c r="T399" s="513">
        <v>0</v>
      </c>
      <c r="U399" s="513">
        <v>0</v>
      </c>
      <c r="V399" s="513">
        <v>0</v>
      </c>
      <c r="X399" s="510">
        <f t="shared" si="110"/>
        <v>0</v>
      </c>
      <c r="Y399" s="510">
        <f t="shared" si="111"/>
        <v>0</v>
      </c>
      <c r="Z399" s="510">
        <f t="shared" si="112"/>
        <v>0</v>
      </c>
      <c r="AA399" s="510">
        <f t="shared" si="113"/>
        <v>0</v>
      </c>
      <c r="AB399" s="510">
        <f t="shared" si="114"/>
        <v>0</v>
      </c>
      <c r="AC399" s="510">
        <f t="shared" si="115"/>
        <v>0</v>
      </c>
    </row>
    <row r="400" spans="1:29" x14ac:dyDescent="0.25">
      <c r="A400" s="422">
        <v>1</v>
      </c>
      <c r="B400" s="430">
        <v>0</v>
      </c>
      <c r="C400" s="430">
        <v>0</v>
      </c>
      <c r="D400" s="430">
        <v>0</v>
      </c>
      <c r="E400" s="427">
        <v>0</v>
      </c>
      <c r="F400" s="427">
        <v>0</v>
      </c>
      <c r="G400" s="427">
        <v>0</v>
      </c>
      <c r="H400" s="727"/>
      <c r="J400" s="509">
        <f t="shared" si="104"/>
        <v>0</v>
      </c>
      <c r="K400" s="509">
        <f t="shared" si="105"/>
        <v>0</v>
      </c>
      <c r="L400" s="509">
        <f t="shared" si="106"/>
        <v>0</v>
      </c>
      <c r="M400" s="509">
        <f t="shared" si="107"/>
        <v>0</v>
      </c>
      <c r="N400" s="509">
        <f t="shared" si="108"/>
        <v>0</v>
      </c>
      <c r="O400" s="509">
        <f t="shared" si="109"/>
        <v>0</v>
      </c>
      <c r="Q400" s="513">
        <v>0</v>
      </c>
      <c r="R400" s="513">
        <v>0</v>
      </c>
      <c r="S400" s="513">
        <v>0</v>
      </c>
      <c r="T400" s="513">
        <v>0</v>
      </c>
      <c r="U400" s="513">
        <v>0</v>
      </c>
      <c r="V400" s="513">
        <v>0</v>
      </c>
      <c r="X400" s="510">
        <f t="shared" si="110"/>
        <v>0</v>
      </c>
      <c r="Y400" s="510">
        <f t="shared" si="111"/>
        <v>0</v>
      </c>
      <c r="Z400" s="510">
        <f t="shared" si="112"/>
        <v>0</v>
      </c>
      <c r="AA400" s="510">
        <f t="shared" si="113"/>
        <v>0</v>
      </c>
      <c r="AB400" s="510">
        <f t="shared" si="114"/>
        <v>0</v>
      </c>
      <c r="AC400" s="510">
        <f t="shared" si="115"/>
        <v>0</v>
      </c>
    </row>
    <row r="401" spans="1:29" x14ac:dyDescent="0.25">
      <c r="A401" s="411" t="s">
        <v>875</v>
      </c>
      <c r="B401" s="428">
        <v>3511300</v>
      </c>
      <c r="C401" s="428">
        <v>2664198.21</v>
      </c>
      <c r="D401" s="428">
        <v>100000000</v>
      </c>
      <c r="E401" s="428">
        <v>54343400</v>
      </c>
      <c r="F401" s="428">
        <v>136000000</v>
      </c>
      <c r="G401" s="428">
        <v>275979300</v>
      </c>
      <c r="H401" s="830" t="s">
        <v>1564</v>
      </c>
      <c r="J401" s="509">
        <f t="shared" si="104"/>
        <v>3511.3</v>
      </c>
      <c r="K401" s="509">
        <f t="shared" si="105"/>
        <v>2664.2</v>
      </c>
      <c r="L401" s="509">
        <f t="shared" si="106"/>
        <v>100000</v>
      </c>
      <c r="M401" s="509">
        <f t="shared" si="107"/>
        <v>54343.4</v>
      </c>
      <c r="N401" s="509">
        <f t="shared" si="108"/>
        <v>136000</v>
      </c>
      <c r="O401" s="509">
        <f t="shared" si="109"/>
        <v>275979.3</v>
      </c>
      <c r="Q401" s="513">
        <v>3511.3</v>
      </c>
      <c r="R401" s="513">
        <v>2664.2</v>
      </c>
      <c r="S401" s="513">
        <v>100000</v>
      </c>
      <c r="T401" s="513">
        <v>54343.4</v>
      </c>
      <c r="U401" s="513">
        <v>136000</v>
      </c>
      <c r="V401" s="513">
        <v>275979.3</v>
      </c>
      <c r="X401" s="510">
        <f t="shared" si="110"/>
        <v>0</v>
      </c>
      <c r="Y401" s="510">
        <f t="shared" si="111"/>
        <v>-1.7899999998007843E-3</v>
      </c>
      <c r="Z401" s="510">
        <f t="shared" si="112"/>
        <v>0</v>
      </c>
      <c r="AA401" s="510">
        <f t="shared" si="113"/>
        <v>0</v>
      </c>
      <c r="AB401" s="510">
        <f t="shared" si="114"/>
        <v>0</v>
      </c>
      <c r="AC401" s="510">
        <f t="shared" si="115"/>
        <v>0</v>
      </c>
    </row>
    <row r="402" spans="1:29" x14ac:dyDescent="0.25">
      <c r="A402" s="422">
        <v>1</v>
      </c>
      <c r="B402" s="429">
        <v>0</v>
      </c>
      <c r="C402" s="429">
        <v>0</v>
      </c>
      <c r="D402" s="429">
        <v>0</v>
      </c>
      <c r="E402" s="429">
        <v>0</v>
      </c>
      <c r="F402" s="429">
        <v>0</v>
      </c>
      <c r="G402" s="429">
        <v>0</v>
      </c>
      <c r="H402" s="831"/>
      <c r="J402" s="509">
        <f t="shared" si="104"/>
        <v>0</v>
      </c>
      <c r="K402" s="509">
        <f t="shared" si="105"/>
        <v>0</v>
      </c>
      <c r="L402" s="509">
        <f t="shared" si="106"/>
        <v>0</v>
      </c>
      <c r="M402" s="509">
        <f t="shared" si="107"/>
        <v>0</v>
      </c>
      <c r="N402" s="509">
        <f t="shared" si="108"/>
        <v>0</v>
      </c>
      <c r="O402" s="509">
        <f t="shared" si="109"/>
        <v>0</v>
      </c>
      <c r="Q402" s="513">
        <v>0</v>
      </c>
      <c r="R402" s="513">
        <v>0</v>
      </c>
      <c r="S402" s="513">
        <v>0</v>
      </c>
      <c r="T402" s="513">
        <v>0</v>
      </c>
      <c r="U402" s="513">
        <v>0</v>
      </c>
      <c r="V402" s="513">
        <v>0</v>
      </c>
      <c r="X402" s="510">
        <f t="shared" si="110"/>
        <v>0</v>
      </c>
      <c r="Y402" s="510">
        <f t="shared" si="111"/>
        <v>0</v>
      </c>
      <c r="Z402" s="510">
        <f t="shared" si="112"/>
        <v>0</v>
      </c>
      <c r="AA402" s="510">
        <f t="shared" si="113"/>
        <v>0</v>
      </c>
      <c r="AB402" s="510">
        <f t="shared" si="114"/>
        <v>0</v>
      </c>
      <c r="AC402" s="510">
        <f t="shared" si="115"/>
        <v>0</v>
      </c>
    </row>
    <row r="403" spans="1:29" x14ac:dyDescent="0.25">
      <c r="A403" s="422">
        <v>1</v>
      </c>
      <c r="B403" s="430">
        <v>0</v>
      </c>
      <c r="C403" s="430">
        <v>0</v>
      </c>
      <c r="D403" s="430">
        <v>0</v>
      </c>
      <c r="E403" s="430">
        <v>0</v>
      </c>
      <c r="F403" s="430">
        <v>0</v>
      </c>
      <c r="G403" s="430">
        <v>0</v>
      </c>
      <c r="H403" s="832"/>
      <c r="J403" s="509">
        <f t="shared" si="104"/>
        <v>0</v>
      </c>
      <c r="K403" s="509">
        <f t="shared" si="105"/>
        <v>0</v>
      </c>
      <c r="L403" s="509">
        <f t="shared" si="106"/>
        <v>0</v>
      </c>
      <c r="M403" s="509">
        <f t="shared" si="107"/>
        <v>0</v>
      </c>
      <c r="N403" s="509">
        <f t="shared" si="108"/>
        <v>0</v>
      </c>
      <c r="O403" s="509">
        <f t="shared" si="109"/>
        <v>0</v>
      </c>
      <c r="Q403" s="513">
        <v>0</v>
      </c>
      <c r="R403" s="513">
        <v>0</v>
      </c>
      <c r="S403" s="513">
        <v>0</v>
      </c>
      <c r="T403" s="513">
        <v>0</v>
      </c>
      <c r="U403" s="513">
        <v>0</v>
      </c>
      <c r="V403" s="513">
        <v>0</v>
      </c>
      <c r="X403" s="510">
        <f t="shared" si="110"/>
        <v>0</v>
      </c>
      <c r="Y403" s="510">
        <f t="shared" si="111"/>
        <v>0</v>
      </c>
      <c r="Z403" s="510">
        <f t="shared" si="112"/>
        <v>0</v>
      </c>
      <c r="AA403" s="510">
        <f t="shared" si="113"/>
        <v>0</v>
      </c>
      <c r="AB403" s="510">
        <f t="shared" si="114"/>
        <v>0</v>
      </c>
      <c r="AC403" s="510">
        <f t="shared" si="115"/>
        <v>0</v>
      </c>
    </row>
    <row r="404" spans="1:29" x14ac:dyDescent="0.25">
      <c r="A404" s="411" t="s">
        <v>253</v>
      </c>
      <c r="B404" s="423">
        <v>1950</v>
      </c>
      <c r="C404" s="423">
        <v>0</v>
      </c>
      <c r="D404" s="423">
        <v>0</v>
      </c>
      <c r="E404" s="423">
        <v>0</v>
      </c>
      <c r="F404" s="423">
        <v>0</v>
      </c>
      <c r="G404" s="423">
        <v>0</v>
      </c>
      <c r="H404" s="726" t="s">
        <v>318</v>
      </c>
      <c r="J404" s="509">
        <f t="shared" si="104"/>
        <v>2</v>
      </c>
      <c r="K404" s="509">
        <f t="shared" si="105"/>
        <v>0</v>
      </c>
      <c r="L404" s="509">
        <f t="shared" si="106"/>
        <v>0</v>
      </c>
      <c r="M404" s="509">
        <f t="shared" si="107"/>
        <v>0</v>
      </c>
      <c r="N404" s="509">
        <f t="shared" si="108"/>
        <v>0</v>
      </c>
      <c r="O404" s="509">
        <f t="shared" si="109"/>
        <v>0</v>
      </c>
      <c r="Q404" s="513">
        <v>2</v>
      </c>
      <c r="R404" s="513">
        <v>0</v>
      </c>
      <c r="S404" s="513">
        <v>0</v>
      </c>
      <c r="T404" s="513">
        <v>0</v>
      </c>
      <c r="U404" s="513">
        <v>0</v>
      </c>
      <c r="V404" s="513">
        <v>0</v>
      </c>
      <c r="X404" s="510">
        <f t="shared" si="110"/>
        <v>-5.0000000000000044E-2</v>
      </c>
      <c r="Y404" s="510">
        <f t="shared" si="111"/>
        <v>0</v>
      </c>
      <c r="Z404" s="510">
        <f t="shared" si="112"/>
        <v>0</v>
      </c>
      <c r="AA404" s="510">
        <f t="shared" si="113"/>
        <v>0</v>
      </c>
      <c r="AB404" s="510">
        <f t="shared" si="114"/>
        <v>0</v>
      </c>
      <c r="AC404" s="510">
        <f t="shared" si="115"/>
        <v>0</v>
      </c>
    </row>
    <row r="405" spans="1:29" x14ac:dyDescent="0.25">
      <c r="A405" s="422">
        <v>1</v>
      </c>
      <c r="B405" s="424">
        <v>0</v>
      </c>
      <c r="C405" s="424">
        <v>0</v>
      </c>
      <c r="D405" s="424">
        <v>0</v>
      </c>
      <c r="E405" s="424">
        <v>0</v>
      </c>
      <c r="F405" s="424">
        <v>0</v>
      </c>
      <c r="G405" s="424">
        <v>0</v>
      </c>
      <c r="H405" s="727"/>
      <c r="J405" s="509">
        <f t="shared" si="104"/>
        <v>0</v>
      </c>
      <c r="K405" s="509">
        <f t="shared" si="105"/>
        <v>0</v>
      </c>
      <c r="L405" s="509">
        <f t="shared" si="106"/>
        <v>0</v>
      </c>
      <c r="M405" s="509">
        <f t="shared" si="107"/>
        <v>0</v>
      </c>
      <c r="N405" s="509">
        <f t="shared" si="108"/>
        <v>0</v>
      </c>
      <c r="O405" s="509">
        <f t="shared" si="109"/>
        <v>0</v>
      </c>
      <c r="Q405" s="513">
        <v>0</v>
      </c>
      <c r="R405" s="513">
        <v>0</v>
      </c>
      <c r="S405" s="513">
        <v>0</v>
      </c>
      <c r="T405" s="513">
        <v>0</v>
      </c>
      <c r="U405" s="513">
        <v>0</v>
      </c>
      <c r="V405" s="513">
        <v>0</v>
      </c>
      <c r="X405" s="510">
        <f t="shared" si="110"/>
        <v>0</v>
      </c>
      <c r="Y405" s="510">
        <f t="shared" si="111"/>
        <v>0</v>
      </c>
      <c r="Z405" s="510">
        <f t="shared" si="112"/>
        <v>0</v>
      </c>
      <c r="AA405" s="510">
        <f t="shared" si="113"/>
        <v>0</v>
      </c>
      <c r="AB405" s="510">
        <f t="shared" si="114"/>
        <v>0</v>
      </c>
      <c r="AC405" s="510">
        <f t="shared" si="115"/>
        <v>0</v>
      </c>
    </row>
    <row r="406" spans="1:29" x14ac:dyDescent="0.25">
      <c r="A406" s="422">
        <v>1</v>
      </c>
      <c r="B406" s="424">
        <v>0</v>
      </c>
      <c r="C406" s="424">
        <v>0</v>
      </c>
      <c r="D406" s="424">
        <v>0</v>
      </c>
      <c r="E406" s="424">
        <v>0</v>
      </c>
      <c r="F406" s="424">
        <v>0</v>
      </c>
      <c r="G406" s="424">
        <v>0</v>
      </c>
      <c r="H406" s="727"/>
      <c r="J406" s="509">
        <f t="shared" si="104"/>
        <v>0</v>
      </c>
      <c r="K406" s="509">
        <f t="shared" si="105"/>
        <v>0</v>
      </c>
      <c r="L406" s="509">
        <f t="shared" si="106"/>
        <v>0</v>
      </c>
      <c r="M406" s="509">
        <f t="shared" si="107"/>
        <v>0</v>
      </c>
      <c r="N406" s="509">
        <f t="shared" si="108"/>
        <v>0</v>
      </c>
      <c r="O406" s="509">
        <f t="shared" si="109"/>
        <v>0</v>
      </c>
      <c r="Q406" s="513">
        <v>0</v>
      </c>
      <c r="R406" s="513">
        <v>0</v>
      </c>
      <c r="S406" s="513">
        <v>0</v>
      </c>
      <c r="T406" s="513">
        <v>0</v>
      </c>
      <c r="U406" s="513">
        <v>0</v>
      </c>
      <c r="V406" s="513">
        <v>0</v>
      </c>
      <c r="X406" s="510">
        <f t="shared" si="110"/>
        <v>0</v>
      </c>
      <c r="Y406" s="510">
        <f t="shared" si="111"/>
        <v>0</v>
      </c>
      <c r="Z406" s="510">
        <f t="shared" si="112"/>
        <v>0</v>
      </c>
      <c r="AA406" s="510">
        <f t="shared" si="113"/>
        <v>0</v>
      </c>
      <c r="AB406" s="510">
        <f t="shared" si="114"/>
        <v>0</v>
      </c>
      <c r="AC406" s="510">
        <f t="shared" si="115"/>
        <v>0</v>
      </c>
    </row>
    <row r="407" spans="1:29" x14ac:dyDescent="0.25">
      <c r="A407" s="488" t="s">
        <v>254</v>
      </c>
      <c r="B407" s="492">
        <f t="shared" ref="B407:G407" si="116">B413+B419+B433+B435</f>
        <v>328856568.89999998</v>
      </c>
      <c r="C407" s="565">
        <f t="shared" si="116"/>
        <v>275823992</v>
      </c>
      <c r="D407" s="492">
        <f t="shared" si="116"/>
        <v>414745564.86000001</v>
      </c>
      <c r="E407" s="492">
        <f t="shared" si="116"/>
        <v>286029999.06</v>
      </c>
      <c r="F407" s="492">
        <f t="shared" si="116"/>
        <v>311843000</v>
      </c>
      <c r="G407" s="492">
        <f t="shared" si="116"/>
        <v>184049400</v>
      </c>
      <c r="H407" s="726"/>
      <c r="Q407" s="537">
        <f t="shared" ref="Q407:V407" si="117">Q413+Q419+Q433+Q435</f>
        <v>328856.59999999998</v>
      </c>
      <c r="R407" s="537">
        <f t="shared" si="117"/>
        <v>275823.89999999997</v>
      </c>
      <c r="S407" s="537">
        <f t="shared" si="117"/>
        <v>414745.59999999998</v>
      </c>
      <c r="T407" s="537">
        <f t="shared" si="117"/>
        <v>286030</v>
      </c>
      <c r="U407" s="537">
        <f t="shared" si="117"/>
        <v>311843</v>
      </c>
      <c r="V407" s="537">
        <f t="shared" si="117"/>
        <v>184049.4</v>
      </c>
      <c r="X407" s="510">
        <f t="shared" si="110"/>
        <v>-3.1100000021979213E-2</v>
      </c>
      <c r="Y407" s="510">
        <f t="shared" si="111"/>
        <v>9.2000000062398612E-2</v>
      </c>
      <c r="Z407" s="510">
        <f t="shared" si="112"/>
        <v>-3.5139999934472144E-2</v>
      </c>
      <c r="AA407" s="510">
        <f t="shared" si="113"/>
        <v>-9.399999980814755E-4</v>
      </c>
      <c r="AB407" s="510">
        <f t="shared" si="114"/>
        <v>0</v>
      </c>
      <c r="AC407" s="510">
        <f t="shared" si="115"/>
        <v>0</v>
      </c>
    </row>
    <row r="408" spans="1:29" x14ac:dyDescent="0.25">
      <c r="A408" s="422">
        <v>1</v>
      </c>
      <c r="B408" s="433"/>
      <c r="C408" s="433"/>
      <c r="D408" s="433"/>
      <c r="E408" s="433"/>
      <c r="F408" s="433"/>
      <c r="G408" s="433"/>
      <c r="H408" s="727"/>
      <c r="J408" s="509">
        <f t="shared" ref="J408:J471" si="118">ROUND(B408/1000,1)</f>
        <v>0</v>
      </c>
      <c r="K408" s="509">
        <f t="shared" ref="K408:K471" si="119">ROUND(C408/1000,1)</f>
        <v>0</v>
      </c>
      <c r="L408" s="509">
        <f t="shared" ref="L408:L471" si="120">ROUND(D408/1000,1)</f>
        <v>0</v>
      </c>
      <c r="M408" s="509">
        <f t="shared" ref="M408:M471" si="121">ROUND(E408/1000,1)</f>
        <v>0</v>
      </c>
      <c r="N408" s="509">
        <f t="shared" ref="N408:N471" si="122">ROUND(F408/1000,1)</f>
        <v>0</v>
      </c>
      <c r="O408" s="509">
        <f t="shared" ref="O408:O471" si="123">ROUND(G408/1000,1)</f>
        <v>0</v>
      </c>
      <c r="Q408" s="513">
        <v>0</v>
      </c>
      <c r="R408" s="513">
        <v>0</v>
      </c>
      <c r="S408" s="513">
        <v>0</v>
      </c>
      <c r="T408" s="513">
        <v>0</v>
      </c>
      <c r="U408" s="513">
        <v>0</v>
      </c>
      <c r="V408" s="513">
        <v>0</v>
      </c>
      <c r="X408" s="510">
        <f t="shared" si="110"/>
        <v>0</v>
      </c>
      <c r="Y408" s="510">
        <f t="shared" si="111"/>
        <v>0</v>
      </c>
      <c r="Z408" s="510">
        <f t="shared" si="112"/>
        <v>0</v>
      </c>
      <c r="AA408" s="510">
        <f t="shared" si="113"/>
        <v>0</v>
      </c>
      <c r="AB408" s="510">
        <f t="shared" si="114"/>
        <v>0</v>
      </c>
      <c r="AC408" s="510">
        <f t="shared" si="115"/>
        <v>0</v>
      </c>
    </row>
    <row r="409" spans="1:29" x14ac:dyDescent="0.25">
      <c r="A409" s="422">
        <v>1</v>
      </c>
      <c r="B409" s="433"/>
      <c r="C409" s="433"/>
      <c r="D409" s="433"/>
      <c r="E409" s="433"/>
      <c r="F409" s="433"/>
      <c r="G409" s="433"/>
      <c r="H409" s="727"/>
      <c r="J409" s="509">
        <f t="shared" si="118"/>
        <v>0</v>
      </c>
      <c r="K409" s="509">
        <f t="shared" si="119"/>
        <v>0</v>
      </c>
      <c r="L409" s="509">
        <f t="shared" si="120"/>
        <v>0</v>
      </c>
      <c r="M409" s="509">
        <f t="shared" si="121"/>
        <v>0</v>
      </c>
      <c r="N409" s="509">
        <f t="shared" si="122"/>
        <v>0</v>
      </c>
      <c r="O409" s="509">
        <f t="shared" si="123"/>
        <v>0</v>
      </c>
      <c r="Q409" s="513">
        <v>0</v>
      </c>
      <c r="R409" s="513">
        <v>0</v>
      </c>
      <c r="S409" s="513">
        <v>0</v>
      </c>
      <c r="T409" s="513">
        <v>0</v>
      </c>
      <c r="U409" s="513">
        <v>0</v>
      </c>
      <c r="V409" s="513">
        <v>0</v>
      </c>
      <c r="X409" s="510">
        <f t="shared" si="110"/>
        <v>0</v>
      </c>
      <c r="Y409" s="510">
        <f t="shared" si="111"/>
        <v>0</v>
      </c>
      <c r="Z409" s="510">
        <f t="shared" si="112"/>
        <v>0</v>
      </c>
      <c r="AA409" s="510">
        <f t="shared" si="113"/>
        <v>0</v>
      </c>
      <c r="AB409" s="510">
        <f t="shared" si="114"/>
        <v>0</v>
      </c>
      <c r="AC409" s="510">
        <f t="shared" si="115"/>
        <v>0</v>
      </c>
    </row>
    <row r="410" spans="1:29" x14ac:dyDescent="0.25">
      <c r="A410" s="422">
        <v>1</v>
      </c>
      <c r="B410" s="433"/>
      <c r="C410" s="433"/>
      <c r="D410" s="433"/>
      <c r="E410" s="433"/>
      <c r="F410" s="433"/>
      <c r="G410" s="433"/>
      <c r="H410" s="727"/>
      <c r="J410" s="509">
        <f t="shared" si="118"/>
        <v>0</v>
      </c>
      <c r="K410" s="509">
        <f t="shared" si="119"/>
        <v>0</v>
      </c>
      <c r="L410" s="509">
        <f t="shared" si="120"/>
        <v>0</v>
      </c>
      <c r="M410" s="509">
        <f t="shared" si="121"/>
        <v>0</v>
      </c>
      <c r="N410" s="509">
        <f t="shared" si="122"/>
        <v>0</v>
      </c>
      <c r="O410" s="509">
        <f t="shared" si="123"/>
        <v>0</v>
      </c>
      <c r="Q410" s="513">
        <v>0</v>
      </c>
      <c r="R410" s="513">
        <v>0</v>
      </c>
      <c r="S410" s="513">
        <v>0</v>
      </c>
      <c r="T410" s="513">
        <v>0</v>
      </c>
      <c r="U410" s="513">
        <v>0</v>
      </c>
      <c r="V410" s="513">
        <v>0</v>
      </c>
      <c r="X410" s="510">
        <f t="shared" si="110"/>
        <v>0</v>
      </c>
      <c r="Y410" s="510">
        <f t="shared" si="111"/>
        <v>0</v>
      </c>
      <c r="Z410" s="510">
        <f t="shared" si="112"/>
        <v>0</v>
      </c>
      <c r="AA410" s="510">
        <f t="shared" si="113"/>
        <v>0</v>
      </c>
      <c r="AB410" s="510">
        <f t="shared" si="114"/>
        <v>0</v>
      </c>
      <c r="AC410" s="510">
        <f t="shared" si="115"/>
        <v>0</v>
      </c>
    </row>
    <row r="411" spans="1:29" x14ac:dyDescent="0.25">
      <c r="A411" s="422">
        <v>1</v>
      </c>
      <c r="B411" s="433"/>
      <c r="C411" s="433"/>
      <c r="D411" s="433"/>
      <c r="E411" s="433"/>
      <c r="F411" s="433"/>
      <c r="G411" s="433"/>
      <c r="H411" s="727"/>
      <c r="J411" s="509">
        <f t="shared" si="118"/>
        <v>0</v>
      </c>
      <c r="K411" s="509">
        <f t="shared" si="119"/>
        <v>0</v>
      </c>
      <c r="L411" s="509">
        <f t="shared" si="120"/>
        <v>0</v>
      </c>
      <c r="M411" s="509">
        <f t="shared" si="121"/>
        <v>0</v>
      </c>
      <c r="N411" s="509">
        <f t="shared" si="122"/>
        <v>0</v>
      </c>
      <c r="O411" s="509">
        <f t="shared" si="123"/>
        <v>0</v>
      </c>
      <c r="Q411" s="513">
        <v>0</v>
      </c>
      <c r="R411" s="513">
        <v>0</v>
      </c>
      <c r="S411" s="513">
        <v>0</v>
      </c>
      <c r="T411" s="513">
        <v>0</v>
      </c>
      <c r="U411" s="513">
        <v>0</v>
      </c>
      <c r="V411" s="513">
        <v>0</v>
      </c>
      <c r="X411" s="510">
        <f t="shared" si="110"/>
        <v>0</v>
      </c>
      <c r="Y411" s="510">
        <f t="shared" si="111"/>
        <v>0</v>
      </c>
      <c r="Z411" s="510">
        <f t="shared" si="112"/>
        <v>0</v>
      </c>
      <c r="AA411" s="510">
        <f t="shared" si="113"/>
        <v>0</v>
      </c>
      <c r="AB411" s="510">
        <f t="shared" si="114"/>
        <v>0</v>
      </c>
      <c r="AC411" s="510">
        <f t="shared" si="115"/>
        <v>0</v>
      </c>
    </row>
    <row r="412" spans="1:29" x14ac:dyDescent="0.25">
      <c r="A412" s="422">
        <v>1</v>
      </c>
      <c r="B412" s="400"/>
      <c r="C412" s="400"/>
      <c r="D412" s="400"/>
      <c r="E412" s="400"/>
      <c r="F412" s="400"/>
      <c r="G412" s="400"/>
      <c r="H412" s="728"/>
      <c r="J412" s="509">
        <f t="shared" si="118"/>
        <v>0</v>
      </c>
      <c r="K412" s="509">
        <f t="shared" si="119"/>
        <v>0</v>
      </c>
      <c r="L412" s="509">
        <f t="shared" si="120"/>
        <v>0</v>
      </c>
      <c r="M412" s="509">
        <f t="shared" si="121"/>
        <v>0</v>
      </c>
      <c r="N412" s="509">
        <f t="shared" si="122"/>
        <v>0</v>
      </c>
      <c r="O412" s="509">
        <f t="shared" si="123"/>
        <v>0</v>
      </c>
      <c r="Q412" s="513">
        <v>0</v>
      </c>
      <c r="R412" s="513">
        <v>0</v>
      </c>
      <c r="S412" s="513">
        <v>0</v>
      </c>
      <c r="T412" s="513">
        <v>0</v>
      </c>
      <c r="U412" s="513">
        <v>0</v>
      </c>
      <c r="V412" s="513">
        <v>0</v>
      </c>
      <c r="X412" s="510">
        <f t="shared" si="110"/>
        <v>0</v>
      </c>
      <c r="Y412" s="510">
        <f t="shared" si="111"/>
        <v>0</v>
      </c>
      <c r="Z412" s="510">
        <f t="shared" si="112"/>
        <v>0</v>
      </c>
      <c r="AA412" s="510">
        <f t="shared" si="113"/>
        <v>0</v>
      </c>
      <c r="AB412" s="510">
        <f t="shared" si="114"/>
        <v>0</v>
      </c>
      <c r="AC412" s="510">
        <f t="shared" si="115"/>
        <v>0</v>
      </c>
    </row>
    <row r="413" spans="1:29" x14ac:dyDescent="0.25">
      <c r="A413" s="422" t="s">
        <v>255</v>
      </c>
      <c r="B413" s="423">
        <v>139524281.46000001</v>
      </c>
      <c r="C413" s="423">
        <v>138059945.21000001</v>
      </c>
      <c r="D413" s="423">
        <v>131144077.59999999</v>
      </c>
      <c r="E413" s="423">
        <v>211827200</v>
      </c>
      <c r="F413" s="423">
        <v>139933300</v>
      </c>
      <c r="G413" s="423">
        <v>126657600</v>
      </c>
      <c r="H413" s="619" t="s">
        <v>1565</v>
      </c>
      <c r="J413" s="509">
        <f t="shared" si="118"/>
        <v>139524.29999999999</v>
      </c>
      <c r="K413" s="509">
        <f t="shared" si="119"/>
        <v>138059.9</v>
      </c>
      <c r="L413" s="509">
        <f t="shared" si="120"/>
        <v>131144.1</v>
      </c>
      <c r="M413" s="509">
        <f t="shared" si="121"/>
        <v>211827.20000000001</v>
      </c>
      <c r="N413" s="509">
        <f t="shared" si="122"/>
        <v>139933.29999999999</v>
      </c>
      <c r="O413" s="509">
        <f t="shared" si="123"/>
        <v>126657.60000000001</v>
      </c>
      <c r="Q413" s="513">
        <v>139524.29999999999</v>
      </c>
      <c r="R413" s="513">
        <v>138059.9</v>
      </c>
      <c r="S413" s="513">
        <v>131144.1</v>
      </c>
      <c r="T413" s="513">
        <v>211827.20000000001</v>
      </c>
      <c r="U413" s="513">
        <v>139933.29999999999</v>
      </c>
      <c r="V413" s="513">
        <v>126657.60000000001</v>
      </c>
      <c r="X413" s="510">
        <f t="shared" si="110"/>
        <v>-1.8539999990025535E-2</v>
      </c>
      <c r="Y413" s="510">
        <f t="shared" si="111"/>
        <v>4.5210000011138618E-2</v>
      </c>
      <c r="Z413" s="510">
        <f t="shared" si="112"/>
        <v>-2.2400000016205013E-2</v>
      </c>
      <c r="AA413" s="510">
        <f t="shared" si="113"/>
        <v>0</v>
      </c>
      <c r="AB413" s="510">
        <f t="shared" si="114"/>
        <v>0</v>
      </c>
      <c r="AC413" s="510">
        <f t="shared" si="115"/>
        <v>0</v>
      </c>
    </row>
    <row r="414" spans="1:29" x14ac:dyDescent="0.25">
      <c r="A414" s="422">
        <v>1</v>
      </c>
      <c r="B414" s="424">
        <v>0</v>
      </c>
      <c r="C414" s="424">
        <v>0</v>
      </c>
      <c r="D414" s="424">
        <v>0</v>
      </c>
      <c r="E414" s="424">
        <v>0</v>
      </c>
      <c r="F414" s="424">
        <v>0</v>
      </c>
      <c r="G414" s="424">
        <v>0</v>
      </c>
      <c r="H414" s="619"/>
      <c r="J414" s="509">
        <f t="shared" si="118"/>
        <v>0</v>
      </c>
      <c r="K414" s="509">
        <f t="shared" si="119"/>
        <v>0</v>
      </c>
      <c r="L414" s="509">
        <f t="shared" si="120"/>
        <v>0</v>
      </c>
      <c r="M414" s="509">
        <f t="shared" si="121"/>
        <v>0</v>
      </c>
      <c r="N414" s="509">
        <f t="shared" si="122"/>
        <v>0</v>
      </c>
      <c r="O414" s="509">
        <f t="shared" si="123"/>
        <v>0</v>
      </c>
      <c r="Q414" s="513">
        <v>0</v>
      </c>
      <c r="R414" s="513">
        <v>0</v>
      </c>
      <c r="S414" s="513">
        <v>0</v>
      </c>
      <c r="T414" s="513">
        <v>0</v>
      </c>
      <c r="U414" s="513">
        <v>0</v>
      </c>
      <c r="V414" s="513">
        <v>0</v>
      </c>
      <c r="X414" s="510">
        <f t="shared" si="110"/>
        <v>0</v>
      </c>
      <c r="Y414" s="510">
        <f t="shared" si="111"/>
        <v>0</v>
      </c>
      <c r="Z414" s="510">
        <f t="shared" si="112"/>
        <v>0</v>
      </c>
      <c r="AA414" s="510">
        <f t="shared" si="113"/>
        <v>0</v>
      </c>
      <c r="AB414" s="510">
        <f t="shared" si="114"/>
        <v>0</v>
      </c>
      <c r="AC414" s="510">
        <f t="shared" si="115"/>
        <v>0</v>
      </c>
    </row>
    <row r="415" spans="1:29" x14ac:dyDescent="0.25">
      <c r="A415" s="422">
        <v>1</v>
      </c>
      <c r="B415" s="424">
        <v>0</v>
      </c>
      <c r="C415" s="424">
        <v>0</v>
      </c>
      <c r="D415" s="424">
        <v>0</v>
      </c>
      <c r="E415" s="424">
        <v>0</v>
      </c>
      <c r="F415" s="424">
        <v>0</v>
      </c>
      <c r="G415" s="424">
        <v>0</v>
      </c>
      <c r="H415" s="619"/>
      <c r="J415" s="509">
        <f t="shared" si="118"/>
        <v>0</v>
      </c>
      <c r="K415" s="509">
        <f t="shared" si="119"/>
        <v>0</v>
      </c>
      <c r="L415" s="509">
        <f t="shared" si="120"/>
        <v>0</v>
      </c>
      <c r="M415" s="509">
        <f t="shared" si="121"/>
        <v>0</v>
      </c>
      <c r="N415" s="509">
        <f t="shared" si="122"/>
        <v>0</v>
      </c>
      <c r="O415" s="509">
        <f t="shared" si="123"/>
        <v>0</v>
      </c>
      <c r="Q415" s="513">
        <v>0</v>
      </c>
      <c r="R415" s="513">
        <v>0</v>
      </c>
      <c r="S415" s="513">
        <v>0</v>
      </c>
      <c r="T415" s="513">
        <v>0</v>
      </c>
      <c r="U415" s="513">
        <v>0</v>
      </c>
      <c r="V415" s="513">
        <v>0</v>
      </c>
      <c r="X415" s="510">
        <f t="shared" si="110"/>
        <v>0</v>
      </c>
      <c r="Y415" s="510">
        <f t="shared" si="111"/>
        <v>0</v>
      </c>
      <c r="Z415" s="510">
        <f t="shared" si="112"/>
        <v>0</v>
      </c>
      <c r="AA415" s="510">
        <f t="shared" si="113"/>
        <v>0</v>
      </c>
      <c r="AB415" s="510">
        <f t="shared" si="114"/>
        <v>0</v>
      </c>
      <c r="AC415" s="510">
        <f t="shared" si="115"/>
        <v>0</v>
      </c>
    </row>
    <row r="416" spans="1:29" x14ac:dyDescent="0.25">
      <c r="A416" s="422">
        <v>1</v>
      </c>
      <c r="B416" s="424">
        <v>0</v>
      </c>
      <c r="C416" s="424">
        <v>0</v>
      </c>
      <c r="D416" s="424">
        <v>0</v>
      </c>
      <c r="E416" s="424">
        <v>0</v>
      </c>
      <c r="F416" s="424">
        <v>0</v>
      </c>
      <c r="G416" s="424">
        <v>0</v>
      </c>
      <c r="H416" s="619"/>
      <c r="J416" s="509">
        <f t="shared" si="118"/>
        <v>0</v>
      </c>
      <c r="K416" s="509">
        <f t="shared" si="119"/>
        <v>0</v>
      </c>
      <c r="L416" s="509">
        <f t="shared" si="120"/>
        <v>0</v>
      </c>
      <c r="M416" s="509">
        <f t="shared" si="121"/>
        <v>0</v>
      </c>
      <c r="N416" s="509">
        <f t="shared" si="122"/>
        <v>0</v>
      </c>
      <c r="O416" s="509">
        <f t="shared" si="123"/>
        <v>0</v>
      </c>
      <c r="Q416" s="513">
        <v>0</v>
      </c>
      <c r="R416" s="513">
        <v>0</v>
      </c>
      <c r="S416" s="513">
        <v>0</v>
      </c>
      <c r="T416" s="513">
        <v>0</v>
      </c>
      <c r="U416" s="513">
        <v>0</v>
      </c>
      <c r="V416" s="513">
        <v>0</v>
      </c>
      <c r="X416" s="510">
        <f t="shared" si="110"/>
        <v>0</v>
      </c>
      <c r="Y416" s="510">
        <f t="shared" si="111"/>
        <v>0</v>
      </c>
      <c r="Z416" s="510">
        <f t="shared" si="112"/>
        <v>0</v>
      </c>
      <c r="AA416" s="510">
        <f t="shared" si="113"/>
        <v>0</v>
      </c>
      <c r="AB416" s="510">
        <f t="shared" si="114"/>
        <v>0</v>
      </c>
      <c r="AC416" s="510">
        <f t="shared" si="115"/>
        <v>0</v>
      </c>
    </row>
    <row r="417" spans="1:29" x14ac:dyDescent="0.25">
      <c r="A417" s="422">
        <v>1</v>
      </c>
      <c r="B417" s="424"/>
      <c r="C417" s="424"/>
      <c r="D417" s="424"/>
      <c r="E417" s="424"/>
      <c r="F417" s="424"/>
      <c r="G417" s="424"/>
      <c r="H417" s="619"/>
      <c r="J417" s="509">
        <f t="shared" si="118"/>
        <v>0</v>
      </c>
      <c r="K417" s="509">
        <f t="shared" si="119"/>
        <v>0</v>
      </c>
      <c r="L417" s="509">
        <f t="shared" si="120"/>
        <v>0</v>
      </c>
      <c r="M417" s="509">
        <f t="shared" si="121"/>
        <v>0</v>
      </c>
      <c r="N417" s="509">
        <f t="shared" si="122"/>
        <v>0</v>
      </c>
      <c r="O417" s="509">
        <f t="shared" si="123"/>
        <v>0</v>
      </c>
      <c r="Q417" s="513">
        <v>0</v>
      </c>
      <c r="R417" s="513">
        <v>0</v>
      </c>
      <c r="S417" s="513">
        <v>0</v>
      </c>
      <c r="T417" s="513">
        <v>0</v>
      </c>
      <c r="U417" s="513">
        <v>0</v>
      </c>
      <c r="V417" s="513">
        <v>0</v>
      </c>
      <c r="X417" s="510">
        <f t="shared" si="110"/>
        <v>0</v>
      </c>
      <c r="Y417" s="510">
        <f t="shared" si="111"/>
        <v>0</v>
      </c>
      <c r="Z417" s="510">
        <f t="shared" si="112"/>
        <v>0</v>
      </c>
      <c r="AA417" s="510">
        <f t="shared" si="113"/>
        <v>0</v>
      </c>
      <c r="AB417" s="510">
        <f t="shared" si="114"/>
        <v>0</v>
      </c>
      <c r="AC417" s="510">
        <f t="shared" si="115"/>
        <v>0</v>
      </c>
    </row>
    <row r="418" spans="1:29" x14ac:dyDescent="0.25">
      <c r="A418" s="422">
        <v>1</v>
      </c>
      <c r="B418" s="427">
        <v>0</v>
      </c>
      <c r="C418" s="427">
        <v>0</v>
      </c>
      <c r="D418" s="427">
        <v>0</v>
      </c>
      <c r="E418" s="427">
        <v>0</v>
      </c>
      <c r="F418" s="427">
        <v>0</v>
      </c>
      <c r="G418" s="427">
        <v>0</v>
      </c>
      <c r="H418" s="619"/>
      <c r="J418" s="509">
        <f t="shared" si="118"/>
        <v>0</v>
      </c>
      <c r="K418" s="509">
        <f t="shared" si="119"/>
        <v>0</v>
      </c>
      <c r="L418" s="509">
        <f t="shared" si="120"/>
        <v>0</v>
      </c>
      <c r="M418" s="509">
        <f t="shared" si="121"/>
        <v>0</v>
      </c>
      <c r="N418" s="509">
        <f t="shared" si="122"/>
        <v>0</v>
      </c>
      <c r="O418" s="509">
        <f t="shared" si="123"/>
        <v>0</v>
      </c>
      <c r="Q418" s="513">
        <v>0</v>
      </c>
      <c r="R418" s="513">
        <v>0</v>
      </c>
      <c r="S418" s="513">
        <v>0</v>
      </c>
      <c r="T418" s="513">
        <v>0</v>
      </c>
      <c r="U418" s="513">
        <v>0</v>
      </c>
      <c r="V418" s="513">
        <v>0</v>
      </c>
      <c r="X418" s="510">
        <f t="shared" si="110"/>
        <v>0</v>
      </c>
      <c r="Y418" s="510">
        <f t="shared" si="111"/>
        <v>0</v>
      </c>
      <c r="Z418" s="510">
        <f t="shared" si="112"/>
        <v>0</v>
      </c>
      <c r="AA418" s="510">
        <f t="shared" si="113"/>
        <v>0</v>
      </c>
      <c r="AB418" s="510">
        <f t="shared" si="114"/>
        <v>0</v>
      </c>
      <c r="AC418" s="510">
        <f t="shared" si="115"/>
        <v>0</v>
      </c>
    </row>
    <row r="419" spans="1:29" x14ac:dyDescent="0.25">
      <c r="A419" s="422" t="s">
        <v>256</v>
      </c>
      <c r="B419" s="423">
        <f>189229287.44-892900</f>
        <v>188336387.44</v>
      </c>
      <c r="C419" s="423">
        <f>137674846.79-822044.9</f>
        <v>136852801.88999999</v>
      </c>
      <c r="D419" s="453">
        <v>283601487.25999999</v>
      </c>
      <c r="E419" s="423">
        <v>74090399.060000002</v>
      </c>
      <c r="F419" s="423">
        <v>171797300</v>
      </c>
      <c r="G419" s="423">
        <v>57279400</v>
      </c>
      <c r="H419" s="726" t="s">
        <v>1578</v>
      </c>
      <c r="J419" s="509">
        <f t="shared" si="118"/>
        <v>188336.4</v>
      </c>
      <c r="K419" s="509">
        <f t="shared" si="119"/>
        <v>136852.79999999999</v>
      </c>
      <c r="L419" s="509">
        <f t="shared" si="120"/>
        <v>283601.5</v>
      </c>
      <c r="M419" s="509">
        <f t="shared" si="121"/>
        <v>74090.399999999994</v>
      </c>
      <c r="N419" s="509">
        <f t="shared" si="122"/>
        <v>171797.3</v>
      </c>
      <c r="O419" s="509">
        <f t="shared" si="123"/>
        <v>57279.4</v>
      </c>
      <c r="Q419" s="513">
        <v>188336.4</v>
      </c>
      <c r="R419" s="513">
        <v>136852.79999999999</v>
      </c>
      <c r="S419" s="513">
        <v>283601.5</v>
      </c>
      <c r="T419" s="513">
        <v>74090.399999999994</v>
      </c>
      <c r="U419" s="513">
        <v>171797.3</v>
      </c>
      <c r="V419" s="513">
        <v>57279.4</v>
      </c>
      <c r="X419" s="510">
        <f t="shared" si="110"/>
        <v>-1.2560000002849847E-2</v>
      </c>
      <c r="Y419" s="510">
        <f t="shared" si="111"/>
        <v>1.8899999849963933E-3</v>
      </c>
      <c r="Z419" s="510">
        <f t="shared" si="112"/>
        <v>-1.2740000034682453E-2</v>
      </c>
      <c r="AA419" s="510">
        <f t="shared" si="113"/>
        <v>-9.399999980814755E-4</v>
      </c>
      <c r="AB419" s="510">
        <f t="shared" si="114"/>
        <v>0</v>
      </c>
      <c r="AC419" s="510">
        <f t="shared" si="115"/>
        <v>0</v>
      </c>
    </row>
    <row r="420" spans="1:29" x14ac:dyDescent="0.25">
      <c r="A420" s="422">
        <v>1</v>
      </c>
      <c r="B420" s="424">
        <v>0</v>
      </c>
      <c r="C420" s="424">
        <v>0</v>
      </c>
      <c r="D420" s="454">
        <v>0</v>
      </c>
      <c r="E420" s="424">
        <v>0</v>
      </c>
      <c r="F420" s="424">
        <v>0</v>
      </c>
      <c r="G420" s="424">
        <v>0</v>
      </c>
      <c r="H420" s="727"/>
      <c r="J420" s="509">
        <f t="shared" si="118"/>
        <v>0</v>
      </c>
      <c r="K420" s="509">
        <f t="shared" si="119"/>
        <v>0</v>
      </c>
      <c r="L420" s="509">
        <f t="shared" si="120"/>
        <v>0</v>
      </c>
      <c r="M420" s="509">
        <f t="shared" si="121"/>
        <v>0</v>
      </c>
      <c r="N420" s="509">
        <f t="shared" si="122"/>
        <v>0</v>
      </c>
      <c r="O420" s="509">
        <f t="shared" si="123"/>
        <v>0</v>
      </c>
      <c r="Q420" s="513">
        <v>0</v>
      </c>
      <c r="R420" s="513">
        <v>0</v>
      </c>
      <c r="S420" s="513">
        <v>0</v>
      </c>
      <c r="T420" s="513">
        <v>0</v>
      </c>
      <c r="U420" s="513">
        <v>0</v>
      </c>
      <c r="V420" s="513">
        <v>0</v>
      </c>
      <c r="X420" s="510">
        <f t="shared" si="110"/>
        <v>0</v>
      </c>
      <c r="Y420" s="510">
        <f t="shared" si="111"/>
        <v>0</v>
      </c>
      <c r="Z420" s="510">
        <f t="shared" si="112"/>
        <v>0</v>
      </c>
      <c r="AA420" s="510">
        <f t="shared" si="113"/>
        <v>0</v>
      </c>
      <c r="AB420" s="510">
        <f t="shared" si="114"/>
        <v>0</v>
      </c>
      <c r="AC420" s="510">
        <f t="shared" si="115"/>
        <v>0</v>
      </c>
    </row>
    <row r="421" spans="1:29" x14ac:dyDescent="0.25">
      <c r="A421" s="422">
        <v>1</v>
      </c>
      <c r="B421" s="424">
        <v>0</v>
      </c>
      <c r="C421" s="424">
        <v>0</v>
      </c>
      <c r="D421" s="454">
        <v>0</v>
      </c>
      <c r="E421" s="424">
        <v>0</v>
      </c>
      <c r="F421" s="424">
        <v>0</v>
      </c>
      <c r="G421" s="424">
        <v>0</v>
      </c>
      <c r="H421" s="727"/>
      <c r="J421" s="509">
        <f t="shared" si="118"/>
        <v>0</v>
      </c>
      <c r="K421" s="509">
        <f t="shared" si="119"/>
        <v>0</v>
      </c>
      <c r="L421" s="509">
        <f t="shared" si="120"/>
        <v>0</v>
      </c>
      <c r="M421" s="509">
        <f t="shared" si="121"/>
        <v>0</v>
      </c>
      <c r="N421" s="509">
        <f t="shared" si="122"/>
        <v>0</v>
      </c>
      <c r="O421" s="509">
        <f t="shared" si="123"/>
        <v>0</v>
      </c>
      <c r="Q421" s="513">
        <v>0</v>
      </c>
      <c r="R421" s="513">
        <v>0</v>
      </c>
      <c r="S421" s="513">
        <v>0</v>
      </c>
      <c r="T421" s="513">
        <v>0</v>
      </c>
      <c r="U421" s="513">
        <v>0</v>
      </c>
      <c r="V421" s="513">
        <v>0</v>
      </c>
      <c r="X421" s="510">
        <f t="shared" si="110"/>
        <v>0</v>
      </c>
      <c r="Y421" s="510">
        <f t="shared" si="111"/>
        <v>0</v>
      </c>
      <c r="Z421" s="510">
        <f t="shared" si="112"/>
        <v>0</v>
      </c>
      <c r="AA421" s="510">
        <f t="shared" si="113"/>
        <v>0</v>
      </c>
      <c r="AB421" s="510">
        <f t="shared" si="114"/>
        <v>0</v>
      </c>
      <c r="AC421" s="510">
        <f t="shared" si="115"/>
        <v>0</v>
      </c>
    </row>
    <row r="422" spans="1:29" x14ac:dyDescent="0.25">
      <c r="A422" s="422">
        <v>1</v>
      </c>
      <c r="B422" s="424">
        <v>0</v>
      </c>
      <c r="C422" s="424">
        <v>0</v>
      </c>
      <c r="D422" s="454">
        <v>0</v>
      </c>
      <c r="E422" s="424">
        <v>0</v>
      </c>
      <c r="F422" s="424">
        <v>0</v>
      </c>
      <c r="G422" s="424">
        <v>0</v>
      </c>
      <c r="H422" s="727"/>
      <c r="J422" s="509">
        <f t="shared" si="118"/>
        <v>0</v>
      </c>
      <c r="K422" s="509">
        <f t="shared" si="119"/>
        <v>0</v>
      </c>
      <c r="L422" s="509">
        <f t="shared" si="120"/>
        <v>0</v>
      </c>
      <c r="M422" s="509">
        <f t="shared" si="121"/>
        <v>0</v>
      </c>
      <c r="N422" s="509">
        <f t="shared" si="122"/>
        <v>0</v>
      </c>
      <c r="O422" s="509">
        <f t="shared" si="123"/>
        <v>0</v>
      </c>
      <c r="Q422" s="513">
        <v>0</v>
      </c>
      <c r="R422" s="513">
        <v>0</v>
      </c>
      <c r="S422" s="513">
        <v>0</v>
      </c>
      <c r="T422" s="513">
        <v>0</v>
      </c>
      <c r="U422" s="513">
        <v>0</v>
      </c>
      <c r="V422" s="513">
        <v>0</v>
      </c>
      <c r="X422" s="510">
        <f t="shared" si="110"/>
        <v>0</v>
      </c>
      <c r="Y422" s="510">
        <f t="shared" si="111"/>
        <v>0</v>
      </c>
      <c r="Z422" s="510">
        <f t="shared" si="112"/>
        <v>0</v>
      </c>
      <c r="AA422" s="510">
        <f t="shared" si="113"/>
        <v>0</v>
      </c>
      <c r="AB422" s="510">
        <f t="shared" si="114"/>
        <v>0</v>
      </c>
      <c r="AC422" s="510">
        <f t="shared" si="115"/>
        <v>0</v>
      </c>
    </row>
    <row r="423" spans="1:29" x14ac:dyDescent="0.25">
      <c r="A423" s="422">
        <v>1</v>
      </c>
      <c r="B423" s="424">
        <v>0</v>
      </c>
      <c r="C423" s="424">
        <v>0</v>
      </c>
      <c r="D423" s="454">
        <v>0</v>
      </c>
      <c r="E423" s="424">
        <v>0</v>
      </c>
      <c r="F423" s="424">
        <v>0</v>
      </c>
      <c r="G423" s="424">
        <v>0</v>
      </c>
      <c r="H423" s="727"/>
      <c r="J423" s="509">
        <f t="shared" si="118"/>
        <v>0</v>
      </c>
      <c r="K423" s="509">
        <f t="shared" si="119"/>
        <v>0</v>
      </c>
      <c r="L423" s="509">
        <f t="shared" si="120"/>
        <v>0</v>
      </c>
      <c r="M423" s="509">
        <f t="shared" si="121"/>
        <v>0</v>
      </c>
      <c r="N423" s="509">
        <f t="shared" si="122"/>
        <v>0</v>
      </c>
      <c r="O423" s="509">
        <f t="shared" si="123"/>
        <v>0</v>
      </c>
      <c r="Q423" s="513">
        <v>0</v>
      </c>
      <c r="R423" s="513">
        <v>0</v>
      </c>
      <c r="S423" s="513">
        <v>0</v>
      </c>
      <c r="T423" s="513">
        <v>0</v>
      </c>
      <c r="U423" s="513">
        <v>0</v>
      </c>
      <c r="V423" s="513">
        <v>0</v>
      </c>
      <c r="X423" s="510">
        <f t="shared" si="110"/>
        <v>0</v>
      </c>
      <c r="Y423" s="510">
        <f t="shared" si="111"/>
        <v>0</v>
      </c>
      <c r="Z423" s="510">
        <f t="shared" si="112"/>
        <v>0</v>
      </c>
      <c r="AA423" s="510">
        <f t="shared" si="113"/>
        <v>0</v>
      </c>
      <c r="AB423" s="510">
        <f t="shared" si="114"/>
        <v>0</v>
      </c>
      <c r="AC423" s="510">
        <f t="shared" si="115"/>
        <v>0</v>
      </c>
    </row>
    <row r="424" spans="1:29" x14ac:dyDescent="0.25">
      <c r="A424" s="422">
        <v>1</v>
      </c>
      <c r="B424" s="424">
        <v>0</v>
      </c>
      <c r="C424" s="424">
        <v>0</v>
      </c>
      <c r="D424" s="454">
        <v>0</v>
      </c>
      <c r="E424" s="424">
        <v>0</v>
      </c>
      <c r="F424" s="424">
        <v>0</v>
      </c>
      <c r="G424" s="424">
        <v>0</v>
      </c>
      <c r="H424" s="727"/>
      <c r="J424" s="509">
        <f t="shared" si="118"/>
        <v>0</v>
      </c>
      <c r="K424" s="509">
        <f t="shared" si="119"/>
        <v>0</v>
      </c>
      <c r="L424" s="509">
        <f t="shared" si="120"/>
        <v>0</v>
      </c>
      <c r="M424" s="509">
        <f t="shared" si="121"/>
        <v>0</v>
      </c>
      <c r="N424" s="509">
        <f t="shared" si="122"/>
        <v>0</v>
      </c>
      <c r="O424" s="509">
        <f t="shared" si="123"/>
        <v>0</v>
      </c>
      <c r="Q424" s="513">
        <v>0</v>
      </c>
      <c r="R424" s="513">
        <v>0</v>
      </c>
      <c r="S424" s="513">
        <v>0</v>
      </c>
      <c r="T424" s="513">
        <v>0</v>
      </c>
      <c r="U424" s="513">
        <v>0</v>
      </c>
      <c r="V424" s="513">
        <v>0</v>
      </c>
      <c r="X424" s="510">
        <f t="shared" si="110"/>
        <v>0</v>
      </c>
      <c r="Y424" s="510">
        <f t="shared" si="111"/>
        <v>0</v>
      </c>
      <c r="Z424" s="510">
        <f t="shared" si="112"/>
        <v>0</v>
      </c>
      <c r="AA424" s="510">
        <f t="shared" si="113"/>
        <v>0</v>
      </c>
      <c r="AB424" s="510">
        <f t="shared" si="114"/>
        <v>0</v>
      </c>
      <c r="AC424" s="510">
        <f t="shared" si="115"/>
        <v>0</v>
      </c>
    </row>
    <row r="425" spans="1:29" x14ac:dyDescent="0.25">
      <c r="A425" s="422">
        <v>1</v>
      </c>
      <c r="B425" s="424">
        <v>0</v>
      </c>
      <c r="C425" s="424">
        <v>0</v>
      </c>
      <c r="D425" s="454">
        <v>0</v>
      </c>
      <c r="E425" s="424">
        <v>0</v>
      </c>
      <c r="F425" s="424">
        <v>0</v>
      </c>
      <c r="G425" s="424">
        <v>0</v>
      </c>
      <c r="H425" s="727"/>
      <c r="J425" s="509">
        <f t="shared" si="118"/>
        <v>0</v>
      </c>
      <c r="K425" s="509">
        <f t="shared" si="119"/>
        <v>0</v>
      </c>
      <c r="L425" s="509">
        <f t="shared" si="120"/>
        <v>0</v>
      </c>
      <c r="M425" s="509">
        <f t="shared" si="121"/>
        <v>0</v>
      </c>
      <c r="N425" s="509">
        <f t="shared" si="122"/>
        <v>0</v>
      </c>
      <c r="O425" s="509">
        <f t="shared" si="123"/>
        <v>0</v>
      </c>
      <c r="Q425" s="513">
        <v>0</v>
      </c>
      <c r="R425" s="513">
        <v>0</v>
      </c>
      <c r="S425" s="513">
        <v>0</v>
      </c>
      <c r="T425" s="513">
        <v>0</v>
      </c>
      <c r="U425" s="513">
        <v>0</v>
      </c>
      <c r="V425" s="513">
        <v>0</v>
      </c>
      <c r="X425" s="510">
        <f t="shared" si="110"/>
        <v>0</v>
      </c>
      <c r="Y425" s="510">
        <f t="shared" si="111"/>
        <v>0</v>
      </c>
      <c r="Z425" s="510">
        <f t="shared" si="112"/>
        <v>0</v>
      </c>
      <c r="AA425" s="510">
        <f t="shared" si="113"/>
        <v>0</v>
      </c>
      <c r="AB425" s="510">
        <f t="shared" si="114"/>
        <v>0</v>
      </c>
      <c r="AC425" s="510">
        <f t="shared" si="115"/>
        <v>0</v>
      </c>
    </row>
    <row r="426" spans="1:29" x14ac:dyDescent="0.25">
      <c r="A426" s="422">
        <v>1</v>
      </c>
      <c r="B426" s="424">
        <v>0</v>
      </c>
      <c r="C426" s="424">
        <v>0</v>
      </c>
      <c r="D426" s="454">
        <v>0</v>
      </c>
      <c r="E426" s="424">
        <v>0</v>
      </c>
      <c r="F426" s="424">
        <v>0</v>
      </c>
      <c r="G426" s="424">
        <v>0</v>
      </c>
      <c r="H426" s="727"/>
      <c r="J426" s="509">
        <f t="shared" si="118"/>
        <v>0</v>
      </c>
      <c r="K426" s="509">
        <f t="shared" si="119"/>
        <v>0</v>
      </c>
      <c r="L426" s="509">
        <f t="shared" si="120"/>
        <v>0</v>
      </c>
      <c r="M426" s="509">
        <f t="shared" si="121"/>
        <v>0</v>
      </c>
      <c r="N426" s="509">
        <f t="shared" si="122"/>
        <v>0</v>
      </c>
      <c r="O426" s="509">
        <f t="shared" si="123"/>
        <v>0</v>
      </c>
      <c r="Q426" s="513">
        <v>0</v>
      </c>
      <c r="R426" s="513">
        <v>0</v>
      </c>
      <c r="S426" s="513">
        <v>0</v>
      </c>
      <c r="T426" s="513">
        <v>0</v>
      </c>
      <c r="U426" s="513">
        <v>0</v>
      </c>
      <c r="V426" s="513">
        <v>0</v>
      </c>
      <c r="X426" s="510">
        <f t="shared" si="110"/>
        <v>0</v>
      </c>
      <c r="Y426" s="510">
        <f t="shared" si="111"/>
        <v>0</v>
      </c>
      <c r="Z426" s="510">
        <f t="shared" si="112"/>
        <v>0</v>
      </c>
      <c r="AA426" s="510">
        <f t="shared" si="113"/>
        <v>0</v>
      </c>
      <c r="AB426" s="510">
        <f t="shared" si="114"/>
        <v>0</v>
      </c>
      <c r="AC426" s="510">
        <f t="shared" si="115"/>
        <v>0</v>
      </c>
    </row>
    <row r="427" spans="1:29" x14ac:dyDescent="0.25">
      <c r="A427" s="422">
        <v>1</v>
      </c>
      <c r="B427" s="424">
        <v>0</v>
      </c>
      <c r="C427" s="424">
        <v>0</v>
      </c>
      <c r="D427" s="454">
        <v>0</v>
      </c>
      <c r="E427" s="424">
        <v>0</v>
      </c>
      <c r="F427" s="424">
        <v>0</v>
      </c>
      <c r="G427" s="424">
        <v>0</v>
      </c>
      <c r="H427" s="727"/>
      <c r="J427" s="509">
        <f t="shared" si="118"/>
        <v>0</v>
      </c>
      <c r="K427" s="509">
        <f t="shared" si="119"/>
        <v>0</v>
      </c>
      <c r="L427" s="509">
        <f t="shared" si="120"/>
        <v>0</v>
      </c>
      <c r="M427" s="509">
        <f t="shared" si="121"/>
        <v>0</v>
      </c>
      <c r="N427" s="509">
        <f t="shared" si="122"/>
        <v>0</v>
      </c>
      <c r="O427" s="509">
        <f t="shared" si="123"/>
        <v>0</v>
      </c>
      <c r="Q427" s="513">
        <v>0</v>
      </c>
      <c r="R427" s="513">
        <v>0</v>
      </c>
      <c r="S427" s="513">
        <v>0</v>
      </c>
      <c r="T427" s="513">
        <v>0</v>
      </c>
      <c r="U427" s="513">
        <v>0</v>
      </c>
      <c r="V427" s="513">
        <v>0</v>
      </c>
      <c r="X427" s="510">
        <f t="shared" si="110"/>
        <v>0</v>
      </c>
      <c r="Y427" s="510">
        <f t="shared" si="111"/>
        <v>0</v>
      </c>
      <c r="Z427" s="510">
        <f t="shared" si="112"/>
        <v>0</v>
      </c>
      <c r="AA427" s="510">
        <f t="shared" si="113"/>
        <v>0</v>
      </c>
      <c r="AB427" s="510">
        <f t="shared" si="114"/>
        <v>0</v>
      </c>
      <c r="AC427" s="510">
        <f t="shared" si="115"/>
        <v>0</v>
      </c>
    </row>
    <row r="428" spans="1:29" x14ac:dyDescent="0.25">
      <c r="A428" s="422">
        <v>1</v>
      </c>
      <c r="B428" s="424">
        <v>0</v>
      </c>
      <c r="C428" s="424">
        <v>0</v>
      </c>
      <c r="D428" s="454">
        <v>0</v>
      </c>
      <c r="E428" s="424">
        <v>0</v>
      </c>
      <c r="F428" s="424">
        <v>0</v>
      </c>
      <c r="G428" s="424">
        <v>0</v>
      </c>
      <c r="H428" s="727"/>
      <c r="J428" s="509">
        <f t="shared" si="118"/>
        <v>0</v>
      </c>
      <c r="K428" s="509">
        <f t="shared" si="119"/>
        <v>0</v>
      </c>
      <c r="L428" s="509">
        <f t="shared" si="120"/>
        <v>0</v>
      </c>
      <c r="M428" s="509">
        <f t="shared" si="121"/>
        <v>0</v>
      </c>
      <c r="N428" s="509">
        <f t="shared" si="122"/>
        <v>0</v>
      </c>
      <c r="O428" s="509">
        <f t="shared" si="123"/>
        <v>0</v>
      </c>
      <c r="Q428" s="513">
        <v>0</v>
      </c>
      <c r="R428" s="513">
        <v>0</v>
      </c>
      <c r="S428" s="513">
        <v>0</v>
      </c>
      <c r="T428" s="513">
        <v>0</v>
      </c>
      <c r="U428" s="513">
        <v>0</v>
      </c>
      <c r="V428" s="513">
        <v>0</v>
      </c>
      <c r="X428" s="510">
        <f t="shared" si="110"/>
        <v>0</v>
      </c>
      <c r="Y428" s="510">
        <f t="shared" si="111"/>
        <v>0</v>
      </c>
      <c r="Z428" s="510">
        <f t="shared" si="112"/>
        <v>0</v>
      </c>
      <c r="AA428" s="510">
        <f t="shared" si="113"/>
        <v>0</v>
      </c>
      <c r="AB428" s="510">
        <f t="shared" si="114"/>
        <v>0</v>
      </c>
      <c r="AC428" s="510">
        <f t="shared" si="115"/>
        <v>0</v>
      </c>
    </row>
    <row r="429" spans="1:29" x14ac:dyDescent="0.25">
      <c r="A429" s="422">
        <v>1</v>
      </c>
      <c r="B429" s="424">
        <v>0</v>
      </c>
      <c r="C429" s="424">
        <v>0</v>
      </c>
      <c r="D429" s="454">
        <v>0</v>
      </c>
      <c r="E429" s="424">
        <v>0</v>
      </c>
      <c r="F429" s="424">
        <v>0</v>
      </c>
      <c r="G429" s="424">
        <v>0</v>
      </c>
      <c r="H429" s="727"/>
      <c r="J429" s="509">
        <f t="shared" si="118"/>
        <v>0</v>
      </c>
      <c r="K429" s="509">
        <f t="shared" si="119"/>
        <v>0</v>
      </c>
      <c r="L429" s="509">
        <f t="shared" si="120"/>
        <v>0</v>
      </c>
      <c r="M429" s="509">
        <f t="shared" si="121"/>
        <v>0</v>
      </c>
      <c r="N429" s="509">
        <f t="shared" si="122"/>
        <v>0</v>
      </c>
      <c r="O429" s="509">
        <f t="shared" si="123"/>
        <v>0</v>
      </c>
      <c r="Q429" s="513">
        <v>0</v>
      </c>
      <c r="R429" s="513">
        <v>0</v>
      </c>
      <c r="S429" s="513">
        <v>0</v>
      </c>
      <c r="T429" s="513">
        <v>0</v>
      </c>
      <c r="U429" s="513">
        <v>0</v>
      </c>
      <c r="V429" s="513">
        <v>0</v>
      </c>
      <c r="X429" s="510">
        <f t="shared" si="110"/>
        <v>0</v>
      </c>
      <c r="Y429" s="510">
        <f t="shared" si="111"/>
        <v>0</v>
      </c>
      <c r="Z429" s="510">
        <f t="shared" si="112"/>
        <v>0</v>
      </c>
      <c r="AA429" s="510">
        <f t="shared" si="113"/>
        <v>0</v>
      </c>
      <c r="AB429" s="510">
        <f t="shared" si="114"/>
        <v>0</v>
      </c>
      <c r="AC429" s="510">
        <f t="shared" si="115"/>
        <v>0</v>
      </c>
    </row>
    <row r="430" spans="1:29" x14ac:dyDescent="0.25">
      <c r="A430" s="422">
        <v>1</v>
      </c>
      <c r="B430" s="424">
        <v>0</v>
      </c>
      <c r="C430" s="424">
        <v>0</v>
      </c>
      <c r="D430" s="454">
        <v>0</v>
      </c>
      <c r="E430" s="424">
        <v>0</v>
      </c>
      <c r="F430" s="424">
        <v>0</v>
      </c>
      <c r="G430" s="424">
        <v>0</v>
      </c>
      <c r="H430" s="727"/>
      <c r="J430" s="509">
        <f t="shared" si="118"/>
        <v>0</v>
      </c>
      <c r="K430" s="509">
        <f t="shared" si="119"/>
        <v>0</v>
      </c>
      <c r="L430" s="509">
        <f t="shared" si="120"/>
        <v>0</v>
      </c>
      <c r="M430" s="509">
        <f t="shared" si="121"/>
        <v>0</v>
      </c>
      <c r="N430" s="509">
        <f t="shared" si="122"/>
        <v>0</v>
      </c>
      <c r="O430" s="509">
        <f t="shared" si="123"/>
        <v>0</v>
      </c>
      <c r="Q430" s="513">
        <v>0</v>
      </c>
      <c r="R430" s="513">
        <v>0</v>
      </c>
      <c r="S430" s="513">
        <v>0</v>
      </c>
      <c r="T430" s="513">
        <v>0</v>
      </c>
      <c r="U430" s="513">
        <v>0</v>
      </c>
      <c r="V430" s="513">
        <v>0</v>
      </c>
      <c r="X430" s="510">
        <f t="shared" si="110"/>
        <v>0</v>
      </c>
      <c r="Y430" s="510">
        <f t="shared" si="111"/>
        <v>0</v>
      </c>
      <c r="Z430" s="510">
        <f t="shared" si="112"/>
        <v>0</v>
      </c>
      <c r="AA430" s="510">
        <f t="shared" si="113"/>
        <v>0</v>
      </c>
      <c r="AB430" s="510">
        <f t="shared" si="114"/>
        <v>0</v>
      </c>
      <c r="AC430" s="510">
        <f t="shared" si="115"/>
        <v>0</v>
      </c>
    </row>
    <row r="431" spans="1:29" x14ac:dyDescent="0.25">
      <c r="A431" s="422">
        <v>1</v>
      </c>
      <c r="B431" s="424">
        <v>0</v>
      </c>
      <c r="C431" s="424">
        <v>0</v>
      </c>
      <c r="D431" s="454">
        <v>0</v>
      </c>
      <c r="E431" s="424">
        <v>0</v>
      </c>
      <c r="F431" s="424">
        <v>0</v>
      </c>
      <c r="G431" s="424">
        <v>0</v>
      </c>
      <c r="H431" s="727"/>
      <c r="J431" s="509">
        <f t="shared" si="118"/>
        <v>0</v>
      </c>
      <c r="K431" s="509">
        <f t="shared" si="119"/>
        <v>0</v>
      </c>
      <c r="L431" s="509">
        <f t="shared" si="120"/>
        <v>0</v>
      </c>
      <c r="M431" s="509">
        <f t="shared" si="121"/>
        <v>0</v>
      </c>
      <c r="N431" s="509">
        <f t="shared" si="122"/>
        <v>0</v>
      </c>
      <c r="O431" s="509">
        <f t="shared" si="123"/>
        <v>0</v>
      </c>
      <c r="Q431" s="513">
        <v>0</v>
      </c>
      <c r="R431" s="513">
        <v>0</v>
      </c>
      <c r="S431" s="513">
        <v>0</v>
      </c>
      <c r="T431" s="513">
        <v>0</v>
      </c>
      <c r="U431" s="513">
        <v>0</v>
      </c>
      <c r="V431" s="513">
        <v>0</v>
      </c>
      <c r="X431" s="510">
        <f t="shared" si="110"/>
        <v>0</v>
      </c>
      <c r="Y431" s="510">
        <f t="shared" si="111"/>
        <v>0</v>
      </c>
      <c r="Z431" s="510">
        <f t="shared" si="112"/>
        <v>0</v>
      </c>
      <c r="AA431" s="510">
        <f t="shared" si="113"/>
        <v>0</v>
      </c>
      <c r="AB431" s="510">
        <f t="shared" si="114"/>
        <v>0</v>
      </c>
      <c r="AC431" s="510">
        <f t="shared" si="115"/>
        <v>0</v>
      </c>
    </row>
    <row r="432" spans="1:29" x14ac:dyDescent="0.25">
      <c r="A432" s="422">
        <v>1</v>
      </c>
      <c r="B432" s="427">
        <v>0</v>
      </c>
      <c r="C432" s="427">
        <v>0</v>
      </c>
      <c r="D432" s="456">
        <v>0</v>
      </c>
      <c r="E432" s="427">
        <v>0</v>
      </c>
      <c r="F432" s="427">
        <v>0</v>
      </c>
      <c r="G432" s="427">
        <v>0</v>
      </c>
      <c r="H432" s="727"/>
      <c r="J432" s="509">
        <f t="shared" si="118"/>
        <v>0</v>
      </c>
      <c r="K432" s="509">
        <f t="shared" si="119"/>
        <v>0</v>
      </c>
      <c r="L432" s="509">
        <f t="shared" si="120"/>
        <v>0</v>
      </c>
      <c r="M432" s="509">
        <f t="shared" si="121"/>
        <v>0</v>
      </c>
      <c r="N432" s="509">
        <f t="shared" si="122"/>
        <v>0</v>
      </c>
      <c r="O432" s="509">
        <f t="shared" si="123"/>
        <v>0</v>
      </c>
      <c r="Q432" s="513">
        <v>0</v>
      </c>
      <c r="R432" s="513">
        <v>0</v>
      </c>
      <c r="S432" s="513">
        <v>0</v>
      </c>
      <c r="T432" s="513">
        <v>0</v>
      </c>
      <c r="U432" s="513">
        <v>0</v>
      </c>
      <c r="V432" s="513">
        <v>0</v>
      </c>
      <c r="X432" s="510">
        <f t="shared" si="110"/>
        <v>0</v>
      </c>
      <c r="Y432" s="510">
        <f t="shared" si="111"/>
        <v>0</v>
      </c>
      <c r="Z432" s="510">
        <f t="shared" si="112"/>
        <v>0</v>
      </c>
      <c r="AA432" s="510">
        <f t="shared" si="113"/>
        <v>0</v>
      </c>
      <c r="AB432" s="510">
        <f t="shared" si="114"/>
        <v>0</v>
      </c>
      <c r="AC432" s="510">
        <f t="shared" si="115"/>
        <v>0</v>
      </c>
    </row>
    <row r="433" spans="1:29" x14ac:dyDescent="0.25">
      <c r="A433" s="411" t="s">
        <v>627</v>
      </c>
      <c r="B433" s="423">
        <v>892900</v>
      </c>
      <c r="C433" s="423">
        <v>822044.9</v>
      </c>
      <c r="D433" s="423">
        <v>0</v>
      </c>
      <c r="E433" s="423">
        <v>0</v>
      </c>
      <c r="F433" s="423">
        <v>0</v>
      </c>
      <c r="G433" s="423">
        <v>0</v>
      </c>
      <c r="H433" s="726" t="s">
        <v>806</v>
      </c>
      <c r="J433" s="509">
        <f t="shared" si="118"/>
        <v>892.9</v>
      </c>
      <c r="K433" s="509">
        <f t="shared" si="119"/>
        <v>822</v>
      </c>
      <c r="L433" s="509">
        <f t="shared" si="120"/>
        <v>0</v>
      </c>
      <c r="M433" s="509">
        <f t="shared" si="121"/>
        <v>0</v>
      </c>
      <c r="N433" s="509">
        <f t="shared" si="122"/>
        <v>0</v>
      </c>
      <c r="O433" s="509">
        <f t="shared" si="123"/>
        <v>0</v>
      </c>
      <c r="Q433" s="513">
        <v>892.9</v>
      </c>
      <c r="R433" s="513">
        <v>822</v>
      </c>
      <c r="S433" s="513">
        <v>0</v>
      </c>
      <c r="T433" s="513">
        <v>0</v>
      </c>
      <c r="U433" s="513">
        <v>0</v>
      </c>
      <c r="V433" s="513">
        <v>0</v>
      </c>
      <c r="X433" s="510">
        <f t="shared" si="110"/>
        <v>0</v>
      </c>
      <c r="Y433" s="510">
        <f t="shared" si="111"/>
        <v>4.4899999999984175E-2</v>
      </c>
      <c r="Z433" s="510">
        <f t="shared" si="112"/>
        <v>0</v>
      </c>
      <c r="AA433" s="510">
        <f t="shared" si="113"/>
        <v>0</v>
      </c>
      <c r="AB433" s="510">
        <f t="shared" si="114"/>
        <v>0</v>
      </c>
      <c r="AC433" s="510">
        <f t="shared" si="115"/>
        <v>0</v>
      </c>
    </row>
    <row r="434" spans="1:29" x14ac:dyDescent="0.25">
      <c r="A434" s="422">
        <v>1</v>
      </c>
      <c r="B434" s="427">
        <v>0</v>
      </c>
      <c r="C434" s="427">
        <v>0</v>
      </c>
      <c r="D434" s="427">
        <v>0</v>
      </c>
      <c r="E434" s="427">
        <v>0</v>
      </c>
      <c r="F434" s="427">
        <v>0</v>
      </c>
      <c r="G434" s="427">
        <v>0</v>
      </c>
      <c r="H434" s="809"/>
      <c r="J434" s="509">
        <f t="shared" si="118"/>
        <v>0</v>
      </c>
      <c r="K434" s="509">
        <f t="shared" si="119"/>
        <v>0</v>
      </c>
      <c r="L434" s="509">
        <f t="shared" si="120"/>
        <v>0</v>
      </c>
      <c r="M434" s="509">
        <f t="shared" si="121"/>
        <v>0</v>
      </c>
      <c r="N434" s="509">
        <f t="shared" si="122"/>
        <v>0</v>
      </c>
      <c r="O434" s="509">
        <f t="shared" si="123"/>
        <v>0</v>
      </c>
      <c r="Q434" s="513">
        <v>0</v>
      </c>
      <c r="R434" s="513">
        <v>0</v>
      </c>
      <c r="S434" s="513">
        <v>0</v>
      </c>
      <c r="T434" s="513">
        <v>0</v>
      </c>
      <c r="U434" s="513">
        <v>0</v>
      </c>
      <c r="V434" s="513">
        <v>0</v>
      </c>
      <c r="X434" s="510">
        <f t="shared" si="110"/>
        <v>0</v>
      </c>
      <c r="Y434" s="510">
        <f t="shared" si="111"/>
        <v>0</v>
      </c>
      <c r="Z434" s="510">
        <f t="shared" si="112"/>
        <v>0</v>
      </c>
      <c r="AA434" s="510">
        <f t="shared" si="113"/>
        <v>0</v>
      </c>
      <c r="AB434" s="510">
        <f t="shared" si="114"/>
        <v>0</v>
      </c>
      <c r="AC434" s="510">
        <f t="shared" si="115"/>
        <v>0</v>
      </c>
    </row>
    <row r="435" spans="1:29" x14ac:dyDescent="0.25">
      <c r="A435" s="442" t="s">
        <v>628</v>
      </c>
      <c r="B435" s="423">
        <v>103000</v>
      </c>
      <c r="C435" s="423">
        <v>89200</v>
      </c>
      <c r="D435" s="423">
        <v>0</v>
      </c>
      <c r="E435" s="423">
        <v>112400</v>
      </c>
      <c r="F435" s="423">
        <v>112400</v>
      </c>
      <c r="G435" s="423">
        <v>112400</v>
      </c>
      <c r="H435" s="760" t="s">
        <v>319</v>
      </c>
      <c r="J435" s="509">
        <f t="shared" si="118"/>
        <v>103</v>
      </c>
      <c r="K435" s="509">
        <f t="shared" si="119"/>
        <v>89.2</v>
      </c>
      <c r="L435" s="509">
        <f t="shared" si="120"/>
        <v>0</v>
      </c>
      <c r="M435" s="509">
        <f t="shared" si="121"/>
        <v>112.4</v>
      </c>
      <c r="N435" s="509">
        <f t="shared" si="122"/>
        <v>112.4</v>
      </c>
      <c r="O435" s="509">
        <f t="shared" si="123"/>
        <v>112.4</v>
      </c>
      <c r="Q435" s="513">
        <v>103</v>
      </c>
      <c r="R435" s="513">
        <v>89.2</v>
      </c>
      <c r="S435" s="513">
        <v>0</v>
      </c>
      <c r="T435" s="513">
        <v>112.4</v>
      </c>
      <c r="U435" s="513">
        <v>112.4</v>
      </c>
      <c r="V435" s="513">
        <v>112.4</v>
      </c>
      <c r="X435" s="510">
        <f t="shared" si="110"/>
        <v>0</v>
      </c>
      <c r="Y435" s="510">
        <f t="shared" si="111"/>
        <v>0</v>
      </c>
      <c r="Z435" s="510">
        <f t="shared" si="112"/>
        <v>0</v>
      </c>
      <c r="AA435" s="510">
        <f t="shared" si="113"/>
        <v>0</v>
      </c>
      <c r="AB435" s="510">
        <f t="shared" si="114"/>
        <v>0</v>
      </c>
      <c r="AC435" s="510">
        <f t="shared" si="115"/>
        <v>0</v>
      </c>
    </row>
    <row r="436" spans="1:29" x14ac:dyDescent="0.25">
      <c r="A436" s="422">
        <v>1</v>
      </c>
      <c r="B436" s="424">
        <v>0</v>
      </c>
      <c r="C436" s="424">
        <v>0</v>
      </c>
      <c r="D436" s="424">
        <v>0</v>
      </c>
      <c r="E436" s="424">
        <v>0</v>
      </c>
      <c r="F436" s="424">
        <v>0</v>
      </c>
      <c r="G436" s="424">
        <v>0</v>
      </c>
      <c r="H436" s="814"/>
      <c r="J436" s="509">
        <f t="shared" si="118"/>
        <v>0</v>
      </c>
      <c r="K436" s="509">
        <f t="shared" si="119"/>
        <v>0</v>
      </c>
      <c r="L436" s="509">
        <f t="shared" si="120"/>
        <v>0</v>
      </c>
      <c r="M436" s="509">
        <f t="shared" si="121"/>
        <v>0</v>
      </c>
      <c r="N436" s="509">
        <f t="shared" si="122"/>
        <v>0</v>
      </c>
      <c r="O436" s="509">
        <f t="shared" si="123"/>
        <v>0</v>
      </c>
      <c r="Q436" s="513">
        <v>0</v>
      </c>
      <c r="R436" s="513">
        <v>0</v>
      </c>
      <c r="S436" s="513">
        <v>0</v>
      </c>
      <c r="T436" s="513">
        <v>0</v>
      </c>
      <c r="U436" s="513">
        <v>0</v>
      </c>
      <c r="V436" s="513">
        <v>0</v>
      </c>
      <c r="X436" s="510">
        <f t="shared" si="110"/>
        <v>0</v>
      </c>
      <c r="Y436" s="510">
        <f t="shared" si="111"/>
        <v>0</v>
      </c>
      <c r="Z436" s="510">
        <f t="shared" si="112"/>
        <v>0</v>
      </c>
      <c r="AA436" s="510">
        <f t="shared" si="113"/>
        <v>0</v>
      </c>
      <c r="AB436" s="510">
        <f t="shared" si="114"/>
        <v>0</v>
      </c>
      <c r="AC436" s="510">
        <f t="shared" si="115"/>
        <v>0</v>
      </c>
    </row>
    <row r="437" spans="1:29" x14ac:dyDescent="0.25">
      <c r="A437" s="422">
        <v>1</v>
      </c>
      <c r="B437" s="424"/>
      <c r="C437" s="424"/>
      <c r="D437" s="424"/>
      <c r="E437" s="424"/>
      <c r="F437" s="424"/>
      <c r="G437" s="424"/>
      <c r="H437" s="814"/>
      <c r="J437" s="509">
        <f t="shared" si="118"/>
        <v>0</v>
      </c>
      <c r="K437" s="509">
        <f t="shared" si="119"/>
        <v>0</v>
      </c>
      <c r="L437" s="509">
        <f t="shared" si="120"/>
        <v>0</v>
      </c>
      <c r="M437" s="509">
        <f t="shared" si="121"/>
        <v>0</v>
      </c>
      <c r="N437" s="509">
        <f t="shared" si="122"/>
        <v>0</v>
      </c>
      <c r="O437" s="509">
        <f t="shared" si="123"/>
        <v>0</v>
      </c>
      <c r="Q437" s="513">
        <v>0</v>
      </c>
      <c r="R437" s="513">
        <v>0</v>
      </c>
      <c r="S437" s="513">
        <v>0</v>
      </c>
      <c r="T437" s="513">
        <v>0</v>
      </c>
      <c r="U437" s="513">
        <v>0</v>
      </c>
      <c r="V437" s="513">
        <v>0</v>
      </c>
      <c r="X437" s="510">
        <f t="shared" si="110"/>
        <v>0</v>
      </c>
      <c r="Y437" s="510">
        <f t="shared" si="111"/>
        <v>0</v>
      </c>
      <c r="Z437" s="510">
        <f t="shared" si="112"/>
        <v>0</v>
      </c>
      <c r="AA437" s="510">
        <f t="shared" si="113"/>
        <v>0</v>
      </c>
      <c r="AB437" s="510">
        <f t="shared" si="114"/>
        <v>0</v>
      </c>
      <c r="AC437" s="510">
        <f t="shared" si="115"/>
        <v>0</v>
      </c>
    </row>
    <row r="438" spans="1:29" x14ac:dyDescent="0.25">
      <c r="A438" s="422">
        <v>1</v>
      </c>
      <c r="B438" s="424">
        <v>0</v>
      </c>
      <c r="C438" s="424">
        <v>0</v>
      </c>
      <c r="D438" s="424">
        <v>0</v>
      </c>
      <c r="E438" s="424">
        <v>0</v>
      </c>
      <c r="F438" s="424">
        <v>0</v>
      </c>
      <c r="G438" s="424">
        <v>0</v>
      </c>
      <c r="H438" s="814"/>
      <c r="J438" s="509">
        <f t="shared" si="118"/>
        <v>0</v>
      </c>
      <c r="K438" s="509">
        <f t="shared" si="119"/>
        <v>0</v>
      </c>
      <c r="L438" s="509">
        <f t="shared" si="120"/>
        <v>0</v>
      </c>
      <c r="M438" s="509">
        <f t="shared" si="121"/>
        <v>0</v>
      </c>
      <c r="N438" s="509">
        <f t="shared" si="122"/>
        <v>0</v>
      </c>
      <c r="O438" s="509">
        <f t="shared" si="123"/>
        <v>0</v>
      </c>
      <c r="Q438" s="513">
        <v>0</v>
      </c>
      <c r="R438" s="513">
        <v>0</v>
      </c>
      <c r="S438" s="513">
        <v>0</v>
      </c>
      <c r="T438" s="513">
        <v>0</v>
      </c>
      <c r="U438" s="513">
        <v>0</v>
      </c>
      <c r="V438" s="513">
        <v>0</v>
      </c>
      <c r="X438" s="510">
        <f t="shared" si="110"/>
        <v>0</v>
      </c>
      <c r="Y438" s="510">
        <f t="shared" si="111"/>
        <v>0</v>
      </c>
      <c r="Z438" s="510">
        <f t="shared" si="112"/>
        <v>0</v>
      </c>
      <c r="AA438" s="510">
        <f t="shared" si="113"/>
        <v>0</v>
      </c>
      <c r="AB438" s="510">
        <f t="shared" si="114"/>
        <v>0</v>
      </c>
      <c r="AC438" s="510">
        <f t="shared" si="115"/>
        <v>0</v>
      </c>
    </row>
    <row r="439" spans="1:29" x14ac:dyDescent="0.25">
      <c r="A439" s="422">
        <v>1</v>
      </c>
      <c r="B439" s="424"/>
      <c r="C439" s="424"/>
      <c r="D439" s="424"/>
      <c r="E439" s="424"/>
      <c r="F439" s="424"/>
      <c r="G439" s="424"/>
      <c r="H439" s="814"/>
      <c r="J439" s="509">
        <f t="shared" si="118"/>
        <v>0</v>
      </c>
      <c r="K439" s="509">
        <f t="shared" si="119"/>
        <v>0</v>
      </c>
      <c r="L439" s="509">
        <f t="shared" si="120"/>
        <v>0</v>
      </c>
      <c r="M439" s="509">
        <f t="shared" si="121"/>
        <v>0</v>
      </c>
      <c r="N439" s="509">
        <f t="shared" si="122"/>
        <v>0</v>
      </c>
      <c r="O439" s="509">
        <f t="shared" si="123"/>
        <v>0</v>
      </c>
      <c r="Q439" s="513">
        <v>0</v>
      </c>
      <c r="R439" s="513">
        <v>0</v>
      </c>
      <c r="S439" s="513">
        <v>0</v>
      </c>
      <c r="T439" s="513">
        <v>0</v>
      </c>
      <c r="U439" s="513">
        <v>0</v>
      </c>
      <c r="V439" s="513">
        <v>0</v>
      </c>
      <c r="X439" s="510">
        <f t="shared" si="110"/>
        <v>0</v>
      </c>
      <c r="Y439" s="510">
        <f t="shared" si="111"/>
        <v>0</v>
      </c>
      <c r="Z439" s="510">
        <f t="shared" si="112"/>
        <v>0</v>
      </c>
      <c r="AA439" s="510">
        <f t="shared" si="113"/>
        <v>0</v>
      </c>
      <c r="AB439" s="510">
        <f t="shared" si="114"/>
        <v>0</v>
      </c>
      <c r="AC439" s="510">
        <f t="shared" si="115"/>
        <v>0</v>
      </c>
    </row>
    <row r="440" spans="1:29" x14ac:dyDescent="0.25">
      <c r="A440" s="422">
        <v>1</v>
      </c>
      <c r="B440" s="424">
        <v>0</v>
      </c>
      <c r="C440" s="424">
        <v>0</v>
      </c>
      <c r="D440" s="424">
        <v>0</v>
      </c>
      <c r="E440" s="424">
        <v>0</v>
      </c>
      <c r="F440" s="424">
        <v>0</v>
      </c>
      <c r="G440" s="424">
        <v>0</v>
      </c>
      <c r="H440" s="814"/>
      <c r="J440" s="509">
        <f t="shared" si="118"/>
        <v>0</v>
      </c>
      <c r="K440" s="509">
        <f t="shared" si="119"/>
        <v>0</v>
      </c>
      <c r="L440" s="509">
        <f t="shared" si="120"/>
        <v>0</v>
      </c>
      <c r="M440" s="509">
        <f t="shared" si="121"/>
        <v>0</v>
      </c>
      <c r="N440" s="509">
        <f t="shared" si="122"/>
        <v>0</v>
      </c>
      <c r="O440" s="509">
        <f t="shared" si="123"/>
        <v>0</v>
      </c>
      <c r="Q440" s="513">
        <v>0</v>
      </c>
      <c r="R440" s="513">
        <v>0</v>
      </c>
      <c r="S440" s="513">
        <v>0</v>
      </c>
      <c r="T440" s="513">
        <v>0</v>
      </c>
      <c r="U440" s="513">
        <v>0</v>
      </c>
      <c r="V440" s="513">
        <v>0</v>
      </c>
      <c r="X440" s="510">
        <f t="shared" si="110"/>
        <v>0</v>
      </c>
      <c r="Y440" s="510">
        <f t="shared" si="111"/>
        <v>0</v>
      </c>
      <c r="Z440" s="510">
        <f t="shared" si="112"/>
        <v>0</v>
      </c>
      <c r="AA440" s="510">
        <f t="shared" si="113"/>
        <v>0</v>
      </c>
      <c r="AB440" s="510">
        <f t="shared" si="114"/>
        <v>0</v>
      </c>
      <c r="AC440" s="510">
        <f t="shared" si="115"/>
        <v>0</v>
      </c>
    </row>
    <row r="441" spans="1:29" x14ac:dyDescent="0.25">
      <c r="A441" s="422">
        <v>1</v>
      </c>
      <c r="B441" s="427">
        <v>0</v>
      </c>
      <c r="C441" s="427">
        <v>0</v>
      </c>
      <c r="D441" s="427">
        <v>0</v>
      </c>
      <c r="E441" s="427">
        <v>0</v>
      </c>
      <c r="F441" s="427">
        <v>0</v>
      </c>
      <c r="G441" s="427">
        <v>0</v>
      </c>
      <c r="H441" s="814"/>
      <c r="J441" s="509">
        <f t="shared" si="118"/>
        <v>0</v>
      </c>
      <c r="K441" s="509">
        <f t="shared" si="119"/>
        <v>0</v>
      </c>
      <c r="L441" s="509">
        <f t="shared" si="120"/>
        <v>0</v>
      </c>
      <c r="M441" s="509">
        <f t="shared" si="121"/>
        <v>0</v>
      </c>
      <c r="N441" s="509">
        <f t="shared" si="122"/>
        <v>0</v>
      </c>
      <c r="O441" s="509">
        <f t="shared" si="123"/>
        <v>0</v>
      </c>
      <c r="Q441" s="513">
        <v>0</v>
      </c>
      <c r="R441" s="513">
        <v>0</v>
      </c>
      <c r="S441" s="513">
        <v>0</v>
      </c>
      <c r="T441" s="513">
        <v>0</v>
      </c>
      <c r="U441" s="513">
        <v>0</v>
      </c>
      <c r="V441" s="513">
        <v>0</v>
      </c>
      <c r="X441" s="510">
        <f t="shared" si="110"/>
        <v>0</v>
      </c>
      <c r="Y441" s="510">
        <f t="shared" si="111"/>
        <v>0</v>
      </c>
      <c r="Z441" s="510">
        <f t="shared" si="112"/>
        <v>0</v>
      </c>
      <c r="AA441" s="510">
        <f t="shared" si="113"/>
        <v>0</v>
      </c>
      <c r="AB441" s="510">
        <f t="shared" si="114"/>
        <v>0</v>
      </c>
      <c r="AC441" s="510">
        <f t="shared" si="115"/>
        <v>0</v>
      </c>
    </row>
    <row r="442" spans="1:29" x14ac:dyDescent="0.25">
      <c r="A442" s="422" t="s">
        <v>257</v>
      </c>
      <c r="B442" s="445">
        <v>750000</v>
      </c>
      <c r="C442" s="445">
        <v>750000</v>
      </c>
      <c r="D442" s="445">
        <v>3350000</v>
      </c>
      <c r="E442" s="445">
        <v>5100000</v>
      </c>
      <c r="F442" s="445">
        <v>0</v>
      </c>
      <c r="G442" s="445">
        <v>0</v>
      </c>
      <c r="H442" s="726" t="s">
        <v>1204</v>
      </c>
      <c r="J442" s="509">
        <f t="shared" si="118"/>
        <v>750</v>
      </c>
      <c r="K442" s="509">
        <f t="shared" si="119"/>
        <v>750</v>
      </c>
      <c r="L442" s="509">
        <f t="shared" si="120"/>
        <v>3350</v>
      </c>
      <c r="M442" s="509">
        <f t="shared" si="121"/>
        <v>5100</v>
      </c>
      <c r="N442" s="509">
        <f t="shared" si="122"/>
        <v>0</v>
      </c>
      <c r="O442" s="509">
        <f t="shared" si="123"/>
        <v>0</v>
      </c>
      <c r="Q442" s="513">
        <v>750</v>
      </c>
      <c r="R442" s="513">
        <v>750</v>
      </c>
      <c r="S442" s="513">
        <v>3350</v>
      </c>
      <c r="T442" s="513">
        <v>5100</v>
      </c>
      <c r="U442" s="513">
        <v>0</v>
      </c>
      <c r="V442" s="513">
        <v>0</v>
      </c>
      <c r="X442" s="510">
        <f t="shared" si="110"/>
        <v>0</v>
      </c>
      <c r="Y442" s="510">
        <f t="shared" si="111"/>
        <v>0</v>
      </c>
      <c r="Z442" s="510">
        <f t="shared" si="112"/>
        <v>0</v>
      </c>
      <c r="AA442" s="510">
        <f t="shared" si="113"/>
        <v>0</v>
      </c>
      <c r="AB442" s="510">
        <f t="shared" si="114"/>
        <v>0</v>
      </c>
      <c r="AC442" s="510">
        <f t="shared" si="115"/>
        <v>0</v>
      </c>
    </row>
    <row r="443" spans="1:29" x14ac:dyDescent="0.25">
      <c r="A443" s="422">
        <v>1</v>
      </c>
      <c r="B443" s="446">
        <v>0</v>
      </c>
      <c r="C443" s="446">
        <v>0</v>
      </c>
      <c r="D443" s="446">
        <v>0</v>
      </c>
      <c r="E443" s="446">
        <v>0</v>
      </c>
      <c r="F443" s="446">
        <v>0</v>
      </c>
      <c r="G443" s="446">
        <v>0</v>
      </c>
      <c r="H443" s="727"/>
      <c r="J443" s="509">
        <f t="shared" si="118"/>
        <v>0</v>
      </c>
      <c r="K443" s="509">
        <f t="shared" si="119"/>
        <v>0</v>
      </c>
      <c r="L443" s="509">
        <f t="shared" si="120"/>
        <v>0</v>
      </c>
      <c r="M443" s="509">
        <f t="shared" si="121"/>
        <v>0</v>
      </c>
      <c r="N443" s="509">
        <f t="shared" si="122"/>
        <v>0</v>
      </c>
      <c r="O443" s="509">
        <f t="shared" si="123"/>
        <v>0</v>
      </c>
      <c r="Q443" s="513">
        <v>0</v>
      </c>
      <c r="R443" s="513">
        <v>0</v>
      </c>
      <c r="S443" s="513">
        <v>0</v>
      </c>
      <c r="T443" s="513">
        <v>0</v>
      </c>
      <c r="U443" s="513">
        <v>0</v>
      </c>
      <c r="V443" s="513">
        <v>0</v>
      </c>
      <c r="X443" s="510">
        <f t="shared" si="110"/>
        <v>0</v>
      </c>
      <c r="Y443" s="510">
        <f t="shared" si="111"/>
        <v>0</v>
      </c>
      <c r="Z443" s="510">
        <f t="shared" si="112"/>
        <v>0</v>
      </c>
      <c r="AA443" s="510">
        <f t="shared" si="113"/>
        <v>0</v>
      </c>
      <c r="AB443" s="510">
        <f t="shared" si="114"/>
        <v>0</v>
      </c>
      <c r="AC443" s="510">
        <f t="shared" si="115"/>
        <v>0</v>
      </c>
    </row>
    <row r="444" spans="1:29" x14ac:dyDescent="0.25">
      <c r="A444" s="422">
        <v>1</v>
      </c>
      <c r="B444" s="446">
        <v>0</v>
      </c>
      <c r="C444" s="446">
        <v>0</v>
      </c>
      <c r="D444" s="446">
        <v>0</v>
      </c>
      <c r="E444" s="446">
        <v>0</v>
      </c>
      <c r="F444" s="446">
        <v>0</v>
      </c>
      <c r="G444" s="446">
        <v>0</v>
      </c>
      <c r="H444" s="727"/>
      <c r="J444" s="509">
        <f t="shared" si="118"/>
        <v>0</v>
      </c>
      <c r="K444" s="509">
        <f t="shared" si="119"/>
        <v>0</v>
      </c>
      <c r="L444" s="509">
        <f t="shared" si="120"/>
        <v>0</v>
      </c>
      <c r="M444" s="509">
        <f t="shared" si="121"/>
        <v>0</v>
      </c>
      <c r="N444" s="509">
        <f t="shared" si="122"/>
        <v>0</v>
      </c>
      <c r="O444" s="509">
        <f t="shared" si="123"/>
        <v>0</v>
      </c>
      <c r="Q444" s="513">
        <v>0</v>
      </c>
      <c r="R444" s="513">
        <v>0</v>
      </c>
      <c r="S444" s="513">
        <v>0</v>
      </c>
      <c r="T444" s="513">
        <v>0</v>
      </c>
      <c r="U444" s="513">
        <v>0</v>
      </c>
      <c r="V444" s="513">
        <v>0</v>
      </c>
      <c r="X444" s="510">
        <f t="shared" si="110"/>
        <v>0</v>
      </c>
      <c r="Y444" s="510">
        <f t="shared" si="111"/>
        <v>0</v>
      </c>
      <c r="Z444" s="510">
        <f t="shared" si="112"/>
        <v>0</v>
      </c>
      <c r="AA444" s="510">
        <f t="shared" si="113"/>
        <v>0</v>
      </c>
      <c r="AB444" s="510">
        <f t="shared" si="114"/>
        <v>0</v>
      </c>
      <c r="AC444" s="510">
        <f t="shared" si="115"/>
        <v>0</v>
      </c>
    </row>
    <row r="445" spans="1:29" x14ac:dyDescent="0.25">
      <c r="A445" s="422">
        <v>1</v>
      </c>
      <c r="B445" s="446">
        <v>0</v>
      </c>
      <c r="C445" s="446">
        <v>0</v>
      </c>
      <c r="D445" s="446">
        <v>0</v>
      </c>
      <c r="E445" s="446">
        <v>0</v>
      </c>
      <c r="F445" s="446">
        <v>0</v>
      </c>
      <c r="G445" s="446">
        <v>0</v>
      </c>
      <c r="H445" s="727"/>
      <c r="J445" s="509">
        <f t="shared" si="118"/>
        <v>0</v>
      </c>
      <c r="K445" s="509">
        <f t="shared" si="119"/>
        <v>0</v>
      </c>
      <c r="L445" s="509">
        <f t="shared" si="120"/>
        <v>0</v>
      </c>
      <c r="M445" s="509">
        <f t="shared" si="121"/>
        <v>0</v>
      </c>
      <c r="N445" s="509">
        <f t="shared" si="122"/>
        <v>0</v>
      </c>
      <c r="O445" s="509">
        <f t="shared" si="123"/>
        <v>0</v>
      </c>
      <c r="Q445" s="513">
        <v>0</v>
      </c>
      <c r="R445" s="513">
        <v>0</v>
      </c>
      <c r="S445" s="513">
        <v>0</v>
      </c>
      <c r="T445" s="513">
        <v>0</v>
      </c>
      <c r="U445" s="513">
        <v>0</v>
      </c>
      <c r="V445" s="513">
        <v>0</v>
      </c>
      <c r="X445" s="510">
        <f t="shared" si="110"/>
        <v>0</v>
      </c>
      <c r="Y445" s="510">
        <f t="shared" si="111"/>
        <v>0</v>
      </c>
      <c r="Z445" s="510">
        <f t="shared" si="112"/>
        <v>0</v>
      </c>
      <c r="AA445" s="510">
        <f t="shared" si="113"/>
        <v>0</v>
      </c>
      <c r="AB445" s="510">
        <f t="shared" si="114"/>
        <v>0</v>
      </c>
      <c r="AC445" s="510">
        <f t="shared" si="115"/>
        <v>0</v>
      </c>
    </row>
    <row r="446" spans="1:29" x14ac:dyDescent="0.25">
      <c r="A446" s="422" t="s">
        <v>258</v>
      </c>
      <c r="B446" s="423">
        <v>92400</v>
      </c>
      <c r="C446" s="423">
        <v>68802.100000000006</v>
      </c>
      <c r="D446" s="423">
        <v>92400</v>
      </c>
      <c r="E446" s="423">
        <v>742400</v>
      </c>
      <c r="F446" s="423">
        <v>92400</v>
      </c>
      <c r="G446" s="423">
        <v>92400</v>
      </c>
      <c r="H446" s="726" t="s">
        <v>326</v>
      </c>
      <c r="J446" s="509">
        <f t="shared" si="118"/>
        <v>92.4</v>
      </c>
      <c r="K446" s="509">
        <f t="shared" si="119"/>
        <v>68.8</v>
      </c>
      <c r="L446" s="509">
        <f t="shared" si="120"/>
        <v>92.4</v>
      </c>
      <c r="M446" s="509">
        <f t="shared" si="121"/>
        <v>742.4</v>
      </c>
      <c r="N446" s="509">
        <f t="shared" si="122"/>
        <v>92.4</v>
      </c>
      <c r="O446" s="509">
        <f t="shared" si="123"/>
        <v>92.4</v>
      </c>
      <c r="Q446" s="513">
        <v>92.4</v>
      </c>
      <c r="R446" s="513">
        <v>68.8</v>
      </c>
      <c r="S446" s="513">
        <v>92.4</v>
      </c>
      <c r="T446" s="513">
        <v>742.4</v>
      </c>
      <c r="U446" s="513">
        <v>92.4</v>
      </c>
      <c r="V446" s="513">
        <v>92.4</v>
      </c>
      <c r="X446" s="510">
        <f t="shared" si="110"/>
        <v>0</v>
      </c>
      <c r="Y446" s="510">
        <f t="shared" si="111"/>
        <v>2.1000000000128694E-3</v>
      </c>
      <c r="Z446" s="510">
        <f t="shared" si="112"/>
        <v>0</v>
      </c>
      <c r="AA446" s="510">
        <f t="shared" si="113"/>
        <v>0</v>
      </c>
      <c r="AB446" s="510">
        <f t="shared" si="114"/>
        <v>0</v>
      </c>
      <c r="AC446" s="510">
        <f t="shared" si="115"/>
        <v>0</v>
      </c>
    </row>
    <row r="447" spans="1:29" x14ac:dyDescent="0.25">
      <c r="A447" s="422">
        <v>1</v>
      </c>
      <c r="B447" s="424">
        <v>0</v>
      </c>
      <c r="C447" s="424">
        <v>0</v>
      </c>
      <c r="D447" s="424">
        <v>0</v>
      </c>
      <c r="E447" s="424">
        <v>0</v>
      </c>
      <c r="F447" s="424">
        <v>0</v>
      </c>
      <c r="G447" s="424">
        <v>0</v>
      </c>
      <c r="H447" s="727"/>
      <c r="J447" s="509">
        <f t="shared" si="118"/>
        <v>0</v>
      </c>
      <c r="K447" s="509">
        <f t="shared" si="119"/>
        <v>0</v>
      </c>
      <c r="L447" s="509">
        <f t="shared" si="120"/>
        <v>0</v>
      </c>
      <c r="M447" s="509">
        <f t="shared" si="121"/>
        <v>0</v>
      </c>
      <c r="N447" s="509">
        <f t="shared" si="122"/>
        <v>0</v>
      </c>
      <c r="O447" s="509">
        <f t="shared" si="123"/>
        <v>0</v>
      </c>
      <c r="Q447" s="513">
        <v>0</v>
      </c>
      <c r="R447" s="513">
        <v>0</v>
      </c>
      <c r="S447" s="513">
        <v>0</v>
      </c>
      <c r="T447" s="513">
        <v>0</v>
      </c>
      <c r="U447" s="513">
        <v>0</v>
      </c>
      <c r="V447" s="513">
        <v>0</v>
      </c>
      <c r="X447" s="510">
        <f t="shared" si="110"/>
        <v>0</v>
      </c>
      <c r="Y447" s="510">
        <f t="shared" si="111"/>
        <v>0</v>
      </c>
      <c r="Z447" s="510">
        <f t="shared" si="112"/>
        <v>0</v>
      </c>
      <c r="AA447" s="510">
        <f t="shared" si="113"/>
        <v>0</v>
      </c>
      <c r="AB447" s="510">
        <f t="shared" si="114"/>
        <v>0</v>
      </c>
      <c r="AC447" s="510">
        <f t="shared" si="115"/>
        <v>0</v>
      </c>
    </row>
    <row r="448" spans="1:29" x14ac:dyDescent="0.25">
      <c r="A448" s="422">
        <v>1</v>
      </c>
      <c r="B448" s="424">
        <v>0</v>
      </c>
      <c r="C448" s="424">
        <v>0</v>
      </c>
      <c r="D448" s="424">
        <v>0</v>
      </c>
      <c r="E448" s="424">
        <v>0</v>
      </c>
      <c r="F448" s="424">
        <v>0</v>
      </c>
      <c r="G448" s="424">
        <v>0</v>
      </c>
      <c r="H448" s="727"/>
      <c r="J448" s="509">
        <f t="shared" si="118"/>
        <v>0</v>
      </c>
      <c r="K448" s="509">
        <f t="shared" si="119"/>
        <v>0</v>
      </c>
      <c r="L448" s="509">
        <f t="shared" si="120"/>
        <v>0</v>
      </c>
      <c r="M448" s="509">
        <f t="shared" si="121"/>
        <v>0</v>
      </c>
      <c r="N448" s="509">
        <f t="shared" si="122"/>
        <v>0</v>
      </c>
      <c r="O448" s="509">
        <f t="shared" si="123"/>
        <v>0</v>
      </c>
      <c r="Q448" s="513">
        <v>0</v>
      </c>
      <c r="R448" s="513">
        <v>0</v>
      </c>
      <c r="S448" s="513">
        <v>0</v>
      </c>
      <c r="T448" s="513">
        <v>0</v>
      </c>
      <c r="U448" s="513">
        <v>0</v>
      </c>
      <c r="V448" s="513">
        <v>0</v>
      </c>
      <c r="X448" s="510">
        <f t="shared" si="110"/>
        <v>0</v>
      </c>
      <c r="Y448" s="510">
        <f t="shared" si="111"/>
        <v>0</v>
      </c>
      <c r="Z448" s="510">
        <f t="shared" si="112"/>
        <v>0</v>
      </c>
      <c r="AA448" s="510">
        <f t="shared" si="113"/>
        <v>0</v>
      </c>
      <c r="AB448" s="510">
        <f t="shared" si="114"/>
        <v>0</v>
      </c>
      <c r="AC448" s="510">
        <f t="shared" si="115"/>
        <v>0</v>
      </c>
    </row>
    <row r="449" spans="1:29" x14ac:dyDescent="0.25">
      <c r="A449" s="422">
        <v>1</v>
      </c>
      <c r="B449" s="424">
        <v>0</v>
      </c>
      <c r="C449" s="424">
        <v>0</v>
      </c>
      <c r="D449" s="424">
        <v>0</v>
      </c>
      <c r="E449" s="424">
        <v>0</v>
      </c>
      <c r="F449" s="424">
        <v>0</v>
      </c>
      <c r="G449" s="424">
        <v>0</v>
      </c>
      <c r="H449" s="727"/>
      <c r="J449" s="509">
        <f t="shared" si="118"/>
        <v>0</v>
      </c>
      <c r="K449" s="509">
        <f t="shared" si="119"/>
        <v>0</v>
      </c>
      <c r="L449" s="509">
        <f t="shared" si="120"/>
        <v>0</v>
      </c>
      <c r="M449" s="509">
        <f t="shared" si="121"/>
        <v>0</v>
      </c>
      <c r="N449" s="509">
        <f t="shared" si="122"/>
        <v>0</v>
      </c>
      <c r="O449" s="509">
        <f t="shared" si="123"/>
        <v>0</v>
      </c>
      <c r="Q449" s="513">
        <v>0</v>
      </c>
      <c r="R449" s="513">
        <v>0</v>
      </c>
      <c r="S449" s="513">
        <v>0</v>
      </c>
      <c r="T449" s="513">
        <v>0</v>
      </c>
      <c r="U449" s="513">
        <v>0</v>
      </c>
      <c r="V449" s="513">
        <v>0</v>
      </c>
      <c r="X449" s="510">
        <f t="shared" si="110"/>
        <v>0</v>
      </c>
      <c r="Y449" s="510">
        <f t="shared" si="111"/>
        <v>0</v>
      </c>
      <c r="Z449" s="510">
        <f t="shared" si="112"/>
        <v>0</v>
      </c>
      <c r="AA449" s="510">
        <f t="shared" si="113"/>
        <v>0</v>
      </c>
      <c r="AB449" s="510">
        <f t="shared" si="114"/>
        <v>0</v>
      </c>
      <c r="AC449" s="510">
        <f t="shared" si="115"/>
        <v>0</v>
      </c>
    </row>
    <row r="450" spans="1:29" x14ac:dyDescent="0.25">
      <c r="A450" s="422">
        <v>1</v>
      </c>
      <c r="B450" s="424">
        <v>0</v>
      </c>
      <c r="C450" s="424">
        <v>0</v>
      </c>
      <c r="D450" s="424">
        <v>0</v>
      </c>
      <c r="E450" s="424">
        <v>0</v>
      </c>
      <c r="F450" s="424">
        <v>0</v>
      </c>
      <c r="G450" s="424">
        <v>0</v>
      </c>
      <c r="H450" s="727"/>
      <c r="J450" s="509">
        <f t="shared" si="118"/>
        <v>0</v>
      </c>
      <c r="K450" s="509">
        <f t="shared" si="119"/>
        <v>0</v>
      </c>
      <c r="L450" s="509">
        <f t="shared" si="120"/>
        <v>0</v>
      </c>
      <c r="M450" s="509">
        <f t="shared" si="121"/>
        <v>0</v>
      </c>
      <c r="N450" s="509">
        <f t="shared" si="122"/>
        <v>0</v>
      </c>
      <c r="O450" s="509">
        <f t="shared" si="123"/>
        <v>0</v>
      </c>
      <c r="Q450" s="513">
        <v>0</v>
      </c>
      <c r="R450" s="513">
        <v>0</v>
      </c>
      <c r="S450" s="513">
        <v>0</v>
      </c>
      <c r="T450" s="513">
        <v>0</v>
      </c>
      <c r="U450" s="513">
        <v>0</v>
      </c>
      <c r="V450" s="513">
        <v>0</v>
      </c>
      <c r="X450" s="510">
        <f t="shared" si="110"/>
        <v>0</v>
      </c>
      <c r="Y450" s="510">
        <f t="shared" si="111"/>
        <v>0</v>
      </c>
      <c r="Z450" s="510">
        <f t="shared" si="112"/>
        <v>0</v>
      </c>
      <c r="AA450" s="510">
        <f t="shared" si="113"/>
        <v>0</v>
      </c>
      <c r="AB450" s="510">
        <f t="shared" si="114"/>
        <v>0</v>
      </c>
      <c r="AC450" s="510">
        <f t="shared" si="115"/>
        <v>0</v>
      </c>
    </row>
    <row r="451" spans="1:29" x14ac:dyDescent="0.25">
      <c r="A451" s="422">
        <v>1</v>
      </c>
      <c r="B451" s="424"/>
      <c r="C451" s="424"/>
      <c r="D451" s="424"/>
      <c r="E451" s="424"/>
      <c r="F451" s="424"/>
      <c r="G451" s="424"/>
      <c r="H451" s="727"/>
      <c r="J451" s="509">
        <f t="shared" si="118"/>
        <v>0</v>
      </c>
      <c r="K451" s="509">
        <f t="shared" si="119"/>
        <v>0</v>
      </c>
      <c r="L451" s="509">
        <f t="shared" si="120"/>
        <v>0</v>
      </c>
      <c r="M451" s="509">
        <f t="shared" si="121"/>
        <v>0</v>
      </c>
      <c r="N451" s="509">
        <f t="shared" si="122"/>
        <v>0</v>
      </c>
      <c r="O451" s="509">
        <f t="shared" si="123"/>
        <v>0</v>
      </c>
      <c r="Q451" s="513">
        <v>0</v>
      </c>
      <c r="R451" s="513">
        <v>0</v>
      </c>
      <c r="S451" s="513">
        <v>0</v>
      </c>
      <c r="T451" s="513">
        <v>0</v>
      </c>
      <c r="U451" s="513">
        <v>0</v>
      </c>
      <c r="V451" s="513">
        <v>0</v>
      </c>
      <c r="X451" s="510">
        <f t="shared" si="110"/>
        <v>0</v>
      </c>
      <c r="Y451" s="510">
        <f t="shared" si="111"/>
        <v>0</v>
      </c>
      <c r="Z451" s="510">
        <f t="shared" si="112"/>
        <v>0</v>
      </c>
      <c r="AA451" s="510">
        <f t="shared" si="113"/>
        <v>0</v>
      </c>
      <c r="AB451" s="510">
        <f t="shared" si="114"/>
        <v>0</v>
      </c>
      <c r="AC451" s="510">
        <f t="shared" si="115"/>
        <v>0</v>
      </c>
    </row>
    <row r="452" spans="1:29" x14ac:dyDescent="0.25">
      <c r="A452" s="422">
        <v>1</v>
      </c>
      <c r="B452" s="427">
        <v>0</v>
      </c>
      <c r="C452" s="427">
        <v>0</v>
      </c>
      <c r="D452" s="427">
        <v>0</v>
      </c>
      <c r="E452" s="427">
        <v>0</v>
      </c>
      <c r="F452" s="427">
        <v>0</v>
      </c>
      <c r="G452" s="427">
        <v>0</v>
      </c>
      <c r="H452" s="727"/>
      <c r="J452" s="509">
        <f t="shared" si="118"/>
        <v>0</v>
      </c>
      <c r="K452" s="509">
        <f t="shared" si="119"/>
        <v>0</v>
      </c>
      <c r="L452" s="509">
        <f t="shared" si="120"/>
        <v>0</v>
      </c>
      <c r="M452" s="509">
        <f t="shared" si="121"/>
        <v>0</v>
      </c>
      <c r="N452" s="509">
        <f t="shared" si="122"/>
        <v>0</v>
      </c>
      <c r="O452" s="509">
        <f t="shared" si="123"/>
        <v>0</v>
      </c>
      <c r="Q452" s="513">
        <v>0</v>
      </c>
      <c r="R452" s="513">
        <v>0</v>
      </c>
      <c r="S452" s="513">
        <v>0</v>
      </c>
      <c r="T452" s="513">
        <v>0</v>
      </c>
      <c r="U452" s="513">
        <v>0</v>
      </c>
      <c r="V452" s="513">
        <v>0</v>
      </c>
      <c r="X452" s="510">
        <f t="shared" si="110"/>
        <v>0</v>
      </c>
      <c r="Y452" s="510">
        <f t="shared" si="111"/>
        <v>0</v>
      </c>
      <c r="Z452" s="510">
        <f t="shared" si="112"/>
        <v>0</v>
      </c>
      <c r="AA452" s="510">
        <f t="shared" si="113"/>
        <v>0</v>
      </c>
      <c r="AB452" s="510">
        <f t="shared" si="114"/>
        <v>0</v>
      </c>
      <c r="AC452" s="510">
        <f t="shared" si="115"/>
        <v>0</v>
      </c>
    </row>
    <row r="453" spans="1:29" x14ac:dyDescent="0.25">
      <c r="A453" s="411" t="s">
        <v>629</v>
      </c>
      <c r="B453" s="423">
        <v>41339600</v>
      </c>
      <c r="C453" s="423">
        <v>41196670.119999997</v>
      </c>
      <c r="D453" s="423">
        <v>48113158.240000002</v>
      </c>
      <c r="E453" s="423">
        <v>49763300</v>
      </c>
      <c r="F453" s="423">
        <v>49758900</v>
      </c>
      <c r="G453" s="423">
        <v>49755100</v>
      </c>
      <c r="H453" s="726" t="s">
        <v>541</v>
      </c>
      <c r="J453" s="509">
        <f t="shared" si="118"/>
        <v>41339.599999999999</v>
      </c>
      <c r="K453" s="509">
        <f t="shared" si="119"/>
        <v>41196.699999999997</v>
      </c>
      <c r="L453" s="509">
        <f t="shared" si="120"/>
        <v>48113.2</v>
      </c>
      <c r="M453" s="509">
        <f t="shared" si="121"/>
        <v>49763.3</v>
      </c>
      <c r="N453" s="509">
        <f t="shared" si="122"/>
        <v>49758.9</v>
      </c>
      <c r="O453" s="509">
        <f t="shared" si="123"/>
        <v>49755.1</v>
      </c>
      <c r="Q453" s="513">
        <v>41339.599999999999</v>
      </c>
      <c r="R453" s="513">
        <v>41196.699999999997</v>
      </c>
      <c r="S453" s="513">
        <v>48113.2</v>
      </c>
      <c r="T453" s="513">
        <v>49763.3</v>
      </c>
      <c r="U453" s="513">
        <v>49758.9</v>
      </c>
      <c r="V453" s="513">
        <v>49755.1</v>
      </c>
      <c r="X453" s="510">
        <f t="shared" si="110"/>
        <v>0</v>
      </c>
      <c r="Y453" s="510">
        <f t="shared" si="111"/>
        <v>-2.9880000001867302E-2</v>
      </c>
      <c r="Z453" s="510">
        <f t="shared" si="112"/>
        <v>-4.1759999992791563E-2</v>
      </c>
      <c r="AA453" s="510">
        <f t="shared" si="113"/>
        <v>0</v>
      </c>
      <c r="AB453" s="510">
        <f t="shared" si="114"/>
        <v>0</v>
      </c>
      <c r="AC453" s="510">
        <f t="shared" si="115"/>
        <v>0</v>
      </c>
    </row>
    <row r="454" spans="1:29" x14ac:dyDescent="0.25">
      <c r="A454" s="422">
        <v>1</v>
      </c>
      <c r="B454" s="424">
        <v>0</v>
      </c>
      <c r="C454" s="424">
        <v>0</v>
      </c>
      <c r="D454" s="424">
        <v>0</v>
      </c>
      <c r="E454" s="424">
        <v>0</v>
      </c>
      <c r="F454" s="424">
        <v>0</v>
      </c>
      <c r="G454" s="424">
        <v>0</v>
      </c>
      <c r="H454" s="727"/>
      <c r="J454" s="509">
        <f t="shared" si="118"/>
        <v>0</v>
      </c>
      <c r="K454" s="509">
        <f t="shared" si="119"/>
        <v>0</v>
      </c>
      <c r="L454" s="509">
        <f t="shared" si="120"/>
        <v>0</v>
      </c>
      <c r="M454" s="509">
        <f t="shared" si="121"/>
        <v>0</v>
      </c>
      <c r="N454" s="509">
        <f t="shared" si="122"/>
        <v>0</v>
      </c>
      <c r="O454" s="509">
        <f t="shared" si="123"/>
        <v>0</v>
      </c>
      <c r="Q454" s="513">
        <v>0</v>
      </c>
      <c r="R454" s="513">
        <v>0</v>
      </c>
      <c r="S454" s="513">
        <v>0</v>
      </c>
      <c r="T454" s="513">
        <v>0</v>
      </c>
      <c r="U454" s="513">
        <v>0</v>
      </c>
      <c r="V454" s="513">
        <v>0</v>
      </c>
      <c r="X454" s="510">
        <f t="shared" si="110"/>
        <v>0</v>
      </c>
      <c r="Y454" s="510">
        <f t="shared" si="111"/>
        <v>0</v>
      </c>
      <c r="Z454" s="510">
        <f t="shared" si="112"/>
        <v>0</v>
      </c>
      <c r="AA454" s="510">
        <f t="shared" si="113"/>
        <v>0</v>
      </c>
      <c r="AB454" s="510">
        <f t="shared" si="114"/>
        <v>0</v>
      </c>
      <c r="AC454" s="510">
        <f t="shared" si="115"/>
        <v>0</v>
      </c>
    </row>
    <row r="455" spans="1:29" x14ac:dyDescent="0.25">
      <c r="A455" s="422">
        <v>1</v>
      </c>
      <c r="B455" s="424">
        <v>0</v>
      </c>
      <c r="C455" s="424">
        <v>0</v>
      </c>
      <c r="D455" s="424">
        <v>0</v>
      </c>
      <c r="E455" s="424">
        <v>0</v>
      </c>
      <c r="F455" s="424">
        <v>0</v>
      </c>
      <c r="G455" s="424">
        <v>0</v>
      </c>
      <c r="H455" s="727"/>
      <c r="J455" s="509">
        <f t="shared" si="118"/>
        <v>0</v>
      </c>
      <c r="K455" s="509">
        <f t="shared" si="119"/>
        <v>0</v>
      </c>
      <c r="L455" s="509">
        <f t="shared" si="120"/>
        <v>0</v>
      </c>
      <c r="M455" s="509">
        <f t="shared" si="121"/>
        <v>0</v>
      </c>
      <c r="N455" s="509">
        <f t="shared" si="122"/>
        <v>0</v>
      </c>
      <c r="O455" s="509">
        <f t="shared" si="123"/>
        <v>0</v>
      </c>
      <c r="Q455" s="513">
        <v>0</v>
      </c>
      <c r="R455" s="513">
        <v>0</v>
      </c>
      <c r="S455" s="513">
        <v>0</v>
      </c>
      <c r="T455" s="513">
        <v>0</v>
      </c>
      <c r="U455" s="513">
        <v>0</v>
      </c>
      <c r="V455" s="513">
        <v>0</v>
      </c>
      <c r="X455" s="510">
        <f t="shared" si="110"/>
        <v>0</v>
      </c>
      <c r="Y455" s="510">
        <f t="shared" si="111"/>
        <v>0</v>
      </c>
      <c r="Z455" s="510">
        <f t="shared" si="112"/>
        <v>0</v>
      </c>
      <c r="AA455" s="510">
        <f t="shared" si="113"/>
        <v>0</v>
      </c>
      <c r="AB455" s="510">
        <f t="shared" si="114"/>
        <v>0</v>
      </c>
      <c r="AC455" s="510">
        <f t="shared" si="115"/>
        <v>0</v>
      </c>
    </row>
    <row r="456" spans="1:29" x14ac:dyDescent="0.25">
      <c r="A456" s="422">
        <v>1</v>
      </c>
      <c r="B456" s="424">
        <v>0</v>
      </c>
      <c r="C456" s="424">
        <v>0</v>
      </c>
      <c r="D456" s="424">
        <v>0</v>
      </c>
      <c r="E456" s="424">
        <v>0</v>
      </c>
      <c r="F456" s="424">
        <v>0</v>
      </c>
      <c r="G456" s="424">
        <v>0</v>
      </c>
      <c r="H456" s="727"/>
      <c r="J456" s="509">
        <f t="shared" si="118"/>
        <v>0</v>
      </c>
      <c r="K456" s="509">
        <f t="shared" si="119"/>
        <v>0</v>
      </c>
      <c r="L456" s="509">
        <f t="shared" si="120"/>
        <v>0</v>
      </c>
      <c r="M456" s="509">
        <f t="shared" si="121"/>
        <v>0</v>
      </c>
      <c r="N456" s="509">
        <f t="shared" si="122"/>
        <v>0</v>
      </c>
      <c r="O456" s="509">
        <f t="shared" si="123"/>
        <v>0</v>
      </c>
      <c r="Q456" s="513">
        <v>0</v>
      </c>
      <c r="R456" s="513">
        <v>0</v>
      </c>
      <c r="S456" s="513">
        <v>0</v>
      </c>
      <c r="T456" s="513">
        <v>0</v>
      </c>
      <c r="U456" s="513">
        <v>0</v>
      </c>
      <c r="V456" s="513">
        <v>0</v>
      </c>
      <c r="X456" s="510">
        <f t="shared" si="110"/>
        <v>0</v>
      </c>
      <c r="Y456" s="510">
        <f t="shared" si="111"/>
        <v>0</v>
      </c>
      <c r="Z456" s="510">
        <f t="shared" si="112"/>
        <v>0</v>
      </c>
      <c r="AA456" s="510">
        <f t="shared" si="113"/>
        <v>0</v>
      </c>
      <c r="AB456" s="510">
        <f t="shared" si="114"/>
        <v>0</v>
      </c>
      <c r="AC456" s="510">
        <f t="shared" si="115"/>
        <v>0</v>
      </c>
    </row>
    <row r="457" spans="1:29" x14ac:dyDescent="0.25">
      <c r="A457" s="422">
        <v>1</v>
      </c>
      <c r="B457" s="424">
        <v>0</v>
      </c>
      <c r="C457" s="424">
        <v>0</v>
      </c>
      <c r="D457" s="424">
        <v>0</v>
      </c>
      <c r="E457" s="424">
        <v>0</v>
      </c>
      <c r="F457" s="424">
        <v>0</v>
      </c>
      <c r="G457" s="424">
        <v>0</v>
      </c>
      <c r="H457" s="727"/>
      <c r="J457" s="509">
        <f t="shared" si="118"/>
        <v>0</v>
      </c>
      <c r="K457" s="509">
        <f t="shared" si="119"/>
        <v>0</v>
      </c>
      <c r="L457" s="509">
        <f t="shared" si="120"/>
        <v>0</v>
      </c>
      <c r="M457" s="509">
        <f t="shared" si="121"/>
        <v>0</v>
      </c>
      <c r="N457" s="509">
        <f t="shared" si="122"/>
        <v>0</v>
      </c>
      <c r="O457" s="509">
        <f t="shared" si="123"/>
        <v>0</v>
      </c>
      <c r="Q457" s="513">
        <v>0</v>
      </c>
      <c r="R457" s="513">
        <v>0</v>
      </c>
      <c r="S457" s="513">
        <v>0</v>
      </c>
      <c r="T457" s="513">
        <v>0</v>
      </c>
      <c r="U457" s="513">
        <v>0</v>
      </c>
      <c r="V457" s="513">
        <v>0</v>
      </c>
      <c r="X457" s="510">
        <f t="shared" si="110"/>
        <v>0</v>
      </c>
      <c r="Y457" s="510">
        <f t="shared" si="111"/>
        <v>0</v>
      </c>
      <c r="Z457" s="510">
        <f t="shared" si="112"/>
        <v>0</v>
      </c>
      <c r="AA457" s="510">
        <f t="shared" si="113"/>
        <v>0</v>
      </c>
      <c r="AB457" s="510">
        <f t="shared" si="114"/>
        <v>0</v>
      </c>
      <c r="AC457" s="510">
        <f t="shared" si="115"/>
        <v>0</v>
      </c>
    </row>
    <row r="458" spans="1:29" x14ac:dyDescent="0.25">
      <c r="A458" s="422">
        <v>1</v>
      </c>
      <c r="B458" s="424">
        <v>0</v>
      </c>
      <c r="C458" s="424">
        <v>0</v>
      </c>
      <c r="D458" s="424">
        <v>0</v>
      </c>
      <c r="E458" s="424">
        <v>0</v>
      </c>
      <c r="F458" s="424">
        <v>0</v>
      </c>
      <c r="G458" s="424">
        <v>0</v>
      </c>
      <c r="H458" s="727"/>
      <c r="J458" s="509">
        <f t="shared" si="118"/>
        <v>0</v>
      </c>
      <c r="K458" s="509">
        <f t="shared" si="119"/>
        <v>0</v>
      </c>
      <c r="L458" s="509">
        <f t="shared" si="120"/>
        <v>0</v>
      </c>
      <c r="M458" s="509">
        <f t="shared" si="121"/>
        <v>0</v>
      </c>
      <c r="N458" s="509">
        <f t="shared" si="122"/>
        <v>0</v>
      </c>
      <c r="O458" s="509">
        <f t="shared" si="123"/>
        <v>0</v>
      </c>
      <c r="Q458" s="513">
        <v>0</v>
      </c>
      <c r="R458" s="513">
        <v>0</v>
      </c>
      <c r="S458" s="513">
        <v>0</v>
      </c>
      <c r="T458" s="513">
        <v>0</v>
      </c>
      <c r="U458" s="513">
        <v>0</v>
      </c>
      <c r="V458" s="513">
        <v>0</v>
      </c>
      <c r="X458" s="510">
        <f t="shared" ref="X458:X521" si="124">B458/1000-Q458</f>
        <v>0</v>
      </c>
      <c r="Y458" s="510">
        <f t="shared" ref="Y458:Y521" si="125">C458/1000-R458</f>
        <v>0</v>
      </c>
      <c r="Z458" s="510">
        <f t="shared" ref="Z458:Z521" si="126">D458/1000-S458</f>
        <v>0</v>
      </c>
      <c r="AA458" s="510">
        <f t="shared" ref="AA458:AA521" si="127">E458/1000-T458</f>
        <v>0</v>
      </c>
      <c r="AB458" s="510">
        <f t="shared" ref="AB458:AB521" si="128">F458/1000-U458</f>
        <v>0</v>
      </c>
      <c r="AC458" s="510">
        <f t="shared" ref="AC458:AC521" si="129">G458/1000-V458</f>
        <v>0</v>
      </c>
    </row>
    <row r="459" spans="1:29" x14ac:dyDescent="0.25">
      <c r="A459" s="422">
        <v>1</v>
      </c>
      <c r="B459" s="424">
        <v>0</v>
      </c>
      <c r="C459" s="424">
        <v>0</v>
      </c>
      <c r="D459" s="424">
        <v>0</v>
      </c>
      <c r="E459" s="424">
        <v>0</v>
      </c>
      <c r="F459" s="424">
        <v>0</v>
      </c>
      <c r="G459" s="424">
        <v>0</v>
      </c>
      <c r="H459" s="727"/>
      <c r="J459" s="509">
        <f t="shared" si="118"/>
        <v>0</v>
      </c>
      <c r="K459" s="509">
        <f t="shared" si="119"/>
        <v>0</v>
      </c>
      <c r="L459" s="509">
        <f t="shared" si="120"/>
        <v>0</v>
      </c>
      <c r="M459" s="509">
        <f t="shared" si="121"/>
        <v>0</v>
      </c>
      <c r="N459" s="509">
        <f t="shared" si="122"/>
        <v>0</v>
      </c>
      <c r="O459" s="509">
        <f t="shared" si="123"/>
        <v>0</v>
      </c>
      <c r="Q459" s="513">
        <v>0</v>
      </c>
      <c r="R459" s="513">
        <v>0</v>
      </c>
      <c r="S459" s="513">
        <v>0</v>
      </c>
      <c r="T459" s="513">
        <v>0</v>
      </c>
      <c r="U459" s="513">
        <v>0</v>
      </c>
      <c r="V459" s="513">
        <v>0</v>
      </c>
      <c r="X459" s="510">
        <f t="shared" si="124"/>
        <v>0</v>
      </c>
      <c r="Y459" s="510">
        <f t="shared" si="125"/>
        <v>0</v>
      </c>
      <c r="Z459" s="510">
        <f t="shared" si="126"/>
        <v>0</v>
      </c>
      <c r="AA459" s="510">
        <f t="shared" si="127"/>
        <v>0</v>
      </c>
      <c r="AB459" s="510">
        <f t="shared" si="128"/>
        <v>0</v>
      </c>
      <c r="AC459" s="510">
        <f t="shared" si="129"/>
        <v>0</v>
      </c>
    </row>
    <row r="460" spans="1:29" x14ac:dyDescent="0.25">
      <c r="A460" s="422">
        <v>1</v>
      </c>
      <c r="B460" s="424">
        <v>0</v>
      </c>
      <c r="C460" s="424">
        <v>0</v>
      </c>
      <c r="D460" s="424">
        <v>0</v>
      </c>
      <c r="E460" s="424">
        <v>0</v>
      </c>
      <c r="F460" s="424">
        <v>0</v>
      </c>
      <c r="G460" s="424">
        <v>0</v>
      </c>
      <c r="H460" s="727"/>
      <c r="J460" s="509">
        <f t="shared" si="118"/>
        <v>0</v>
      </c>
      <c r="K460" s="509">
        <f t="shared" si="119"/>
        <v>0</v>
      </c>
      <c r="L460" s="509">
        <f t="shared" si="120"/>
        <v>0</v>
      </c>
      <c r="M460" s="509">
        <f t="shared" si="121"/>
        <v>0</v>
      </c>
      <c r="N460" s="509">
        <f t="shared" si="122"/>
        <v>0</v>
      </c>
      <c r="O460" s="509">
        <f t="shared" si="123"/>
        <v>0</v>
      </c>
      <c r="Q460" s="513">
        <v>0</v>
      </c>
      <c r="R460" s="513">
        <v>0</v>
      </c>
      <c r="S460" s="513">
        <v>0</v>
      </c>
      <c r="T460" s="513">
        <v>0</v>
      </c>
      <c r="U460" s="513">
        <v>0</v>
      </c>
      <c r="V460" s="513">
        <v>0</v>
      </c>
      <c r="X460" s="510">
        <f t="shared" si="124"/>
        <v>0</v>
      </c>
      <c r="Y460" s="510">
        <f t="shared" si="125"/>
        <v>0</v>
      </c>
      <c r="Z460" s="510">
        <f t="shared" si="126"/>
        <v>0</v>
      </c>
      <c r="AA460" s="510">
        <f t="shared" si="127"/>
        <v>0</v>
      </c>
      <c r="AB460" s="510">
        <f t="shared" si="128"/>
        <v>0</v>
      </c>
      <c r="AC460" s="510">
        <f t="shared" si="129"/>
        <v>0</v>
      </c>
    </row>
    <row r="461" spans="1:29" x14ac:dyDescent="0.25">
      <c r="A461" s="422">
        <v>1</v>
      </c>
      <c r="B461" s="424">
        <v>0</v>
      </c>
      <c r="C461" s="424">
        <v>0</v>
      </c>
      <c r="D461" s="424">
        <v>0</v>
      </c>
      <c r="E461" s="424">
        <v>0</v>
      </c>
      <c r="F461" s="424">
        <v>0</v>
      </c>
      <c r="G461" s="424">
        <v>0</v>
      </c>
      <c r="H461" s="727"/>
      <c r="J461" s="509">
        <f t="shared" si="118"/>
        <v>0</v>
      </c>
      <c r="K461" s="509">
        <f t="shared" si="119"/>
        <v>0</v>
      </c>
      <c r="L461" s="509">
        <f t="shared" si="120"/>
        <v>0</v>
      </c>
      <c r="M461" s="509">
        <f t="shared" si="121"/>
        <v>0</v>
      </c>
      <c r="N461" s="509">
        <f t="shared" si="122"/>
        <v>0</v>
      </c>
      <c r="O461" s="509">
        <f t="shared" si="123"/>
        <v>0</v>
      </c>
      <c r="Q461" s="513">
        <v>0</v>
      </c>
      <c r="R461" s="513">
        <v>0</v>
      </c>
      <c r="S461" s="513">
        <v>0</v>
      </c>
      <c r="T461" s="513">
        <v>0</v>
      </c>
      <c r="U461" s="513">
        <v>0</v>
      </c>
      <c r="V461" s="513">
        <v>0</v>
      </c>
      <c r="X461" s="510">
        <f t="shared" si="124"/>
        <v>0</v>
      </c>
      <c r="Y461" s="510">
        <f t="shared" si="125"/>
        <v>0</v>
      </c>
      <c r="Z461" s="510">
        <f t="shared" si="126"/>
        <v>0</v>
      </c>
      <c r="AA461" s="510">
        <f t="shared" si="127"/>
        <v>0</v>
      </c>
      <c r="AB461" s="510">
        <f t="shared" si="128"/>
        <v>0</v>
      </c>
      <c r="AC461" s="510">
        <f t="shared" si="129"/>
        <v>0</v>
      </c>
    </row>
    <row r="462" spans="1:29" x14ac:dyDescent="0.25">
      <c r="A462" s="422">
        <v>1</v>
      </c>
      <c r="B462" s="424">
        <v>0</v>
      </c>
      <c r="C462" s="424">
        <v>0</v>
      </c>
      <c r="D462" s="424">
        <v>0</v>
      </c>
      <c r="E462" s="424">
        <v>0</v>
      </c>
      <c r="F462" s="424">
        <v>0</v>
      </c>
      <c r="G462" s="424">
        <v>0</v>
      </c>
      <c r="H462" s="727"/>
      <c r="J462" s="509">
        <f t="shared" si="118"/>
        <v>0</v>
      </c>
      <c r="K462" s="509">
        <f t="shared" si="119"/>
        <v>0</v>
      </c>
      <c r="L462" s="509">
        <f t="shared" si="120"/>
        <v>0</v>
      </c>
      <c r="M462" s="509">
        <f t="shared" si="121"/>
        <v>0</v>
      </c>
      <c r="N462" s="509">
        <f t="shared" si="122"/>
        <v>0</v>
      </c>
      <c r="O462" s="509">
        <f t="shared" si="123"/>
        <v>0</v>
      </c>
      <c r="Q462" s="513">
        <v>0</v>
      </c>
      <c r="R462" s="513">
        <v>0</v>
      </c>
      <c r="S462" s="513">
        <v>0</v>
      </c>
      <c r="T462" s="513">
        <v>0</v>
      </c>
      <c r="U462" s="513">
        <v>0</v>
      </c>
      <c r="V462" s="513">
        <v>0</v>
      </c>
      <c r="X462" s="510">
        <f t="shared" si="124"/>
        <v>0</v>
      </c>
      <c r="Y462" s="510">
        <f t="shared" si="125"/>
        <v>0</v>
      </c>
      <c r="Z462" s="510">
        <f t="shared" si="126"/>
        <v>0</v>
      </c>
      <c r="AA462" s="510">
        <f t="shared" si="127"/>
        <v>0</v>
      </c>
      <c r="AB462" s="510">
        <f t="shared" si="128"/>
        <v>0</v>
      </c>
      <c r="AC462" s="510">
        <f t="shared" si="129"/>
        <v>0</v>
      </c>
    </row>
    <row r="463" spans="1:29" x14ac:dyDescent="0.25">
      <c r="A463" s="422">
        <v>1</v>
      </c>
      <c r="B463" s="424">
        <v>0</v>
      </c>
      <c r="C463" s="424">
        <v>0</v>
      </c>
      <c r="D463" s="424">
        <v>0</v>
      </c>
      <c r="E463" s="424">
        <v>0</v>
      </c>
      <c r="F463" s="424">
        <v>0</v>
      </c>
      <c r="G463" s="424">
        <v>0</v>
      </c>
      <c r="H463" s="727"/>
      <c r="J463" s="509">
        <f t="shared" si="118"/>
        <v>0</v>
      </c>
      <c r="K463" s="509">
        <f t="shared" si="119"/>
        <v>0</v>
      </c>
      <c r="L463" s="509">
        <f t="shared" si="120"/>
        <v>0</v>
      </c>
      <c r="M463" s="509">
        <f t="shared" si="121"/>
        <v>0</v>
      </c>
      <c r="N463" s="509">
        <f t="shared" si="122"/>
        <v>0</v>
      </c>
      <c r="O463" s="509">
        <f t="shared" si="123"/>
        <v>0</v>
      </c>
      <c r="Q463" s="513">
        <v>0</v>
      </c>
      <c r="R463" s="513">
        <v>0</v>
      </c>
      <c r="S463" s="513">
        <v>0</v>
      </c>
      <c r="T463" s="513">
        <v>0</v>
      </c>
      <c r="U463" s="513">
        <v>0</v>
      </c>
      <c r="V463" s="513">
        <v>0</v>
      </c>
      <c r="X463" s="510">
        <f t="shared" si="124"/>
        <v>0</v>
      </c>
      <c r="Y463" s="510">
        <f t="shared" si="125"/>
        <v>0</v>
      </c>
      <c r="Z463" s="510">
        <f t="shared" si="126"/>
        <v>0</v>
      </c>
      <c r="AA463" s="510">
        <f t="shared" si="127"/>
        <v>0</v>
      </c>
      <c r="AB463" s="510">
        <f t="shared" si="128"/>
        <v>0</v>
      </c>
      <c r="AC463" s="510">
        <f t="shared" si="129"/>
        <v>0</v>
      </c>
    </row>
    <row r="464" spans="1:29" x14ac:dyDescent="0.25">
      <c r="A464" s="422">
        <v>1</v>
      </c>
      <c r="B464" s="424">
        <v>0</v>
      </c>
      <c r="C464" s="424">
        <v>0</v>
      </c>
      <c r="D464" s="424">
        <v>0</v>
      </c>
      <c r="E464" s="424">
        <v>0</v>
      </c>
      <c r="F464" s="424">
        <v>0</v>
      </c>
      <c r="G464" s="424">
        <v>0</v>
      </c>
      <c r="H464" s="727"/>
      <c r="J464" s="509">
        <f t="shared" si="118"/>
        <v>0</v>
      </c>
      <c r="K464" s="509">
        <f t="shared" si="119"/>
        <v>0</v>
      </c>
      <c r="L464" s="509">
        <f t="shared" si="120"/>
        <v>0</v>
      </c>
      <c r="M464" s="509">
        <f t="shared" si="121"/>
        <v>0</v>
      </c>
      <c r="N464" s="509">
        <f t="shared" si="122"/>
        <v>0</v>
      </c>
      <c r="O464" s="509">
        <f t="shared" si="123"/>
        <v>0</v>
      </c>
      <c r="Q464" s="513">
        <v>0</v>
      </c>
      <c r="R464" s="513">
        <v>0</v>
      </c>
      <c r="S464" s="513">
        <v>0</v>
      </c>
      <c r="T464" s="513">
        <v>0</v>
      </c>
      <c r="U464" s="513">
        <v>0</v>
      </c>
      <c r="V464" s="513">
        <v>0</v>
      </c>
      <c r="X464" s="510">
        <f t="shared" si="124"/>
        <v>0</v>
      </c>
      <c r="Y464" s="510">
        <f t="shared" si="125"/>
        <v>0</v>
      </c>
      <c r="Z464" s="510">
        <f t="shared" si="126"/>
        <v>0</v>
      </c>
      <c r="AA464" s="510">
        <f t="shared" si="127"/>
        <v>0</v>
      </c>
      <c r="AB464" s="510">
        <f t="shared" si="128"/>
        <v>0</v>
      </c>
      <c r="AC464" s="510">
        <f t="shared" si="129"/>
        <v>0</v>
      </c>
    </row>
    <row r="465" spans="1:29" x14ac:dyDescent="0.25">
      <c r="A465" s="422">
        <v>1</v>
      </c>
      <c r="B465" s="424">
        <v>0</v>
      </c>
      <c r="C465" s="424">
        <v>0</v>
      </c>
      <c r="D465" s="424">
        <v>0</v>
      </c>
      <c r="E465" s="424">
        <v>0</v>
      </c>
      <c r="F465" s="424">
        <v>0</v>
      </c>
      <c r="G465" s="424">
        <v>0</v>
      </c>
      <c r="H465" s="727"/>
      <c r="J465" s="509">
        <f t="shared" si="118"/>
        <v>0</v>
      </c>
      <c r="K465" s="509">
        <f t="shared" si="119"/>
        <v>0</v>
      </c>
      <c r="L465" s="509">
        <f t="shared" si="120"/>
        <v>0</v>
      </c>
      <c r="M465" s="509">
        <f t="shared" si="121"/>
        <v>0</v>
      </c>
      <c r="N465" s="509">
        <f t="shared" si="122"/>
        <v>0</v>
      </c>
      <c r="O465" s="509">
        <f t="shared" si="123"/>
        <v>0</v>
      </c>
      <c r="Q465" s="513">
        <v>0</v>
      </c>
      <c r="R465" s="513">
        <v>0</v>
      </c>
      <c r="S465" s="513">
        <v>0</v>
      </c>
      <c r="T465" s="513">
        <v>0</v>
      </c>
      <c r="U465" s="513">
        <v>0</v>
      </c>
      <c r="V465" s="513">
        <v>0</v>
      </c>
      <c r="X465" s="510">
        <f t="shared" si="124"/>
        <v>0</v>
      </c>
      <c r="Y465" s="510">
        <f t="shared" si="125"/>
        <v>0</v>
      </c>
      <c r="Z465" s="510">
        <f t="shared" si="126"/>
        <v>0</v>
      </c>
      <c r="AA465" s="510">
        <f t="shared" si="127"/>
        <v>0</v>
      </c>
      <c r="AB465" s="510">
        <f t="shared" si="128"/>
        <v>0</v>
      </c>
      <c r="AC465" s="510">
        <f t="shared" si="129"/>
        <v>0</v>
      </c>
    </row>
    <row r="466" spans="1:29" x14ac:dyDescent="0.25">
      <c r="A466" s="422">
        <v>1</v>
      </c>
      <c r="B466" s="424">
        <v>0</v>
      </c>
      <c r="C466" s="424">
        <v>0</v>
      </c>
      <c r="D466" s="424">
        <v>0</v>
      </c>
      <c r="E466" s="424">
        <v>0</v>
      </c>
      <c r="F466" s="424">
        <v>0</v>
      </c>
      <c r="G466" s="424">
        <v>0</v>
      </c>
      <c r="H466" s="727"/>
      <c r="J466" s="509">
        <f t="shared" si="118"/>
        <v>0</v>
      </c>
      <c r="K466" s="509">
        <f t="shared" si="119"/>
        <v>0</v>
      </c>
      <c r="L466" s="509">
        <f t="shared" si="120"/>
        <v>0</v>
      </c>
      <c r="M466" s="509">
        <f t="shared" si="121"/>
        <v>0</v>
      </c>
      <c r="N466" s="509">
        <f t="shared" si="122"/>
        <v>0</v>
      </c>
      <c r="O466" s="509">
        <f t="shared" si="123"/>
        <v>0</v>
      </c>
      <c r="Q466" s="513">
        <v>0</v>
      </c>
      <c r="R466" s="513">
        <v>0</v>
      </c>
      <c r="S466" s="513">
        <v>0</v>
      </c>
      <c r="T466" s="513">
        <v>0</v>
      </c>
      <c r="U466" s="513">
        <v>0</v>
      </c>
      <c r="V466" s="513">
        <v>0</v>
      </c>
      <c r="X466" s="510">
        <f t="shared" si="124"/>
        <v>0</v>
      </c>
      <c r="Y466" s="510">
        <f t="shared" si="125"/>
        <v>0</v>
      </c>
      <c r="Z466" s="510">
        <f t="shared" si="126"/>
        <v>0</v>
      </c>
      <c r="AA466" s="510">
        <f t="shared" si="127"/>
        <v>0</v>
      </c>
      <c r="AB466" s="510">
        <f t="shared" si="128"/>
        <v>0</v>
      </c>
      <c r="AC466" s="510">
        <f t="shared" si="129"/>
        <v>0</v>
      </c>
    </row>
    <row r="467" spans="1:29" x14ac:dyDescent="0.25">
      <c r="A467" s="422">
        <v>1</v>
      </c>
      <c r="B467" s="427">
        <v>0</v>
      </c>
      <c r="C467" s="427">
        <v>0</v>
      </c>
      <c r="D467" s="427">
        <v>0</v>
      </c>
      <c r="E467" s="427">
        <v>0</v>
      </c>
      <c r="F467" s="427">
        <v>0</v>
      </c>
      <c r="G467" s="427">
        <v>0</v>
      </c>
      <c r="H467" s="809"/>
      <c r="J467" s="509">
        <f t="shared" si="118"/>
        <v>0</v>
      </c>
      <c r="K467" s="509">
        <f t="shared" si="119"/>
        <v>0</v>
      </c>
      <c r="L467" s="509">
        <f t="shared" si="120"/>
        <v>0</v>
      </c>
      <c r="M467" s="509">
        <f t="shared" si="121"/>
        <v>0</v>
      </c>
      <c r="N467" s="509">
        <f t="shared" si="122"/>
        <v>0</v>
      </c>
      <c r="O467" s="509">
        <f t="shared" si="123"/>
        <v>0</v>
      </c>
      <c r="Q467" s="513">
        <v>0</v>
      </c>
      <c r="R467" s="513">
        <v>0</v>
      </c>
      <c r="S467" s="513">
        <v>0</v>
      </c>
      <c r="T467" s="513">
        <v>0</v>
      </c>
      <c r="U467" s="513">
        <v>0</v>
      </c>
      <c r="V467" s="513">
        <v>0</v>
      </c>
      <c r="X467" s="510">
        <f t="shared" si="124"/>
        <v>0</v>
      </c>
      <c r="Y467" s="510">
        <f t="shared" si="125"/>
        <v>0</v>
      </c>
      <c r="Z467" s="510">
        <f t="shared" si="126"/>
        <v>0</v>
      </c>
      <c r="AA467" s="510">
        <f t="shared" si="127"/>
        <v>0</v>
      </c>
      <c r="AB467" s="510">
        <f t="shared" si="128"/>
        <v>0</v>
      </c>
      <c r="AC467" s="510">
        <f t="shared" si="129"/>
        <v>0</v>
      </c>
    </row>
    <row r="468" spans="1:29" x14ac:dyDescent="0.25">
      <c r="A468" s="422" t="s">
        <v>259</v>
      </c>
      <c r="B468" s="457">
        <v>23680500</v>
      </c>
      <c r="C468" s="445">
        <v>23680440</v>
      </c>
      <c r="D468" s="445">
        <v>23876000</v>
      </c>
      <c r="E468" s="445">
        <v>23791000</v>
      </c>
      <c r="F468" s="445">
        <v>23180000</v>
      </c>
      <c r="G468" s="445">
        <v>23178700</v>
      </c>
      <c r="H468" s="726" t="s">
        <v>836</v>
      </c>
      <c r="J468" s="509">
        <f t="shared" si="118"/>
        <v>23680.5</v>
      </c>
      <c r="K468" s="509">
        <f t="shared" si="119"/>
        <v>23680.400000000001</v>
      </c>
      <c r="L468" s="509">
        <f t="shared" si="120"/>
        <v>23876</v>
      </c>
      <c r="M468" s="509">
        <f t="shared" si="121"/>
        <v>23791</v>
      </c>
      <c r="N468" s="509">
        <f t="shared" si="122"/>
        <v>23180</v>
      </c>
      <c r="O468" s="509">
        <f t="shared" si="123"/>
        <v>23178.7</v>
      </c>
      <c r="Q468" s="513">
        <v>23680.5</v>
      </c>
      <c r="R468" s="513">
        <v>23680.400000000001</v>
      </c>
      <c r="S468" s="513">
        <v>23876</v>
      </c>
      <c r="T468" s="513">
        <v>23791</v>
      </c>
      <c r="U468" s="513">
        <v>23180</v>
      </c>
      <c r="V468" s="513">
        <v>23178.7</v>
      </c>
      <c r="X468" s="510">
        <f t="shared" si="124"/>
        <v>0</v>
      </c>
      <c r="Y468" s="510">
        <f t="shared" si="125"/>
        <v>3.9999999997235136E-2</v>
      </c>
      <c r="Z468" s="510">
        <f t="shared" si="126"/>
        <v>0</v>
      </c>
      <c r="AA468" s="510">
        <f t="shared" si="127"/>
        <v>0</v>
      </c>
      <c r="AB468" s="510">
        <f t="shared" si="128"/>
        <v>0</v>
      </c>
      <c r="AC468" s="510">
        <f t="shared" si="129"/>
        <v>0</v>
      </c>
    </row>
    <row r="469" spans="1:29" x14ac:dyDescent="0.25">
      <c r="A469" s="422">
        <v>1</v>
      </c>
      <c r="B469" s="458">
        <v>0</v>
      </c>
      <c r="C469" s="446">
        <v>0</v>
      </c>
      <c r="D469" s="446">
        <v>0</v>
      </c>
      <c r="E469" s="446">
        <v>0</v>
      </c>
      <c r="F469" s="446">
        <v>0</v>
      </c>
      <c r="G469" s="446">
        <v>0</v>
      </c>
      <c r="H469" s="727"/>
      <c r="J469" s="509">
        <f t="shared" si="118"/>
        <v>0</v>
      </c>
      <c r="K469" s="509">
        <f t="shared" si="119"/>
        <v>0</v>
      </c>
      <c r="L469" s="509">
        <f t="shared" si="120"/>
        <v>0</v>
      </c>
      <c r="M469" s="509">
        <f t="shared" si="121"/>
        <v>0</v>
      </c>
      <c r="N469" s="509">
        <f t="shared" si="122"/>
        <v>0</v>
      </c>
      <c r="O469" s="509">
        <f t="shared" si="123"/>
        <v>0</v>
      </c>
      <c r="Q469" s="513">
        <v>0</v>
      </c>
      <c r="R469" s="513">
        <v>0</v>
      </c>
      <c r="S469" s="513">
        <v>0</v>
      </c>
      <c r="T469" s="513">
        <v>0</v>
      </c>
      <c r="U469" s="513">
        <v>0</v>
      </c>
      <c r="V469" s="513">
        <v>0</v>
      </c>
      <c r="X469" s="510">
        <f t="shared" si="124"/>
        <v>0</v>
      </c>
      <c r="Y469" s="510">
        <f t="shared" si="125"/>
        <v>0</v>
      </c>
      <c r="Z469" s="510">
        <f t="shared" si="126"/>
        <v>0</v>
      </c>
      <c r="AA469" s="510">
        <f t="shared" si="127"/>
        <v>0</v>
      </c>
      <c r="AB469" s="510">
        <f t="shared" si="128"/>
        <v>0</v>
      </c>
      <c r="AC469" s="510">
        <f t="shared" si="129"/>
        <v>0</v>
      </c>
    </row>
    <row r="470" spans="1:29" x14ac:dyDescent="0.25">
      <c r="A470" s="422">
        <v>1</v>
      </c>
      <c r="B470" s="458">
        <v>0</v>
      </c>
      <c r="C470" s="446">
        <v>0</v>
      </c>
      <c r="D470" s="446">
        <v>0</v>
      </c>
      <c r="E470" s="446">
        <v>0</v>
      </c>
      <c r="F470" s="446">
        <v>0</v>
      </c>
      <c r="G470" s="446">
        <v>0</v>
      </c>
      <c r="H470" s="727"/>
      <c r="J470" s="509">
        <f t="shared" si="118"/>
        <v>0</v>
      </c>
      <c r="K470" s="509">
        <f t="shared" si="119"/>
        <v>0</v>
      </c>
      <c r="L470" s="509">
        <f t="shared" si="120"/>
        <v>0</v>
      </c>
      <c r="M470" s="509">
        <f t="shared" si="121"/>
        <v>0</v>
      </c>
      <c r="N470" s="509">
        <f t="shared" si="122"/>
        <v>0</v>
      </c>
      <c r="O470" s="509">
        <f t="shared" si="123"/>
        <v>0</v>
      </c>
      <c r="Q470" s="513">
        <v>0</v>
      </c>
      <c r="R470" s="513">
        <v>0</v>
      </c>
      <c r="S470" s="513">
        <v>0</v>
      </c>
      <c r="T470" s="513">
        <v>0</v>
      </c>
      <c r="U470" s="513">
        <v>0</v>
      </c>
      <c r="V470" s="513">
        <v>0</v>
      </c>
      <c r="X470" s="510">
        <f t="shared" si="124"/>
        <v>0</v>
      </c>
      <c r="Y470" s="510">
        <f t="shared" si="125"/>
        <v>0</v>
      </c>
      <c r="Z470" s="510">
        <f t="shared" si="126"/>
        <v>0</v>
      </c>
      <c r="AA470" s="510">
        <f t="shared" si="127"/>
        <v>0</v>
      </c>
      <c r="AB470" s="510">
        <f t="shared" si="128"/>
        <v>0</v>
      </c>
      <c r="AC470" s="510">
        <f t="shared" si="129"/>
        <v>0</v>
      </c>
    </row>
    <row r="471" spans="1:29" x14ac:dyDescent="0.25">
      <c r="A471" s="422">
        <v>1</v>
      </c>
      <c r="B471" s="458">
        <v>0</v>
      </c>
      <c r="C471" s="446">
        <v>0</v>
      </c>
      <c r="D471" s="446">
        <v>0</v>
      </c>
      <c r="E471" s="446">
        <v>0</v>
      </c>
      <c r="F471" s="446">
        <v>0</v>
      </c>
      <c r="G471" s="446">
        <v>0</v>
      </c>
      <c r="H471" s="727"/>
      <c r="J471" s="509">
        <f t="shared" si="118"/>
        <v>0</v>
      </c>
      <c r="K471" s="509">
        <f t="shared" si="119"/>
        <v>0</v>
      </c>
      <c r="L471" s="509">
        <f t="shared" si="120"/>
        <v>0</v>
      </c>
      <c r="M471" s="509">
        <f t="shared" si="121"/>
        <v>0</v>
      </c>
      <c r="N471" s="509">
        <f t="shared" si="122"/>
        <v>0</v>
      </c>
      <c r="O471" s="509">
        <f t="shared" si="123"/>
        <v>0</v>
      </c>
      <c r="Q471" s="513">
        <v>0</v>
      </c>
      <c r="R471" s="513">
        <v>0</v>
      </c>
      <c r="S471" s="513">
        <v>0</v>
      </c>
      <c r="T471" s="513">
        <v>0</v>
      </c>
      <c r="U471" s="513">
        <v>0</v>
      </c>
      <c r="V471" s="513">
        <v>0</v>
      </c>
      <c r="X471" s="510">
        <f t="shared" si="124"/>
        <v>0</v>
      </c>
      <c r="Y471" s="510">
        <f t="shared" si="125"/>
        <v>0</v>
      </c>
      <c r="Z471" s="510">
        <f t="shared" si="126"/>
        <v>0</v>
      </c>
      <c r="AA471" s="510">
        <f t="shared" si="127"/>
        <v>0</v>
      </c>
      <c r="AB471" s="510">
        <f t="shared" si="128"/>
        <v>0</v>
      </c>
      <c r="AC471" s="510">
        <f t="shared" si="129"/>
        <v>0</v>
      </c>
    </row>
    <row r="472" spans="1:29" x14ac:dyDescent="0.25">
      <c r="A472" s="422">
        <v>1</v>
      </c>
      <c r="B472" s="458">
        <v>0</v>
      </c>
      <c r="C472" s="446">
        <v>0</v>
      </c>
      <c r="D472" s="446">
        <v>0</v>
      </c>
      <c r="E472" s="446">
        <v>0</v>
      </c>
      <c r="F472" s="446">
        <v>0</v>
      </c>
      <c r="G472" s="446">
        <v>0</v>
      </c>
      <c r="H472" s="727"/>
      <c r="J472" s="509">
        <f t="shared" ref="J472:J480" si="130">ROUND(B472/1000,1)</f>
        <v>0</v>
      </c>
      <c r="K472" s="509">
        <f t="shared" ref="K472:K480" si="131">ROUND(C472/1000,1)</f>
        <v>0</v>
      </c>
      <c r="L472" s="509">
        <f t="shared" ref="L472:L480" si="132">ROUND(D472/1000,1)</f>
        <v>0</v>
      </c>
      <c r="M472" s="509">
        <f t="shared" ref="M472:M480" si="133">ROUND(E472/1000,1)</f>
        <v>0</v>
      </c>
      <c r="N472" s="509">
        <f t="shared" ref="N472:N480" si="134">ROUND(F472/1000,1)</f>
        <v>0</v>
      </c>
      <c r="O472" s="509">
        <f t="shared" ref="O472:O480" si="135">ROUND(G472/1000,1)</f>
        <v>0</v>
      </c>
      <c r="Q472" s="513">
        <v>0</v>
      </c>
      <c r="R472" s="513">
        <v>0</v>
      </c>
      <c r="S472" s="513">
        <v>0</v>
      </c>
      <c r="T472" s="513">
        <v>0</v>
      </c>
      <c r="U472" s="513">
        <v>0</v>
      </c>
      <c r="V472" s="513">
        <v>0</v>
      </c>
      <c r="X472" s="510">
        <f t="shared" si="124"/>
        <v>0</v>
      </c>
      <c r="Y472" s="510">
        <f t="shared" si="125"/>
        <v>0</v>
      </c>
      <c r="Z472" s="510">
        <f t="shared" si="126"/>
        <v>0</v>
      </c>
      <c r="AA472" s="510">
        <f t="shared" si="127"/>
        <v>0</v>
      </c>
      <c r="AB472" s="510">
        <f t="shared" si="128"/>
        <v>0</v>
      </c>
      <c r="AC472" s="510">
        <f t="shared" si="129"/>
        <v>0</v>
      </c>
    </row>
    <row r="473" spans="1:29" x14ac:dyDescent="0.25">
      <c r="A473" s="422">
        <v>1</v>
      </c>
      <c r="B473" s="458">
        <v>0</v>
      </c>
      <c r="C473" s="446">
        <v>0</v>
      </c>
      <c r="D473" s="446">
        <v>0</v>
      </c>
      <c r="E473" s="446">
        <v>0</v>
      </c>
      <c r="F473" s="446">
        <v>0</v>
      </c>
      <c r="G473" s="446">
        <v>0</v>
      </c>
      <c r="H473" s="803"/>
      <c r="J473" s="509">
        <f t="shared" si="130"/>
        <v>0</v>
      </c>
      <c r="K473" s="509">
        <f t="shared" si="131"/>
        <v>0</v>
      </c>
      <c r="L473" s="509">
        <f t="shared" si="132"/>
        <v>0</v>
      </c>
      <c r="M473" s="509">
        <f t="shared" si="133"/>
        <v>0</v>
      </c>
      <c r="N473" s="509">
        <f t="shared" si="134"/>
        <v>0</v>
      </c>
      <c r="O473" s="509">
        <f t="shared" si="135"/>
        <v>0</v>
      </c>
      <c r="Q473" s="513">
        <v>0</v>
      </c>
      <c r="R473" s="513">
        <v>0</v>
      </c>
      <c r="S473" s="513">
        <v>0</v>
      </c>
      <c r="T473" s="513">
        <v>0</v>
      </c>
      <c r="U473" s="513">
        <v>0</v>
      </c>
      <c r="V473" s="513">
        <v>0</v>
      </c>
      <c r="X473" s="510">
        <f t="shared" si="124"/>
        <v>0</v>
      </c>
      <c r="Y473" s="510">
        <f t="shared" si="125"/>
        <v>0</v>
      </c>
      <c r="Z473" s="510">
        <f t="shared" si="126"/>
        <v>0</v>
      </c>
      <c r="AA473" s="510">
        <f t="shared" si="127"/>
        <v>0</v>
      </c>
      <c r="AB473" s="510">
        <f t="shared" si="128"/>
        <v>0</v>
      </c>
      <c r="AC473" s="510">
        <f t="shared" si="129"/>
        <v>0</v>
      </c>
    </row>
    <row r="474" spans="1:29" x14ac:dyDescent="0.25">
      <c r="A474" s="422">
        <v>1</v>
      </c>
      <c r="B474" s="458">
        <v>0</v>
      </c>
      <c r="C474" s="446">
        <v>0</v>
      </c>
      <c r="D474" s="446">
        <v>0</v>
      </c>
      <c r="E474" s="446">
        <v>0</v>
      </c>
      <c r="F474" s="446">
        <v>0</v>
      </c>
      <c r="G474" s="446">
        <v>0</v>
      </c>
      <c r="H474" s="803"/>
      <c r="J474" s="509">
        <f t="shared" si="130"/>
        <v>0</v>
      </c>
      <c r="K474" s="509">
        <f t="shared" si="131"/>
        <v>0</v>
      </c>
      <c r="L474" s="509">
        <f t="shared" si="132"/>
        <v>0</v>
      </c>
      <c r="M474" s="509">
        <f t="shared" si="133"/>
        <v>0</v>
      </c>
      <c r="N474" s="509">
        <f t="shared" si="134"/>
        <v>0</v>
      </c>
      <c r="O474" s="509">
        <f t="shared" si="135"/>
        <v>0</v>
      </c>
      <c r="Q474" s="513">
        <v>0</v>
      </c>
      <c r="R474" s="513">
        <v>0</v>
      </c>
      <c r="S474" s="513">
        <v>0</v>
      </c>
      <c r="T474" s="513">
        <v>0</v>
      </c>
      <c r="U474" s="513">
        <v>0</v>
      </c>
      <c r="V474" s="513">
        <v>0</v>
      </c>
      <c r="X474" s="510">
        <f t="shared" si="124"/>
        <v>0</v>
      </c>
      <c r="Y474" s="510">
        <f t="shared" si="125"/>
        <v>0</v>
      </c>
      <c r="Z474" s="510">
        <f t="shared" si="126"/>
        <v>0</v>
      </c>
      <c r="AA474" s="510">
        <f t="shared" si="127"/>
        <v>0</v>
      </c>
      <c r="AB474" s="510">
        <f t="shared" si="128"/>
        <v>0</v>
      </c>
      <c r="AC474" s="510">
        <f t="shared" si="129"/>
        <v>0</v>
      </c>
    </row>
    <row r="475" spans="1:29" x14ac:dyDescent="0.25">
      <c r="A475" s="422">
        <v>1</v>
      </c>
      <c r="B475" s="458">
        <v>0</v>
      </c>
      <c r="C475" s="446">
        <v>0</v>
      </c>
      <c r="D475" s="446">
        <v>0</v>
      </c>
      <c r="E475" s="446">
        <v>0</v>
      </c>
      <c r="F475" s="446">
        <v>0</v>
      </c>
      <c r="G475" s="446">
        <v>0</v>
      </c>
      <c r="H475" s="803"/>
      <c r="J475" s="509">
        <f t="shared" si="130"/>
        <v>0</v>
      </c>
      <c r="K475" s="509">
        <f t="shared" si="131"/>
        <v>0</v>
      </c>
      <c r="L475" s="509">
        <f t="shared" si="132"/>
        <v>0</v>
      </c>
      <c r="M475" s="509">
        <f t="shared" si="133"/>
        <v>0</v>
      </c>
      <c r="N475" s="509">
        <f t="shared" si="134"/>
        <v>0</v>
      </c>
      <c r="O475" s="509">
        <f t="shared" si="135"/>
        <v>0</v>
      </c>
      <c r="Q475" s="513">
        <v>0</v>
      </c>
      <c r="R475" s="513">
        <v>0</v>
      </c>
      <c r="S475" s="513">
        <v>0</v>
      </c>
      <c r="T475" s="513">
        <v>0</v>
      </c>
      <c r="U475" s="513">
        <v>0</v>
      </c>
      <c r="V475" s="513">
        <v>0</v>
      </c>
      <c r="X475" s="510">
        <f t="shared" si="124"/>
        <v>0</v>
      </c>
      <c r="Y475" s="510">
        <f t="shared" si="125"/>
        <v>0</v>
      </c>
      <c r="Z475" s="510">
        <f t="shared" si="126"/>
        <v>0</v>
      </c>
      <c r="AA475" s="510">
        <f t="shared" si="127"/>
        <v>0</v>
      </c>
      <c r="AB475" s="510">
        <f t="shared" si="128"/>
        <v>0</v>
      </c>
      <c r="AC475" s="510">
        <f t="shared" si="129"/>
        <v>0</v>
      </c>
    </row>
    <row r="476" spans="1:29" x14ac:dyDescent="0.25">
      <c r="A476" s="422">
        <v>1</v>
      </c>
      <c r="B476" s="458">
        <v>0</v>
      </c>
      <c r="C476" s="446">
        <v>0</v>
      </c>
      <c r="D476" s="446">
        <v>0</v>
      </c>
      <c r="E476" s="446">
        <v>0</v>
      </c>
      <c r="F476" s="446">
        <v>0</v>
      </c>
      <c r="G476" s="446">
        <v>0</v>
      </c>
      <c r="H476" s="803"/>
      <c r="J476" s="509">
        <f t="shared" si="130"/>
        <v>0</v>
      </c>
      <c r="K476" s="509">
        <f t="shared" si="131"/>
        <v>0</v>
      </c>
      <c r="L476" s="509">
        <f t="shared" si="132"/>
        <v>0</v>
      </c>
      <c r="M476" s="509">
        <f t="shared" si="133"/>
        <v>0</v>
      </c>
      <c r="N476" s="509">
        <f t="shared" si="134"/>
        <v>0</v>
      </c>
      <c r="O476" s="509">
        <f t="shared" si="135"/>
        <v>0</v>
      </c>
      <c r="Q476" s="513">
        <v>0</v>
      </c>
      <c r="R476" s="513">
        <v>0</v>
      </c>
      <c r="S476" s="513">
        <v>0</v>
      </c>
      <c r="T476" s="513">
        <v>0</v>
      </c>
      <c r="U476" s="513">
        <v>0</v>
      </c>
      <c r="V476" s="513">
        <v>0</v>
      </c>
      <c r="X476" s="510">
        <f t="shared" si="124"/>
        <v>0</v>
      </c>
      <c r="Y476" s="510">
        <f t="shared" si="125"/>
        <v>0</v>
      </c>
      <c r="Z476" s="510">
        <f t="shared" si="126"/>
        <v>0</v>
      </c>
      <c r="AA476" s="510">
        <f t="shared" si="127"/>
        <v>0</v>
      </c>
      <c r="AB476" s="510">
        <f t="shared" si="128"/>
        <v>0</v>
      </c>
      <c r="AC476" s="510">
        <f t="shared" si="129"/>
        <v>0</v>
      </c>
    </row>
    <row r="477" spans="1:29" x14ac:dyDescent="0.25">
      <c r="A477" s="422">
        <v>1</v>
      </c>
      <c r="B477" s="458">
        <v>0</v>
      </c>
      <c r="C477" s="446">
        <v>0</v>
      </c>
      <c r="D477" s="446">
        <v>0</v>
      </c>
      <c r="E477" s="446">
        <v>0</v>
      </c>
      <c r="F477" s="446">
        <v>0</v>
      </c>
      <c r="G477" s="446">
        <v>0</v>
      </c>
      <c r="H477" s="803"/>
      <c r="J477" s="509">
        <f t="shared" si="130"/>
        <v>0</v>
      </c>
      <c r="K477" s="509">
        <f t="shared" si="131"/>
        <v>0</v>
      </c>
      <c r="L477" s="509">
        <f t="shared" si="132"/>
        <v>0</v>
      </c>
      <c r="M477" s="509">
        <f t="shared" si="133"/>
        <v>0</v>
      </c>
      <c r="N477" s="509">
        <f t="shared" si="134"/>
        <v>0</v>
      </c>
      <c r="O477" s="509">
        <f t="shared" si="135"/>
        <v>0</v>
      </c>
      <c r="Q477" s="513">
        <v>0</v>
      </c>
      <c r="R477" s="513">
        <v>0</v>
      </c>
      <c r="S477" s="513">
        <v>0</v>
      </c>
      <c r="T477" s="513">
        <v>0</v>
      </c>
      <c r="U477" s="513">
        <v>0</v>
      </c>
      <c r="V477" s="513">
        <v>0</v>
      </c>
      <c r="X477" s="510">
        <f t="shared" si="124"/>
        <v>0</v>
      </c>
      <c r="Y477" s="510">
        <f t="shared" si="125"/>
        <v>0</v>
      </c>
      <c r="Z477" s="510">
        <f t="shared" si="126"/>
        <v>0</v>
      </c>
      <c r="AA477" s="510">
        <f t="shared" si="127"/>
        <v>0</v>
      </c>
      <c r="AB477" s="510">
        <f t="shared" si="128"/>
        <v>0</v>
      </c>
      <c r="AC477" s="510">
        <f t="shared" si="129"/>
        <v>0</v>
      </c>
    </row>
    <row r="478" spans="1:29" x14ac:dyDescent="0.25">
      <c r="A478" s="422">
        <v>1</v>
      </c>
      <c r="B478" s="458">
        <v>0</v>
      </c>
      <c r="C478" s="446">
        <v>0</v>
      </c>
      <c r="D478" s="446">
        <v>0</v>
      </c>
      <c r="E478" s="446">
        <v>0</v>
      </c>
      <c r="F478" s="446">
        <v>0</v>
      </c>
      <c r="G478" s="446">
        <v>0</v>
      </c>
      <c r="H478" s="803"/>
      <c r="J478" s="509">
        <f t="shared" si="130"/>
        <v>0</v>
      </c>
      <c r="K478" s="509">
        <f t="shared" si="131"/>
        <v>0</v>
      </c>
      <c r="L478" s="509">
        <f t="shared" si="132"/>
        <v>0</v>
      </c>
      <c r="M478" s="509">
        <f t="shared" si="133"/>
        <v>0</v>
      </c>
      <c r="N478" s="509">
        <f t="shared" si="134"/>
        <v>0</v>
      </c>
      <c r="O478" s="509">
        <f t="shared" si="135"/>
        <v>0</v>
      </c>
      <c r="Q478" s="513">
        <v>0</v>
      </c>
      <c r="R478" s="513">
        <v>0</v>
      </c>
      <c r="S478" s="513">
        <v>0</v>
      </c>
      <c r="T478" s="513">
        <v>0</v>
      </c>
      <c r="U478" s="513">
        <v>0</v>
      </c>
      <c r="V478" s="513">
        <v>0</v>
      </c>
      <c r="X478" s="510">
        <f t="shared" si="124"/>
        <v>0</v>
      </c>
      <c r="Y478" s="510">
        <f t="shared" si="125"/>
        <v>0</v>
      </c>
      <c r="Z478" s="510">
        <f t="shared" si="126"/>
        <v>0</v>
      </c>
      <c r="AA478" s="510">
        <f t="shared" si="127"/>
        <v>0</v>
      </c>
      <c r="AB478" s="510">
        <f t="shared" si="128"/>
        <v>0</v>
      </c>
      <c r="AC478" s="510">
        <f t="shared" si="129"/>
        <v>0</v>
      </c>
    </row>
    <row r="479" spans="1:29" x14ac:dyDescent="0.25">
      <c r="A479" s="422">
        <v>1</v>
      </c>
      <c r="B479" s="458">
        <v>0</v>
      </c>
      <c r="C479" s="446">
        <v>0</v>
      </c>
      <c r="D479" s="446">
        <v>0</v>
      </c>
      <c r="E479" s="446">
        <v>0</v>
      </c>
      <c r="F479" s="446">
        <v>0</v>
      </c>
      <c r="G479" s="446">
        <v>0</v>
      </c>
      <c r="H479" s="803"/>
      <c r="J479" s="509">
        <f t="shared" si="130"/>
        <v>0</v>
      </c>
      <c r="K479" s="509">
        <f t="shared" si="131"/>
        <v>0</v>
      </c>
      <c r="L479" s="509">
        <f t="shared" si="132"/>
        <v>0</v>
      </c>
      <c r="M479" s="509">
        <f t="shared" si="133"/>
        <v>0</v>
      </c>
      <c r="N479" s="509">
        <f t="shared" si="134"/>
        <v>0</v>
      </c>
      <c r="O479" s="509">
        <f t="shared" si="135"/>
        <v>0</v>
      </c>
      <c r="Q479" s="513">
        <v>0</v>
      </c>
      <c r="R479" s="513">
        <v>0</v>
      </c>
      <c r="S479" s="513">
        <v>0</v>
      </c>
      <c r="T479" s="513">
        <v>0</v>
      </c>
      <c r="U479" s="513">
        <v>0</v>
      </c>
      <c r="V479" s="513">
        <v>0</v>
      </c>
      <c r="X479" s="510">
        <f t="shared" si="124"/>
        <v>0</v>
      </c>
      <c r="Y479" s="510">
        <f t="shared" si="125"/>
        <v>0</v>
      </c>
      <c r="Z479" s="510">
        <f t="shared" si="126"/>
        <v>0</v>
      </c>
      <c r="AA479" s="510">
        <f t="shared" si="127"/>
        <v>0</v>
      </c>
      <c r="AB479" s="510">
        <f t="shared" si="128"/>
        <v>0</v>
      </c>
      <c r="AC479" s="510">
        <f t="shared" si="129"/>
        <v>0</v>
      </c>
    </row>
    <row r="480" spans="1:29" x14ac:dyDescent="0.25">
      <c r="A480" s="422">
        <v>1</v>
      </c>
      <c r="B480" s="459">
        <v>0</v>
      </c>
      <c r="C480" s="447">
        <v>0</v>
      </c>
      <c r="D480" s="447">
        <v>0</v>
      </c>
      <c r="E480" s="447">
        <v>0</v>
      </c>
      <c r="F480" s="447">
        <v>0</v>
      </c>
      <c r="G480" s="447">
        <v>0</v>
      </c>
      <c r="H480" s="803"/>
      <c r="J480" s="509">
        <f t="shared" si="130"/>
        <v>0</v>
      </c>
      <c r="K480" s="509">
        <f t="shared" si="131"/>
        <v>0</v>
      </c>
      <c r="L480" s="509">
        <f t="shared" si="132"/>
        <v>0</v>
      </c>
      <c r="M480" s="509">
        <f t="shared" si="133"/>
        <v>0</v>
      </c>
      <c r="N480" s="509">
        <f t="shared" si="134"/>
        <v>0</v>
      </c>
      <c r="O480" s="509">
        <f t="shared" si="135"/>
        <v>0</v>
      </c>
      <c r="Q480" s="513">
        <v>0</v>
      </c>
      <c r="R480" s="513">
        <v>0</v>
      </c>
      <c r="S480" s="513">
        <v>0</v>
      </c>
      <c r="T480" s="513">
        <v>0</v>
      </c>
      <c r="U480" s="513">
        <v>0</v>
      </c>
      <c r="V480" s="513">
        <v>0</v>
      </c>
      <c r="X480" s="510">
        <f t="shared" si="124"/>
        <v>0</v>
      </c>
      <c r="Y480" s="510">
        <f t="shared" si="125"/>
        <v>0</v>
      </c>
      <c r="Z480" s="510">
        <f t="shared" si="126"/>
        <v>0</v>
      </c>
      <c r="AA480" s="510">
        <f t="shared" si="127"/>
        <v>0</v>
      </c>
      <c r="AB480" s="510">
        <f t="shared" si="128"/>
        <v>0</v>
      </c>
      <c r="AC480" s="510">
        <f t="shared" si="129"/>
        <v>0</v>
      </c>
    </row>
    <row r="481" spans="1:29" x14ac:dyDescent="0.25">
      <c r="A481" s="488" t="s">
        <v>630</v>
      </c>
      <c r="B481" s="496">
        <f>B483+B488+B494</f>
        <v>82624300</v>
      </c>
      <c r="C481" s="496">
        <f>C483+C488+C494</f>
        <v>65181057.919999994</v>
      </c>
      <c r="D481" s="496">
        <f t="shared" ref="D481:G481" si="136">D483+D488+D494</f>
        <v>61345108.340000004</v>
      </c>
      <c r="E481" s="496">
        <f t="shared" si="136"/>
        <v>23748100</v>
      </c>
      <c r="F481" s="496">
        <f t="shared" si="136"/>
        <v>14748100</v>
      </c>
      <c r="G481" s="496">
        <f t="shared" si="136"/>
        <v>14748100</v>
      </c>
      <c r="H481" s="726"/>
      <c r="Q481" s="547">
        <f>Q483+Q488+Q494</f>
        <v>82624.3</v>
      </c>
      <c r="R481" s="547">
        <f>R483+R488+R494</f>
        <v>65181.100000000006</v>
      </c>
      <c r="S481" s="547">
        <f t="shared" ref="S481:V481" si="137">S483+S488+S494</f>
        <v>61345.1</v>
      </c>
      <c r="T481" s="547">
        <f t="shared" si="137"/>
        <v>23748.1</v>
      </c>
      <c r="U481" s="547">
        <f t="shared" si="137"/>
        <v>14748.1</v>
      </c>
      <c r="V481" s="547">
        <f t="shared" si="137"/>
        <v>14748.1</v>
      </c>
      <c r="X481" s="510">
        <f t="shared" si="124"/>
        <v>0</v>
      </c>
      <c r="Y481" s="510">
        <f t="shared" si="125"/>
        <v>-4.2080000013811514E-2</v>
      </c>
      <c r="Z481" s="510">
        <f t="shared" si="126"/>
        <v>8.3400000075926073E-3</v>
      </c>
      <c r="AA481" s="510">
        <f t="shared" si="127"/>
        <v>0</v>
      </c>
      <c r="AB481" s="510">
        <f t="shared" si="128"/>
        <v>0</v>
      </c>
      <c r="AC481" s="510">
        <f t="shared" si="129"/>
        <v>0</v>
      </c>
    </row>
    <row r="482" spans="1:29" x14ac:dyDescent="0.25">
      <c r="A482" s="422">
        <v>1</v>
      </c>
      <c r="B482" s="400"/>
      <c r="C482" s="400"/>
      <c r="D482" s="400"/>
      <c r="E482" s="400"/>
      <c r="F482" s="400"/>
      <c r="G482" s="400"/>
      <c r="H482" s="728"/>
      <c r="J482" s="509">
        <f t="shared" ref="J482:J514" si="138">ROUND(B482/1000,1)</f>
        <v>0</v>
      </c>
      <c r="K482" s="509">
        <f t="shared" ref="K482:K514" si="139">ROUND(C482/1000,1)</f>
        <v>0</v>
      </c>
      <c r="L482" s="509">
        <f t="shared" ref="L482:L514" si="140">ROUND(D482/1000,1)</f>
        <v>0</v>
      </c>
      <c r="M482" s="509">
        <f t="shared" ref="M482:M514" si="141">ROUND(E482/1000,1)</f>
        <v>0</v>
      </c>
      <c r="N482" s="509">
        <f t="shared" ref="N482:N514" si="142">ROUND(F482/1000,1)</f>
        <v>0</v>
      </c>
      <c r="O482" s="509">
        <f t="shared" ref="O482:O514" si="143">ROUND(G482/1000,1)</f>
        <v>0</v>
      </c>
      <c r="Q482" s="513">
        <v>0</v>
      </c>
      <c r="R482" s="513">
        <v>0</v>
      </c>
      <c r="S482" s="513">
        <v>0</v>
      </c>
      <c r="T482" s="513">
        <v>0</v>
      </c>
      <c r="U482" s="513">
        <v>0</v>
      </c>
      <c r="V482" s="513">
        <v>0</v>
      </c>
      <c r="X482" s="510">
        <f t="shared" si="124"/>
        <v>0</v>
      </c>
      <c r="Y482" s="510">
        <f t="shared" si="125"/>
        <v>0</v>
      </c>
      <c r="Z482" s="510">
        <f t="shared" si="126"/>
        <v>0</v>
      </c>
      <c r="AA482" s="510">
        <f t="shared" si="127"/>
        <v>0</v>
      </c>
      <c r="AB482" s="510">
        <f t="shared" si="128"/>
        <v>0</v>
      </c>
      <c r="AC482" s="510">
        <f t="shared" si="129"/>
        <v>0</v>
      </c>
    </row>
    <row r="483" spans="1:29" x14ac:dyDescent="0.25">
      <c r="A483" s="411" t="s">
        <v>631</v>
      </c>
      <c r="B483" s="428">
        <v>1250000</v>
      </c>
      <c r="C483" s="428">
        <v>1249770.23</v>
      </c>
      <c r="D483" s="428">
        <v>1300000</v>
      </c>
      <c r="E483" s="428">
        <v>1300000</v>
      </c>
      <c r="F483" s="428">
        <v>1300000</v>
      </c>
      <c r="G483" s="428">
        <v>1300000</v>
      </c>
      <c r="H483" s="820" t="s">
        <v>723</v>
      </c>
      <c r="J483" s="509">
        <f t="shared" si="138"/>
        <v>1250</v>
      </c>
      <c r="K483" s="509">
        <f t="shared" si="139"/>
        <v>1249.8</v>
      </c>
      <c r="L483" s="509">
        <f t="shared" si="140"/>
        <v>1300</v>
      </c>
      <c r="M483" s="509">
        <f t="shared" si="141"/>
        <v>1300</v>
      </c>
      <c r="N483" s="509">
        <f t="shared" si="142"/>
        <v>1300</v>
      </c>
      <c r="O483" s="509">
        <f t="shared" si="143"/>
        <v>1300</v>
      </c>
      <c r="Q483" s="513">
        <v>1250</v>
      </c>
      <c r="R483" s="513">
        <v>1249.8</v>
      </c>
      <c r="S483" s="513">
        <v>1300</v>
      </c>
      <c r="T483" s="513">
        <v>1300</v>
      </c>
      <c r="U483" s="513">
        <v>1300</v>
      </c>
      <c r="V483" s="513">
        <v>1300</v>
      </c>
      <c r="X483" s="510">
        <f t="shared" si="124"/>
        <v>0</v>
      </c>
      <c r="Y483" s="510">
        <f t="shared" si="125"/>
        <v>-2.9769999999871288E-2</v>
      </c>
      <c r="Z483" s="510">
        <f t="shared" si="126"/>
        <v>0</v>
      </c>
      <c r="AA483" s="510">
        <f t="shared" si="127"/>
        <v>0</v>
      </c>
      <c r="AB483" s="510">
        <f t="shared" si="128"/>
        <v>0</v>
      </c>
      <c r="AC483" s="510">
        <f t="shared" si="129"/>
        <v>0</v>
      </c>
    </row>
    <row r="484" spans="1:29" x14ac:dyDescent="0.25">
      <c r="A484" s="422">
        <v>1</v>
      </c>
      <c r="B484" s="429"/>
      <c r="C484" s="429"/>
      <c r="D484" s="429"/>
      <c r="E484" s="429"/>
      <c r="F484" s="429"/>
      <c r="G484" s="429"/>
      <c r="H484" s="821"/>
      <c r="J484" s="509">
        <f t="shared" si="138"/>
        <v>0</v>
      </c>
      <c r="K484" s="509">
        <f t="shared" si="139"/>
        <v>0</v>
      </c>
      <c r="L484" s="509">
        <f t="shared" si="140"/>
        <v>0</v>
      </c>
      <c r="M484" s="509">
        <f t="shared" si="141"/>
        <v>0</v>
      </c>
      <c r="N484" s="509">
        <f t="shared" si="142"/>
        <v>0</v>
      </c>
      <c r="O484" s="509">
        <f t="shared" si="143"/>
        <v>0</v>
      </c>
      <c r="Q484" s="513">
        <v>0</v>
      </c>
      <c r="R484" s="513">
        <v>0</v>
      </c>
      <c r="S484" s="513">
        <v>0</v>
      </c>
      <c r="T484" s="513">
        <v>0</v>
      </c>
      <c r="U484" s="513">
        <v>0</v>
      </c>
      <c r="V484" s="513">
        <v>0</v>
      </c>
      <c r="X484" s="510">
        <f t="shared" si="124"/>
        <v>0</v>
      </c>
      <c r="Y484" s="510">
        <f t="shared" si="125"/>
        <v>0</v>
      </c>
      <c r="Z484" s="510">
        <f t="shared" si="126"/>
        <v>0</v>
      </c>
      <c r="AA484" s="510">
        <f t="shared" si="127"/>
        <v>0</v>
      </c>
      <c r="AB484" s="510">
        <f t="shared" si="128"/>
        <v>0</v>
      </c>
      <c r="AC484" s="510">
        <f t="shared" si="129"/>
        <v>0</v>
      </c>
    </row>
    <row r="485" spans="1:29" x14ac:dyDescent="0.25">
      <c r="A485" s="422">
        <v>1</v>
      </c>
      <c r="B485" s="429"/>
      <c r="C485" s="429"/>
      <c r="D485" s="429"/>
      <c r="E485" s="429"/>
      <c r="F485" s="429"/>
      <c r="G485" s="429"/>
      <c r="H485" s="821"/>
      <c r="J485" s="509">
        <f t="shared" si="138"/>
        <v>0</v>
      </c>
      <c r="K485" s="509">
        <f t="shared" si="139"/>
        <v>0</v>
      </c>
      <c r="L485" s="509">
        <f t="shared" si="140"/>
        <v>0</v>
      </c>
      <c r="M485" s="509">
        <f t="shared" si="141"/>
        <v>0</v>
      </c>
      <c r="N485" s="509">
        <f t="shared" si="142"/>
        <v>0</v>
      </c>
      <c r="O485" s="509">
        <f t="shared" si="143"/>
        <v>0</v>
      </c>
      <c r="Q485" s="513">
        <v>0</v>
      </c>
      <c r="R485" s="513">
        <v>0</v>
      </c>
      <c r="S485" s="513">
        <v>0</v>
      </c>
      <c r="T485" s="513">
        <v>0</v>
      </c>
      <c r="U485" s="513">
        <v>0</v>
      </c>
      <c r="V485" s="513">
        <v>0</v>
      </c>
      <c r="X485" s="510">
        <f t="shared" si="124"/>
        <v>0</v>
      </c>
      <c r="Y485" s="510">
        <f t="shared" si="125"/>
        <v>0</v>
      </c>
      <c r="Z485" s="510">
        <f t="shared" si="126"/>
        <v>0</v>
      </c>
      <c r="AA485" s="510">
        <f t="shared" si="127"/>
        <v>0</v>
      </c>
      <c r="AB485" s="510">
        <f t="shared" si="128"/>
        <v>0</v>
      </c>
      <c r="AC485" s="510">
        <f t="shared" si="129"/>
        <v>0</v>
      </c>
    </row>
    <row r="486" spans="1:29" x14ac:dyDescent="0.25">
      <c r="A486" s="422">
        <v>1</v>
      </c>
      <c r="B486" s="429"/>
      <c r="C486" s="429"/>
      <c r="D486" s="429"/>
      <c r="E486" s="429"/>
      <c r="F486" s="429"/>
      <c r="G486" s="429"/>
      <c r="H486" s="821"/>
      <c r="J486" s="509">
        <f t="shared" si="138"/>
        <v>0</v>
      </c>
      <c r="K486" s="509">
        <f t="shared" si="139"/>
        <v>0</v>
      </c>
      <c r="L486" s="509">
        <f t="shared" si="140"/>
        <v>0</v>
      </c>
      <c r="M486" s="509">
        <f t="shared" si="141"/>
        <v>0</v>
      </c>
      <c r="N486" s="509">
        <f t="shared" si="142"/>
        <v>0</v>
      </c>
      <c r="O486" s="509">
        <f t="shared" si="143"/>
        <v>0</v>
      </c>
      <c r="Q486" s="513">
        <v>0</v>
      </c>
      <c r="R486" s="513">
        <v>0</v>
      </c>
      <c r="S486" s="513">
        <v>0</v>
      </c>
      <c r="T486" s="513">
        <v>0</v>
      </c>
      <c r="U486" s="513">
        <v>0</v>
      </c>
      <c r="V486" s="513">
        <v>0</v>
      </c>
      <c r="X486" s="510">
        <f t="shared" si="124"/>
        <v>0</v>
      </c>
      <c r="Y486" s="510">
        <f t="shared" si="125"/>
        <v>0</v>
      </c>
      <c r="Z486" s="510">
        <f t="shared" si="126"/>
        <v>0</v>
      </c>
      <c r="AA486" s="510">
        <f t="shared" si="127"/>
        <v>0</v>
      </c>
      <c r="AB486" s="510">
        <f t="shared" si="128"/>
        <v>0</v>
      </c>
      <c r="AC486" s="510">
        <f t="shared" si="129"/>
        <v>0</v>
      </c>
    </row>
    <row r="487" spans="1:29" x14ac:dyDescent="0.25">
      <c r="A487" s="422">
        <v>1</v>
      </c>
      <c r="B487" s="429">
        <v>0</v>
      </c>
      <c r="C487" s="429">
        <v>0</v>
      </c>
      <c r="D487" s="429">
        <v>0</v>
      </c>
      <c r="E487" s="429">
        <v>0</v>
      </c>
      <c r="F487" s="429">
        <v>0</v>
      </c>
      <c r="G487" s="429">
        <v>0</v>
      </c>
      <c r="H487" s="821"/>
      <c r="J487" s="509">
        <f t="shared" si="138"/>
        <v>0</v>
      </c>
      <c r="K487" s="509">
        <f t="shared" si="139"/>
        <v>0</v>
      </c>
      <c r="L487" s="509">
        <f t="shared" si="140"/>
        <v>0</v>
      </c>
      <c r="M487" s="509">
        <f t="shared" si="141"/>
        <v>0</v>
      </c>
      <c r="N487" s="509">
        <f t="shared" si="142"/>
        <v>0</v>
      </c>
      <c r="O487" s="509">
        <f t="shared" si="143"/>
        <v>0</v>
      </c>
      <c r="Q487" s="513">
        <v>0</v>
      </c>
      <c r="R487" s="513">
        <v>0</v>
      </c>
      <c r="S487" s="513">
        <v>0</v>
      </c>
      <c r="T487" s="513">
        <v>0</v>
      </c>
      <c r="U487" s="513">
        <v>0</v>
      </c>
      <c r="V487" s="513">
        <v>0</v>
      </c>
      <c r="X487" s="510">
        <f t="shared" si="124"/>
        <v>0</v>
      </c>
      <c r="Y487" s="510">
        <f t="shared" si="125"/>
        <v>0</v>
      </c>
      <c r="Z487" s="510">
        <f t="shared" si="126"/>
        <v>0</v>
      </c>
      <c r="AA487" s="510">
        <f t="shared" si="127"/>
        <v>0</v>
      </c>
      <c r="AB487" s="510">
        <f t="shared" si="128"/>
        <v>0</v>
      </c>
      <c r="AC487" s="510">
        <f t="shared" si="129"/>
        <v>0</v>
      </c>
    </row>
    <row r="488" spans="1:29" x14ac:dyDescent="0.25">
      <c r="A488" s="422" t="s">
        <v>632</v>
      </c>
      <c r="B488" s="445">
        <v>71941300</v>
      </c>
      <c r="C488" s="445">
        <v>54498287.689999998</v>
      </c>
      <c r="D488" s="445">
        <v>60045108.340000004</v>
      </c>
      <c r="E488" s="445">
        <v>22448100</v>
      </c>
      <c r="F488" s="445">
        <v>13448100</v>
      </c>
      <c r="G488" s="445">
        <v>13448100</v>
      </c>
      <c r="H488" s="726" t="s">
        <v>725</v>
      </c>
      <c r="J488" s="509">
        <f t="shared" si="138"/>
        <v>71941.3</v>
      </c>
      <c r="K488" s="509">
        <f t="shared" si="139"/>
        <v>54498.3</v>
      </c>
      <c r="L488" s="509">
        <f t="shared" si="140"/>
        <v>60045.1</v>
      </c>
      <c r="M488" s="509">
        <f t="shared" si="141"/>
        <v>22448.1</v>
      </c>
      <c r="N488" s="509">
        <f t="shared" si="142"/>
        <v>13448.1</v>
      </c>
      <c r="O488" s="509">
        <f t="shared" si="143"/>
        <v>13448.1</v>
      </c>
      <c r="Q488" s="513">
        <v>71941.3</v>
      </c>
      <c r="R488" s="513">
        <v>54498.3</v>
      </c>
      <c r="S488" s="513">
        <v>60045.1</v>
      </c>
      <c r="T488" s="513">
        <v>22448.1</v>
      </c>
      <c r="U488" s="513">
        <v>13448.1</v>
      </c>
      <c r="V488" s="513">
        <v>13448.1</v>
      </c>
      <c r="X488" s="510">
        <f t="shared" si="124"/>
        <v>0</v>
      </c>
      <c r="Y488" s="510">
        <f t="shared" si="125"/>
        <v>-1.2310000005527399E-2</v>
      </c>
      <c r="Z488" s="510">
        <f t="shared" si="126"/>
        <v>8.3400000075926073E-3</v>
      </c>
      <c r="AA488" s="510">
        <f t="shared" si="127"/>
        <v>0</v>
      </c>
      <c r="AB488" s="510">
        <f t="shared" si="128"/>
        <v>0</v>
      </c>
      <c r="AC488" s="510">
        <f t="shared" si="129"/>
        <v>0</v>
      </c>
    </row>
    <row r="489" spans="1:29" x14ac:dyDescent="0.25">
      <c r="A489" s="422">
        <v>1</v>
      </c>
      <c r="B489" s="446">
        <v>0</v>
      </c>
      <c r="C489" s="446">
        <v>0</v>
      </c>
      <c r="D489" s="446">
        <v>0</v>
      </c>
      <c r="E489" s="446">
        <v>0</v>
      </c>
      <c r="F489" s="446">
        <v>0</v>
      </c>
      <c r="G489" s="446">
        <v>0</v>
      </c>
      <c r="H489" s="727"/>
      <c r="J489" s="509">
        <f t="shared" si="138"/>
        <v>0</v>
      </c>
      <c r="K489" s="509">
        <f t="shared" si="139"/>
        <v>0</v>
      </c>
      <c r="L489" s="509">
        <f t="shared" si="140"/>
        <v>0</v>
      </c>
      <c r="M489" s="509">
        <f t="shared" si="141"/>
        <v>0</v>
      </c>
      <c r="N489" s="509">
        <f t="shared" si="142"/>
        <v>0</v>
      </c>
      <c r="O489" s="509">
        <f t="shared" si="143"/>
        <v>0</v>
      </c>
      <c r="Q489" s="513">
        <v>0</v>
      </c>
      <c r="R489" s="513">
        <v>0</v>
      </c>
      <c r="S489" s="513">
        <v>0</v>
      </c>
      <c r="T489" s="513">
        <v>0</v>
      </c>
      <c r="U489" s="513">
        <v>0</v>
      </c>
      <c r="V489" s="513">
        <v>0</v>
      </c>
      <c r="X489" s="510">
        <f t="shared" si="124"/>
        <v>0</v>
      </c>
      <c r="Y489" s="510">
        <f t="shared" si="125"/>
        <v>0</v>
      </c>
      <c r="Z489" s="510">
        <f t="shared" si="126"/>
        <v>0</v>
      </c>
      <c r="AA489" s="510">
        <f t="shared" si="127"/>
        <v>0</v>
      </c>
      <c r="AB489" s="510">
        <f t="shared" si="128"/>
        <v>0</v>
      </c>
      <c r="AC489" s="510">
        <f t="shared" si="129"/>
        <v>0</v>
      </c>
    </row>
    <row r="490" spans="1:29" x14ac:dyDescent="0.25">
      <c r="A490" s="422">
        <v>1</v>
      </c>
      <c r="B490" s="446">
        <v>0</v>
      </c>
      <c r="C490" s="446">
        <v>0</v>
      </c>
      <c r="D490" s="446">
        <v>0</v>
      </c>
      <c r="E490" s="446">
        <v>0</v>
      </c>
      <c r="F490" s="446">
        <v>0</v>
      </c>
      <c r="G490" s="446">
        <v>0</v>
      </c>
      <c r="H490" s="727"/>
      <c r="J490" s="509">
        <f t="shared" si="138"/>
        <v>0</v>
      </c>
      <c r="K490" s="509">
        <f t="shared" si="139"/>
        <v>0</v>
      </c>
      <c r="L490" s="509">
        <f t="shared" si="140"/>
        <v>0</v>
      </c>
      <c r="M490" s="509">
        <f t="shared" si="141"/>
        <v>0</v>
      </c>
      <c r="N490" s="509">
        <f t="shared" si="142"/>
        <v>0</v>
      </c>
      <c r="O490" s="509">
        <f t="shared" si="143"/>
        <v>0</v>
      </c>
      <c r="Q490" s="513">
        <v>0</v>
      </c>
      <c r="R490" s="513">
        <v>0</v>
      </c>
      <c r="S490" s="513">
        <v>0</v>
      </c>
      <c r="T490" s="513">
        <v>0</v>
      </c>
      <c r="U490" s="513">
        <v>0</v>
      </c>
      <c r="V490" s="513">
        <v>0</v>
      </c>
      <c r="X490" s="510">
        <f t="shared" si="124"/>
        <v>0</v>
      </c>
      <c r="Y490" s="510">
        <f t="shared" si="125"/>
        <v>0</v>
      </c>
      <c r="Z490" s="510">
        <f t="shared" si="126"/>
        <v>0</v>
      </c>
      <c r="AA490" s="510">
        <f t="shared" si="127"/>
        <v>0</v>
      </c>
      <c r="AB490" s="510">
        <f t="shared" si="128"/>
        <v>0</v>
      </c>
      <c r="AC490" s="510">
        <f t="shared" si="129"/>
        <v>0</v>
      </c>
    </row>
    <row r="491" spans="1:29" x14ac:dyDescent="0.25">
      <c r="A491" s="422">
        <v>1</v>
      </c>
      <c r="B491" s="446">
        <v>0</v>
      </c>
      <c r="C491" s="446">
        <v>0</v>
      </c>
      <c r="D491" s="446">
        <v>0</v>
      </c>
      <c r="E491" s="446">
        <v>0</v>
      </c>
      <c r="F491" s="446">
        <v>0</v>
      </c>
      <c r="G491" s="446">
        <v>0</v>
      </c>
      <c r="H491" s="727"/>
      <c r="J491" s="509">
        <f t="shared" si="138"/>
        <v>0</v>
      </c>
      <c r="K491" s="509">
        <f t="shared" si="139"/>
        <v>0</v>
      </c>
      <c r="L491" s="509">
        <f t="shared" si="140"/>
        <v>0</v>
      </c>
      <c r="M491" s="509">
        <f t="shared" si="141"/>
        <v>0</v>
      </c>
      <c r="N491" s="509">
        <f t="shared" si="142"/>
        <v>0</v>
      </c>
      <c r="O491" s="509">
        <f t="shared" si="143"/>
        <v>0</v>
      </c>
      <c r="Q491" s="513">
        <v>0</v>
      </c>
      <c r="R491" s="513">
        <v>0</v>
      </c>
      <c r="S491" s="513">
        <v>0</v>
      </c>
      <c r="T491" s="513">
        <v>0</v>
      </c>
      <c r="U491" s="513">
        <v>0</v>
      </c>
      <c r="V491" s="513">
        <v>0</v>
      </c>
      <c r="X491" s="510">
        <f t="shared" si="124"/>
        <v>0</v>
      </c>
      <c r="Y491" s="510">
        <f t="shared" si="125"/>
        <v>0</v>
      </c>
      <c r="Z491" s="510">
        <f t="shared" si="126"/>
        <v>0</v>
      </c>
      <c r="AA491" s="510">
        <f t="shared" si="127"/>
        <v>0</v>
      </c>
      <c r="AB491" s="510">
        <f t="shared" si="128"/>
        <v>0</v>
      </c>
      <c r="AC491" s="510">
        <f t="shared" si="129"/>
        <v>0</v>
      </c>
    </row>
    <row r="492" spans="1:29" x14ac:dyDescent="0.25">
      <c r="A492" s="422">
        <v>1</v>
      </c>
      <c r="B492" s="446">
        <v>0</v>
      </c>
      <c r="C492" s="446">
        <v>0</v>
      </c>
      <c r="D492" s="446">
        <v>0</v>
      </c>
      <c r="E492" s="446">
        <v>0</v>
      </c>
      <c r="F492" s="446">
        <v>0</v>
      </c>
      <c r="G492" s="446">
        <v>0</v>
      </c>
      <c r="H492" s="727"/>
      <c r="J492" s="509">
        <f t="shared" si="138"/>
        <v>0</v>
      </c>
      <c r="K492" s="509">
        <f t="shared" si="139"/>
        <v>0</v>
      </c>
      <c r="L492" s="509">
        <f t="shared" si="140"/>
        <v>0</v>
      </c>
      <c r="M492" s="509">
        <f t="shared" si="141"/>
        <v>0</v>
      </c>
      <c r="N492" s="509">
        <f t="shared" si="142"/>
        <v>0</v>
      </c>
      <c r="O492" s="509">
        <f t="shared" si="143"/>
        <v>0</v>
      </c>
      <c r="Q492" s="513">
        <v>0</v>
      </c>
      <c r="R492" s="513">
        <v>0</v>
      </c>
      <c r="S492" s="513">
        <v>0</v>
      </c>
      <c r="T492" s="513">
        <v>0</v>
      </c>
      <c r="U492" s="513">
        <v>0</v>
      </c>
      <c r="V492" s="513">
        <v>0</v>
      </c>
      <c r="X492" s="510">
        <f t="shared" si="124"/>
        <v>0</v>
      </c>
      <c r="Y492" s="510">
        <f t="shared" si="125"/>
        <v>0</v>
      </c>
      <c r="Z492" s="510">
        <f t="shared" si="126"/>
        <v>0</v>
      </c>
      <c r="AA492" s="510">
        <f t="shared" si="127"/>
        <v>0</v>
      </c>
      <c r="AB492" s="510">
        <f t="shared" si="128"/>
        <v>0</v>
      </c>
      <c r="AC492" s="510">
        <f t="shared" si="129"/>
        <v>0</v>
      </c>
    </row>
    <row r="493" spans="1:29" x14ac:dyDescent="0.25">
      <c r="A493" s="422">
        <v>1</v>
      </c>
      <c r="B493" s="447">
        <v>0</v>
      </c>
      <c r="C493" s="447">
        <v>0</v>
      </c>
      <c r="D493" s="447">
        <v>0</v>
      </c>
      <c r="E493" s="447">
        <v>0</v>
      </c>
      <c r="F493" s="447">
        <v>0</v>
      </c>
      <c r="G493" s="447">
        <v>0</v>
      </c>
      <c r="H493" s="809"/>
      <c r="J493" s="509">
        <f t="shared" si="138"/>
        <v>0</v>
      </c>
      <c r="K493" s="509">
        <f t="shared" si="139"/>
        <v>0</v>
      </c>
      <c r="L493" s="509">
        <f t="shared" si="140"/>
        <v>0</v>
      </c>
      <c r="M493" s="509">
        <f t="shared" si="141"/>
        <v>0</v>
      </c>
      <c r="N493" s="509">
        <f t="shared" si="142"/>
        <v>0</v>
      </c>
      <c r="O493" s="509">
        <f t="shared" si="143"/>
        <v>0</v>
      </c>
      <c r="Q493" s="513">
        <v>0</v>
      </c>
      <c r="R493" s="513">
        <v>0</v>
      </c>
      <c r="S493" s="513">
        <v>0</v>
      </c>
      <c r="T493" s="513">
        <v>0</v>
      </c>
      <c r="U493" s="513">
        <v>0</v>
      </c>
      <c r="V493" s="513">
        <v>0</v>
      </c>
      <c r="X493" s="510">
        <f t="shared" si="124"/>
        <v>0</v>
      </c>
      <c r="Y493" s="510">
        <f t="shared" si="125"/>
        <v>0</v>
      </c>
      <c r="Z493" s="510">
        <f t="shared" si="126"/>
        <v>0</v>
      </c>
      <c r="AA493" s="510">
        <f t="shared" si="127"/>
        <v>0</v>
      </c>
      <c r="AB493" s="510">
        <f t="shared" si="128"/>
        <v>0</v>
      </c>
      <c r="AC493" s="510">
        <f t="shared" si="129"/>
        <v>0</v>
      </c>
    </row>
    <row r="494" spans="1:29" x14ac:dyDescent="0.25">
      <c r="A494" s="422" t="s">
        <v>1598</v>
      </c>
      <c r="B494" s="446">
        <v>9433000</v>
      </c>
      <c r="C494" s="446">
        <v>9433000</v>
      </c>
      <c r="D494" s="446">
        <v>0</v>
      </c>
      <c r="E494" s="446">
        <v>0</v>
      </c>
      <c r="F494" s="446">
        <v>0</v>
      </c>
      <c r="G494" s="446">
        <v>0</v>
      </c>
      <c r="H494" s="727" t="s">
        <v>1597</v>
      </c>
      <c r="J494" s="509">
        <f t="shared" si="138"/>
        <v>9433</v>
      </c>
      <c r="K494" s="509">
        <f t="shared" si="139"/>
        <v>9433</v>
      </c>
      <c r="L494" s="509">
        <f t="shared" si="140"/>
        <v>0</v>
      </c>
      <c r="M494" s="509">
        <f t="shared" si="141"/>
        <v>0</v>
      </c>
      <c r="N494" s="509">
        <f t="shared" si="142"/>
        <v>0</v>
      </c>
      <c r="O494" s="509">
        <f t="shared" si="143"/>
        <v>0</v>
      </c>
      <c r="Q494" s="513">
        <v>9433</v>
      </c>
      <c r="R494" s="513">
        <v>9433</v>
      </c>
      <c r="S494" s="513">
        <v>0</v>
      </c>
      <c r="T494" s="513">
        <v>0</v>
      </c>
      <c r="U494" s="513">
        <v>0</v>
      </c>
      <c r="V494" s="513">
        <v>0</v>
      </c>
      <c r="X494" s="510">
        <f t="shared" si="124"/>
        <v>0</v>
      </c>
      <c r="Y494" s="510">
        <f t="shared" si="125"/>
        <v>0</v>
      </c>
      <c r="Z494" s="510">
        <f t="shared" si="126"/>
        <v>0</v>
      </c>
      <c r="AA494" s="510">
        <f t="shared" si="127"/>
        <v>0</v>
      </c>
      <c r="AB494" s="510">
        <f t="shared" si="128"/>
        <v>0</v>
      </c>
      <c r="AC494" s="510">
        <f t="shared" si="129"/>
        <v>0</v>
      </c>
    </row>
    <row r="495" spans="1:29" x14ac:dyDescent="0.25">
      <c r="A495" s="422">
        <v>1</v>
      </c>
      <c r="B495" s="446">
        <v>0</v>
      </c>
      <c r="C495" s="446">
        <v>0</v>
      </c>
      <c r="D495" s="446">
        <v>0</v>
      </c>
      <c r="E495" s="446">
        <v>0</v>
      </c>
      <c r="F495" s="446">
        <v>0</v>
      </c>
      <c r="G495" s="446">
        <v>0</v>
      </c>
      <c r="H495" s="727"/>
      <c r="J495" s="509">
        <f t="shared" si="138"/>
        <v>0</v>
      </c>
      <c r="K495" s="509">
        <f t="shared" si="139"/>
        <v>0</v>
      </c>
      <c r="L495" s="509">
        <f t="shared" si="140"/>
        <v>0</v>
      </c>
      <c r="M495" s="509">
        <f t="shared" si="141"/>
        <v>0</v>
      </c>
      <c r="N495" s="509">
        <f t="shared" si="142"/>
        <v>0</v>
      </c>
      <c r="O495" s="509">
        <f t="shared" si="143"/>
        <v>0</v>
      </c>
      <c r="Q495" s="513">
        <v>0</v>
      </c>
      <c r="R495" s="513">
        <v>0</v>
      </c>
      <c r="S495" s="513">
        <v>0</v>
      </c>
      <c r="T495" s="513">
        <v>0</v>
      </c>
      <c r="U495" s="513">
        <v>0</v>
      </c>
      <c r="V495" s="513">
        <v>0</v>
      </c>
      <c r="X495" s="510">
        <f t="shared" si="124"/>
        <v>0</v>
      </c>
      <c r="Y495" s="510">
        <f t="shared" si="125"/>
        <v>0</v>
      </c>
      <c r="Z495" s="510">
        <f t="shared" si="126"/>
        <v>0</v>
      </c>
      <c r="AA495" s="510">
        <f t="shared" si="127"/>
        <v>0</v>
      </c>
      <c r="AB495" s="510">
        <f t="shared" si="128"/>
        <v>0</v>
      </c>
      <c r="AC495" s="510">
        <f t="shared" si="129"/>
        <v>0</v>
      </c>
    </row>
    <row r="496" spans="1:29" x14ac:dyDescent="0.25">
      <c r="A496" s="422">
        <v>1</v>
      </c>
      <c r="B496" s="446">
        <v>0</v>
      </c>
      <c r="C496" s="446">
        <v>0</v>
      </c>
      <c r="D496" s="446">
        <v>0</v>
      </c>
      <c r="E496" s="446">
        <v>0</v>
      </c>
      <c r="F496" s="446">
        <v>0</v>
      </c>
      <c r="G496" s="446">
        <v>0</v>
      </c>
      <c r="H496" s="727"/>
      <c r="J496" s="509">
        <f t="shared" si="138"/>
        <v>0</v>
      </c>
      <c r="K496" s="509">
        <f t="shared" si="139"/>
        <v>0</v>
      </c>
      <c r="L496" s="509">
        <f t="shared" si="140"/>
        <v>0</v>
      </c>
      <c r="M496" s="509">
        <f t="shared" si="141"/>
        <v>0</v>
      </c>
      <c r="N496" s="509">
        <f t="shared" si="142"/>
        <v>0</v>
      </c>
      <c r="O496" s="509">
        <f t="shared" si="143"/>
        <v>0</v>
      </c>
      <c r="Q496" s="513">
        <v>0</v>
      </c>
      <c r="R496" s="513">
        <v>0</v>
      </c>
      <c r="S496" s="513">
        <v>0</v>
      </c>
      <c r="T496" s="513">
        <v>0</v>
      </c>
      <c r="U496" s="513">
        <v>0</v>
      </c>
      <c r="V496" s="513">
        <v>0</v>
      </c>
      <c r="X496" s="510">
        <f t="shared" si="124"/>
        <v>0</v>
      </c>
      <c r="Y496" s="510">
        <f t="shared" si="125"/>
        <v>0</v>
      </c>
      <c r="Z496" s="510">
        <f t="shared" si="126"/>
        <v>0</v>
      </c>
      <c r="AA496" s="510">
        <f t="shared" si="127"/>
        <v>0</v>
      </c>
      <c r="AB496" s="510">
        <f t="shared" si="128"/>
        <v>0</v>
      </c>
      <c r="AC496" s="510">
        <f t="shared" si="129"/>
        <v>0</v>
      </c>
    </row>
    <row r="497" spans="1:29" x14ac:dyDescent="0.25">
      <c r="A497" s="411" t="s">
        <v>260</v>
      </c>
      <c r="B497" s="423">
        <v>8613801</v>
      </c>
      <c r="C497" s="423">
        <v>8385270.8399999999</v>
      </c>
      <c r="D497" s="423">
        <v>8558400</v>
      </c>
      <c r="E497" s="423">
        <v>8458300</v>
      </c>
      <c r="F497" s="423">
        <v>8367800</v>
      </c>
      <c r="G497" s="423">
        <v>8367500</v>
      </c>
      <c r="H497" s="726" t="s">
        <v>1326</v>
      </c>
      <c r="J497" s="509">
        <f t="shared" si="138"/>
        <v>8613.7999999999993</v>
      </c>
      <c r="K497" s="509">
        <f t="shared" si="139"/>
        <v>8385.2999999999993</v>
      </c>
      <c r="L497" s="509">
        <f t="shared" si="140"/>
        <v>8558.4</v>
      </c>
      <c r="M497" s="509">
        <f t="shared" si="141"/>
        <v>8458.2999999999993</v>
      </c>
      <c r="N497" s="509">
        <f t="shared" si="142"/>
        <v>8367.7999999999993</v>
      </c>
      <c r="O497" s="509">
        <f t="shared" si="143"/>
        <v>8367.5</v>
      </c>
      <c r="Q497" s="513">
        <v>8613.7999999999993</v>
      </c>
      <c r="R497" s="513">
        <v>8385.2999999999993</v>
      </c>
      <c r="S497" s="513">
        <v>8558.4</v>
      </c>
      <c r="T497" s="513">
        <v>8458.2999999999993</v>
      </c>
      <c r="U497" s="513">
        <v>8367.7999999999993</v>
      </c>
      <c r="V497" s="513">
        <v>8367.5</v>
      </c>
      <c r="X497" s="510">
        <f t="shared" si="124"/>
        <v>1.0000000002037268E-3</v>
      </c>
      <c r="Y497" s="510">
        <f t="shared" si="125"/>
        <v>-2.9160000000047148E-2</v>
      </c>
      <c r="Z497" s="510">
        <f t="shared" si="126"/>
        <v>0</v>
      </c>
      <c r="AA497" s="510">
        <f t="shared" si="127"/>
        <v>0</v>
      </c>
      <c r="AB497" s="510">
        <f t="shared" si="128"/>
        <v>0</v>
      </c>
      <c r="AC497" s="510">
        <f t="shared" si="129"/>
        <v>0</v>
      </c>
    </row>
    <row r="498" spans="1:29" x14ac:dyDescent="0.25">
      <c r="A498" s="422">
        <v>1</v>
      </c>
      <c r="B498" s="424">
        <v>0</v>
      </c>
      <c r="C498" s="424">
        <v>0</v>
      </c>
      <c r="D498" s="424">
        <v>0</v>
      </c>
      <c r="E498" s="424">
        <v>0</v>
      </c>
      <c r="F498" s="424">
        <v>0</v>
      </c>
      <c r="G498" s="424">
        <v>0</v>
      </c>
      <c r="H498" s="727"/>
      <c r="J498" s="509">
        <f t="shared" si="138"/>
        <v>0</v>
      </c>
      <c r="K498" s="509">
        <f t="shared" si="139"/>
        <v>0</v>
      </c>
      <c r="L498" s="509">
        <f t="shared" si="140"/>
        <v>0</v>
      </c>
      <c r="M498" s="509">
        <f t="shared" si="141"/>
        <v>0</v>
      </c>
      <c r="N498" s="509">
        <f t="shared" si="142"/>
        <v>0</v>
      </c>
      <c r="O498" s="509">
        <f t="shared" si="143"/>
        <v>0</v>
      </c>
      <c r="Q498" s="513">
        <v>0</v>
      </c>
      <c r="R498" s="513">
        <v>0</v>
      </c>
      <c r="S498" s="513">
        <v>0</v>
      </c>
      <c r="T498" s="513">
        <v>0</v>
      </c>
      <c r="U498" s="513">
        <v>0</v>
      </c>
      <c r="V498" s="513">
        <v>0</v>
      </c>
      <c r="X498" s="510">
        <f t="shared" si="124"/>
        <v>0</v>
      </c>
      <c r="Y498" s="510">
        <f t="shared" si="125"/>
        <v>0</v>
      </c>
      <c r="Z498" s="510">
        <f t="shared" si="126"/>
        <v>0</v>
      </c>
      <c r="AA498" s="510">
        <f t="shared" si="127"/>
        <v>0</v>
      </c>
      <c r="AB498" s="510">
        <f t="shared" si="128"/>
        <v>0</v>
      </c>
      <c r="AC498" s="510">
        <f t="shared" si="129"/>
        <v>0</v>
      </c>
    </row>
    <row r="499" spans="1:29" x14ac:dyDescent="0.25">
      <c r="A499" s="422">
        <v>1</v>
      </c>
      <c r="B499" s="424">
        <v>0</v>
      </c>
      <c r="C499" s="424">
        <v>0</v>
      </c>
      <c r="D499" s="424">
        <v>0</v>
      </c>
      <c r="E499" s="424">
        <v>0</v>
      </c>
      <c r="F499" s="424">
        <v>0</v>
      </c>
      <c r="G499" s="424">
        <v>0</v>
      </c>
      <c r="H499" s="727"/>
      <c r="J499" s="509">
        <f t="shared" si="138"/>
        <v>0</v>
      </c>
      <c r="K499" s="509">
        <f t="shared" si="139"/>
        <v>0</v>
      </c>
      <c r="L499" s="509">
        <f t="shared" si="140"/>
        <v>0</v>
      </c>
      <c r="M499" s="509">
        <f t="shared" si="141"/>
        <v>0</v>
      </c>
      <c r="N499" s="509">
        <f t="shared" si="142"/>
        <v>0</v>
      </c>
      <c r="O499" s="509">
        <f t="shared" si="143"/>
        <v>0</v>
      </c>
      <c r="Q499" s="513">
        <v>0</v>
      </c>
      <c r="R499" s="513">
        <v>0</v>
      </c>
      <c r="S499" s="513">
        <v>0</v>
      </c>
      <c r="T499" s="513">
        <v>0</v>
      </c>
      <c r="U499" s="513">
        <v>0</v>
      </c>
      <c r="V499" s="513">
        <v>0</v>
      </c>
      <c r="X499" s="510">
        <f t="shared" si="124"/>
        <v>0</v>
      </c>
      <c r="Y499" s="510">
        <f t="shared" si="125"/>
        <v>0</v>
      </c>
      <c r="Z499" s="510">
        <f t="shared" si="126"/>
        <v>0</v>
      </c>
      <c r="AA499" s="510">
        <f t="shared" si="127"/>
        <v>0</v>
      </c>
      <c r="AB499" s="510">
        <f t="shared" si="128"/>
        <v>0</v>
      </c>
      <c r="AC499" s="510">
        <f t="shared" si="129"/>
        <v>0</v>
      </c>
    </row>
    <row r="500" spans="1:29" x14ac:dyDescent="0.25">
      <c r="A500" s="422">
        <v>1</v>
      </c>
      <c r="B500" s="424">
        <v>0</v>
      </c>
      <c r="C500" s="424">
        <v>0</v>
      </c>
      <c r="D500" s="424">
        <v>0</v>
      </c>
      <c r="E500" s="424">
        <v>0</v>
      </c>
      <c r="F500" s="424">
        <v>0</v>
      </c>
      <c r="G500" s="424">
        <v>0</v>
      </c>
      <c r="H500" s="727"/>
      <c r="J500" s="509">
        <f t="shared" si="138"/>
        <v>0</v>
      </c>
      <c r="K500" s="509">
        <f t="shared" si="139"/>
        <v>0</v>
      </c>
      <c r="L500" s="509">
        <f t="shared" si="140"/>
        <v>0</v>
      </c>
      <c r="M500" s="509">
        <f t="shared" si="141"/>
        <v>0</v>
      </c>
      <c r="N500" s="509">
        <f t="shared" si="142"/>
        <v>0</v>
      </c>
      <c r="O500" s="509">
        <f t="shared" si="143"/>
        <v>0</v>
      </c>
      <c r="Q500" s="513">
        <v>0</v>
      </c>
      <c r="R500" s="513">
        <v>0</v>
      </c>
      <c r="S500" s="513">
        <v>0</v>
      </c>
      <c r="T500" s="513">
        <v>0</v>
      </c>
      <c r="U500" s="513">
        <v>0</v>
      </c>
      <c r="V500" s="513">
        <v>0</v>
      </c>
      <c r="X500" s="510">
        <f t="shared" si="124"/>
        <v>0</v>
      </c>
      <c r="Y500" s="510">
        <f t="shared" si="125"/>
        <v>0</v>
      </c>
      <c r="Z500" s="510">
        <f t="shared" si="126"/>
        <v>0</v>
      </c>
      <c r="AA500" s="510">
        <f t="shared" si="127"/>
        <v>0</v>
      </c>
      <c r="AB500" s="510">
        <f t="shared" si="128"/>
        <v>0</v>
      </c>
      <c r="AC500" s="510">
        <f t="shared" si="129"/>
        <v>0</v>
      </c>
    </row>
    <row r="501" spans="1:29" x14ac:dyDescent="0.25">
      <c r="A501" s="422">
        <v>1</v>
      </c>
      <c r="B501" s="424">
        <v>0</v>
      </c>
      <c r="C501" s="424">
        <v>0</v>
      </c>
      <c r="D501" s="424">
        <v>0</v>
      </c>
      <c r="E501" s="424">
        <v>0</v>
      </c>
      <c r="F501" s="424">
        <v>0</v>
      </c>
      <c r="G501" s="424">
        <v>0</v>
      </c>
      <c r="H501" s="727"/>
      <c r="J501" s="509">
        <f t="shared" si="138"/>
        <v>0</v>
      </c>
      <c r="K501" s="509">
        <f t="shared" si="139"/>
        <v>0</v>
      </c>
      <c r="L501" s="509">
        <f t="shared" si="140"/>
        <v>0</v>
      </c>
      <c r="M501" s="509">
        <f t="shared" si="141"/>
        <v>0</v>
      </c>
      <c r="N501" s="509">
        <f t="shared" si="142"/>
        <v>0</v>
      </c>
      <c r="O501" s="509">
        <f t="shared" si="143"/>
        <v>0</v>
      </c>
      <c r="Q501" s="513">
        <v>0</v>
      </c>
      <c r="R501" s="513">
        <v>0</v>
      </c>
      <c r="S501" s="513">
        <v>0</v>
      </c>
      <c r="T501" s="513">
        <v>0</v>
      </c>
      <c r="U501" s="513">
        <v>0</v>
      </c>
      <c r="V501" s="513">
        <v>0</v>
      </c>
      <c r="X501" s="510">
        <f t="shared" si="124"/>
        <v>0</v>
      </c>
      <c r="Y501" s="510">
        <f t="shared" si="125"/>
        <v>0</v>
      </c>
      <c r="Z501" s="510">
        <f t="shared" si="126"/>
        <v>0</v>
      </c>
      <c r="AA501" s="510">
        <f t="shared" si="127"/>
        <v>0</v>
      </c>
      <c r="AB501" s="510">
        <f t="shared" si="128"/>
        <v>0</v>
      </c>
      <c r="AC501" s="510">
        <f t="shared" si="129"/>
        <v>0</v>
      </c>
    </row>
    <row r="502" spans="1:29" x14ac:dyDescent="0.25">
      <c r="A502" s="422">
        <v>1</v>
      </c>
      <c r="B502" s="424">
        <v>0</v>
      </c>
      <c r="C502" s="424">
        <v>0</v>
      </c>
      <c r="D502" s="424">
        <v>0</v>
      </c>
      <c r="E502" s="424">
        <v>0</v>
      </c>
      <c r="F502" s="424">
        <v>0</v>
      </c>
      <c r="G502" s="424">
        <v>0</v>
      </c>
      <c r="H502" s="727"/>
      <c r="J502" s="509">
        <f t="shared" si="138"/>
        <v>0</v>
      </c>
      <c r="K502" s="509">
        <f t="shared" si="139"/>
        <v>0</v>
      </c>
      <c r="L502" s="509">
        <f t="shared" si="140"/>
        <v>0</v>
      </c>
      <c r="M502" s="509">
        <f t="shared" si="141"/>
        <v>0</v>
      </c>
      <c r="N502" s="509">
        <f t="shared" si="142"/>
        <v>0</v>
      </c>
      <c r="O502" s="509">
        <f t="shared" si="143"/>
        <v>0</v>
      </c>
      <c r="Q502" s="513">
        <v>0</v>
      </c>
      <c r="R502" s="513">
        <v>0</v>
      </c>
      <c r="S502" s="513">
        <v>0</v>
      </c>
      <c r="T502" s="513">
        <v>0</v>
      </c>
      <c r="U502" s="513">
        <v>0</v>
      </c>
      <c r="V502" s="513">
        <v>0</v>
      </c>
      <c r="X502" s="510">
        <f t="shared" si="124"/>
        <v>0</v>
      </c>
      <c r="Y502" s="510">
        <f t="shared" si="125"/>
        <v>0</v>
      </c>
      <c r="Z502" s="510">
        <f t="shared" si="126"/>
        <v>0</v>
      </c>
      <c r="AA502" s="510">
        <f t="shared" si="127"/>
        <v>0</v>
      </c>
      <c r="AB502" s="510">
        <f t="shared" si="128"/>
        <v>0</v>
      </c>
      <c r="AC502" s="510">
        <f t="shared" si="129"/>
        <v>0</v>
      </c>
    </row>
    <row r="503" spans="1:29" x14ac:dyDescent="0.25">
      <c r="A503" s="422">
        <v>1</v>
      </c>
      <c r="B503" s="424">
        <v>0</v>
      </c>
      <c r="C503" s="424">
        <v>0</v>
      </c>
      <c r="D503" s="424">
        <v>0</v>
      </c>
      <c r="E503" s="424">
        <v>0</v>
      </c>
      <c r="F503" s="424">
        <v>0</v>
      </c>
      <c r="G503" s="424">
        <v>0</v>
      </c>
      <c r="H503" s="727"/>
      <c r="J503" s="509">
        <f t="shared" si="138"/>
        <v>0</v>
      </c>
      <c r="K503" s="509">
        <f t="shared" si="139"/>
        <v>0</v>
      </c>
      <c r="L503" s="509">
        <f t="shared" si="140"/>
        <v>0</v>
      </c>
      <c r="M503" s="509">
        <f t="shared" si="141"/>
        <v>0</v>
      </c>
      <c r="N503" s="509">
        <f t="shared" si="142"/>
        <v>0</v>
      </c>
      <c r="O503" s="509">
        <f t="shared" si="143"/>
        <v>0</v>
      </c>
      <c r="Q503" s="513">
        <v>0</v>
      </c>
      <c r="R503" s="513">
        <v>0</v>
      </c>
      <c r="S503" s="513">
        <v>0</v>
      </c>
      <c r="T503" s="513">
        <v>0</v>
      </c>
      <c r="U503" s="513">
        <v>0</v>
      </c>
      <c r="V503" s="513">
        <v>0</v>
      </c>
      <c r="X503" s="510">
        <f t="shared" si="124"/>
        <v>0</v>
      </c>
      <c r="Y503" s="510">
        <f t="shared" si="125"/>
        <v>0</v>
      </c>
      <c r="Z503" s="510">
        <f t="shared" si="126"/>
        <v>0</v>
      </c>
      <c r="AA503" s="510">
        <f t="shared" si="127"/>
        <v>0</v>
      </c>
      <c r="AB503" s="510">
        <f t="shared" si="128"/>
        <v>0</v>
      </c>
      <c r="AC503" s="510">
        <f t="shared" si="129"/>
        <v>0</v>
      </c>
    </row>
    <row r="504" spans="1:29" x14ac:dyDescent="0.25">
      <c r="A504" s="422">
        <v>1</v>
      </c>
      <c r="B504" s="424">
        <v>0</v>
      </c>
      <c r="C504" s="424">
        <v>0</v>
      </c>
      <c r="D504" s="424">
        <v>0</v>
      </c>
      <c r="E504" s="424">
        <v>0</v>
      </c>
      <c r="F504" s="424">
        <v>0</v>
      </c>
      <c r="G504" s="424">
        <v>0</v>
      </c>
      <c r="H504" s="727"/>
      <c r="J504" s="509">
        <f t="shared" si="138"/>
        <v>0</v>
      </c>
      <c r="K504" s="509">
        <f t="shared" si="139"/>
        <v>0</v>
      </c>
      <c r="L504" s="509">
        <f t="shared" si="140"/>
        <v>0</v>
      </c>
      <c r="M504" s="509">
        <f t="shared" si="141"/>
        <v>0</v>
      </c>
      <c r="N504" s="509">
        <f t="shared" si="142"/>
        <v>0</v>
      </c>
      <c r="O504" s="509">
        <f t="shared" si="143"/>
        <v>0</v>
      </c>
      <c r="Q504" s="513">
        <v>0</v>
      </c>
      <c r="R504" s="513">
        <v>0</v>
      </c>
      <c r="S504" s="513">
        <v>0</v>
      </c>
      <c r="T504" s="513">
        <v>0</v>
      </c>
      <c r="U504" s="513">
        <v>0</v>
      </c>
      <c r="V504" s="513">
        <v>0</v>
      </c>
      <c r="X504" s="510">
        <f t="shared" si="124"/>
        <v>0</v>
      </c>
      <c r="Y504" s="510">
        <f t="shared" si="125"/>
        <v>0</v>
      </c>
      <c r="Z504" s="510">
        <f t="shared" si="126"/>
        <v>0</v>
      </c>
      <c r="AA504" s="510">
        <f t="shared" si="127"/>
        <v>0</v>
      </c>
      <c r="AB504" s="510">
        <f t="shared" si="128"/>
        <v>0</v>
      </c>
      <c r="AC504" s="510">
        <f t="shared" si="129"/>
        <v>0</v>
      </c>
    </row>
    <row r="505" spans="1:29" x14ac:dyDescent="0.25">
      <c r="A505" s="422">
        <v>1</v>
      </c>
      <c r="B505" s="427">
        <v>0</v>
      </c>
      <c r="C505" s="427">
        <v>0</v>
      </c>
      <c r="D505" s="427">
        <v>0</v>
      </c>
      <c r="E505" s="427">
        <v>0</v>
      </c>
      <c r="F505" s="427">
        <v>0</v>
      </c>
      <c r="G505" s="427">
        <v>0</v>
      </c>
      <c r="H505" s="809"/>
      <c r="J505" s="509">
        <f t="shared" si="138"/>
        <v>0</v>
      </c>
      <c r="K505" s="509">
        <f t="shared" si="139"/>
        <v>0</v>
      </c>
      <c r="L505" s="509">
        <f t="shared" si="140"/>
        <v>0</v>
      </c>
      <c r="M505" s="509">
        <f t="shared" si="141"/>
        <v>0</v>
      </c>
      <c r="N505" s="509">
        <f t="shared" si="142"/>
        <v>0</v>
      </c>
      <c r="O505" s="509">
        <f t="shared" si="143"/>
        <v>0</v>
      </c>
      <c r="Q505" s="513">
        <v>0</v>
      </c>
      <c r="R505" s="513">
        <v>0</v>
      </c>
      <c r="S505" s="513">
        <v>0</v>
      </c>
      <c r="T505" s="513">
        <v>0</v>
      </c>
      <c r="U505" s="513">
        <v>0</v>
      </c>
      <c r="V505" s="513">
        <v>0</v>
      </c>
      <c r="X505" s="510">
        <f t="shared" si="124"/>
        <v>0</v>
      </c>
      <c r="Y505" s="510">
        <f t="shared" si="125"/>
        <v>0</v>
      </c>
      <c r="Z505" s="510">
        <f t="shared" si="126"/>
        <v>0</v>
      </c>
      <c r="AA505" s="510">
        <f t="shared" si="127"/>
        <v>0</v>
      </c>
      <c r="AB505" s="510">
        <f t="shared" si="128"/>
        <v>0</v>
      </c>
      <c r="AC505" s="510">
        <f t="shared" si="129"/>
        <v>0</v>
      </c>
    </row>
    <row r="506" spans="1:29" x14ac:dyDescent="0.25">
      <c r="A506" s="422" t="s">
        <v>633</v>
      </c>
      <c r="B506" s="445">
        <v>181100</v>
      </c>
      <c r="C506" s="445">
        <v>166127.54</v>
      </c>
      <c r="D506" s="445">
        <v>181100</v>
      </c>
      <c r="E506" s="445">
        <v>181100</v>
      </c>
      <c r="F506" s="445">
        <v>181100</v>
      </c>
      <c r="G506" s="445">
        <v>181100</v>
      </c>
      <c r="H506" s="833" t="s">
        <v>1599</v>
      </c>
      <c r="J506" s="509">
        <f t="shared" si="138"/>
        <v>181.1</v>
      </c>
      <c r="K506" s="509">
        <f t="shared" si="139"/>
        <v>166.1</v>
      </c>
      <c r="L506" s="509">
        <f t="shared" si="140"/>
        <v>181.1</v>
      </c>
      <c r="M506" s="509">
        <f t="shared" si="141"/>
        <v>181.1</v>
      </c>
      <c r="N506" s="509">
        <f t="shared" si="142"/>
        <v>181.1</v>
      </c>
      <c r="O506" s="509">
        <f t="shared" si="143"/>
        <v>181.1</v>
      </c>
      <c r="Q506" s="513">
        <v>181.1</v>
      </c>
      <c r="R506" s="513">
        <v>166.1</v>
      </c>
      <c r="S506" s="513">
        <v>181.1</v>
      </c>
      <c r="T506" s="513">
        <v>181.1</v>
      </c>
      <c r="U506" s="513">
        <v>181.1</v>
      </c>
      <c r="V506" s="513">
        <v>181.1</v>
      </c>
      <c r="X506" s="510">
        <f t="shared" si="124"/>
        <v>0</v>
      </c>
      <c r="Y506" s="510">
        <f t="shared" si="125"/>
        <v>2.7540000000016107E-2</v>
      </c>
      <c r="Z506" s="510">
        <f t="shared" si="126"/>
        <v>0</v>
      </c>
      <c r="AA506" s="510">
        <f t="shared" si="127"/>
        <v>0</v>
      </c>
      <c r="AB506" s="510">
        <f t="shared" si="128"/>
        <v>0</v>
      </c>
      <c r="AC506" s="510">
        <f t="shared" si="129"/>
        <v>0</v>
      </c>
    </row>
    <row r="507" spans="1:29" x14ac:dyDescent="0.25">
      <c r="A507" s="422">
        <v>1</v>
      </c>
      <c r="B507" s="446">
        <v>0</v>
      </c>
      <c r="C507" s="446">
        <v>0</v>
      </c>
      <c r="D507" s="446">
        <v>0</v>
      </c>
      <c r="E507" s="446">
        <v>0</v>
      </c>
      <c r="F507" s="446">
        <v>0</v>
      </c>
      <c r="G507" s="446">
        <v>0</v>
      </c>
      <c r="H507" s="834"/>
      <c r="J507" s="509">
        <f t="shared" si="138"/>
        <v>0</v>
      </c>
      <c r="K507" s="509">
        <f t="shared" si="139"/>
        <v>0</v>
      </c>
      <c r="L507" s="509">
        <f t="shared" si="140"/>
        <v>0</v>
      </c>
      <c r="M507" s="509">
        <f t="shared" si="141"/>
        <v>0</v>
      </c>
      <c r="N507" s="509">
        <f t="shared" si="142"/>
        <v>0</v>
      </c>
      <c r="O507" s="509">
        <f t="shared" si="143"/>
        <v>0</v>
      </c>
      <c r="Q507" s="513">
        <v>0</v>
      </c>
      <c r="R507" s="513">
        <v>0</v>
      </c>
      <c r="S507" s="513">
        <v>0</v>
      </c>
      <c r="T507" s="513">
        <v>0</v>
      </c>
      <c r="U507" s="513">
        <v>0</v>
      </c>
      <c r="V507" s="513">
        <v>0</v>
      </c>
      <c r="X507" s="510">
        <f t="shared" si="124"/>
        <v>0</v>
      </c>
      <c r="Y507" s="510">
        <f t="shared" si="125"/>
        <v>0</v>
      </c>
      <c r="Z507" s="510">
        <f t="shared" si="126"/>
        <v>0</v>
      </c>
      <c r="AA507" s="510">
        <f t="shared" si="127"/>
        <v>0</v>
      </c>
      <c r="AB507" s="510">
        <f t="shared" si="128"/>
        <v>0</v>
      </c>
      <c r="AC507" s="510">
        <f t="shared" si="129"/>
        <v>0</v>
      </c>
    </row>
    <row r="508" spans="1:29" x14ac:dyDescent="0.25">
      <c r="A508" s="422">
        <v>1</v>
      </c>
      <c r="B508" s="446">
        <v>0</v>
      </c>
      <c r="C508" s="446">
        <v>0</v>
      </c>
      <c r="D508" s="446">
        <v>0</v>
      </c>
      <c r="E508" s="446">
        <v>0</v>
      </c>
      <c r="F508" s="446">
        <v>0</v>
      </c>
      <c r="G508" s="446">
        <v>0</v>
      </c>
      <c r="H508" s="834"/>
      <c r="J508" s="509">
        <f t="shared" si="138"/>
        <v>0</v>
      </c>
      <c r="K508" s="509">
        <f t="shared" si="139"/>
        <v>0</v>
      </c>
      <c r="L508" s="509">
        <f t="shared" si="140"/>
        <v>0</v>
      </c>
      <c r="M508" s="509">
        <f t="shared" si="141"/>
        <v>0</v>
      </c>
      <c r="N508" s="509">
        <f t="shared" si="142"/>
        <v>0</v>
      </c>
      <c r="O508" s="509">
        <f t="shared" si="143"/>
        <v>0</v>
      </c>
      <c r="Q508" s="513">
        <v>0</v>
      </c>
      <c r="R508" s="513">
        <v>0</v>
      </c>
      <c r="S508" s="513">
        <v>0</v>
      </c>
      <c r="T508" s="513">
        <v>0</v>
      </c>
      <c r="U508" s="513">
        <v>0</v>
      </c>
      <c r="V508" s="513">
        <v>0</v>
      </c>
      <c r="X508" s="510">
        <f t="shared" si="124"/>
        <v>0</v>
      </c>
      <c r="Y508" s="510">
        <f t="shared" si="125"/>
        <v>0</v>
      </c>
      <c r="Z508" s="510">
        <f t="shared" si="126"/>
        <v>0</v>
      </c>
      <c r="AA508" s="510">
        <f t="shared" si="127"/>
        <v>0</v>
      </c>
      <c r="AB508" s="510">
        <f t="shared" si="128"/>
        <v>0</v>
      </c>
      <c r="AC508" s="510">
        <f t="shared" si="129"/>
        <v>0</v>
      </c>
    </row>
    <row r="509" spans="1:29" x14ac:dyDescent="0.25">
      <c r="A509" s="422">
        <v>1</v>
      </c>
      <c r="B509" s="446">
        <v>0</v>
      </c>
      <c r="C509" s="446">
        <v>0</v>
      </c>
      <c r="D509" s="446">
        <v>0</v>
      </c>
      <c r="E509" s="446">
        <v>0</v>
      </c>
      <c r="F509" s="446">
        <v>0</v>
      </c>
      <c r="G509" s="446">
        <v>0</v>
      </c>
      <c r="H509" s="834"/>
      <c r="J509" s="509">
        <f t="shared" si="138"/>
        <v>0</v>
      </c>
      <c r="K509" s="509">
        <f t="shared" si="139"/>
        <v>0</v>
      </c>
      <c r="L509" s="509">
        <f t="shared" si="140"/>
        <v>0</v>
      </c>
      <c r="M509" s="509">
        <f t="shared" si="141"/>
        <v>0</v>
      </c>
      <c r="N509" s="509">
        <f t="shared" si="142"/>
        <v>0</v>
      </c>
      <c r="O509" s="509">
        <f t="shared" si="143"/>
        <v>0</v>
      </c>
      <c r="Q509" s="513">
        <v>0</v>
      </c>
      <c r="R509" s="513">
        <v>0</v>
      </c>
      <c r="S509" s="513">
        <v>0</v>
      </c>
      <c r="T509" s="513">
        <v>0</v>
      </c>
      <c r="U509" s="513">
        <v>0</v>
      </c>
      <c r="V509" s="513">
        <v>0</v>
      </c>
      <c r="X509" s="510">
        <f t="shared" si="124"/>
        <v>0</v>
      </c>
      <c r="Y509" s="510">
        <f t="shared" si="125"/>
        <v>0</v>
      </c>
      <c r="Z509" s="510">
        <f t="shared" si="126"/>
        <v>0</v>
      </c>
      <c r="AA509" s="510">
        <f t="shared" si="127"/>
        <v>0</v>
      </c>
      <c r="AB509" s="510">
        <f t="shared" si="128"/>
        <v>0</v>
      </c>
      <c r="AC509" s="510">
        <f t="shared" si="129"/>
        <v>0</v>
      </c>
    </row>
    <row r="510" spans="1:29" x14ac:dyDescent="0.25">
      <c r="A510" s="422">
        <v>1</v>
      </c>
      <c r="B510" s="446">
        <v>0</v>
      </c>
      <c r="C510" s="446">
        <v>0</v>
      </c>
      <c r="D510" s="446">
        <v>0</v>
      </c>
      <c r="E510" s="446">
        <v>0</v>
      </c>
      <c r="F510" s="446">
        <v>0</v>
      </c>
      <c r="G510" s="446">
        <v>0</v>
      </c>
      <c r="H510" s="834"/>
      <c r="J510" s="509">
        <f t="shared" si="138"/>
        <v>0</v>
      </c>
      <c r="K510" s="509">
        <f t="shared" si="139"/>
        <v>0</v>
      </c>
      <c r="L510" s="509">
        <f t="shared" si="140"/>
        <v>0</v>
      </c>
      <c r="M510" s="509">
        <f t="shared" si="141"/>
        <v>0</v>
      </c>
      <c r="N510" s="509">
        <f t="shared" si="142"/>
        <v>0</v>
      </c>
      <c r="O510" s="509">
        <f t="shared" si="143"/>
        <v>0</v>
      </c>
      <c r="Q510" s="513">
        <v>0</v>
      </c>
      <c r="R510" s="513">
        <v>0</v>
      </c>
      <c r="S510" s="513">
        <v>0</v>
      </c>
      <c r="T510" s="513">
        <v>0</v>
      </c>
      <c r="U510" s="513">
        <v>0</v>
      </c>
      <c r="V510" s="513">
        <v>0</v>
      </c>
      <c r="X510" s="510">
        <f t="shared" si="124"/>
        <v>0</v>
      </c>
      <c r="Y510" s="510">
        <f t="shared" si="125"/>
        <v>0</v>
      </c>
      <c r="Z510" s="510">
        <f t="shared" si="126"/>
        <v>0</v>
      </c>
      <c r="AA510" s="510">
        <f t="shared" si="127"/>
        <v>0</v>
      </c>
      <c r="AB510" s="510">
        <f t="shared" si="128"/>
        <v>0</v>
      </c>
      <c r="AC510" s="510">
        <f t="shared" si="129"/>
        <v>0</v>
      </c>
    </row>
    <row r="511" spans="1:29" x14ac:dyDescent="0.25">
      <c r="A511" s="422">
        <v>1</v>
      </c>
      <c r="B511" s="447">
        <v>0</v>
      </c>
      <c r="C511" s="447">
        <v>0</v>
      </c>
      <c r="D511" s="447">
        <v>0</v>
      </c>
      <c r="E511" s="447">
        <v>0</v>
      </c>
      <c r="F511" s="447">
        <v>0</v>
      </c>
      <c r="G511" s="447">
        <v>0</v>
      </c>
      <c r="H511" s="835"/>
      <c r="J511" s="509">
        <f t="shared" si="138"/>
        <v>0</v>
      </c>
      <c r="K511" s="509">
        <f t="shared" si="139"/>
        <v>0</v>
      </c>
      <c r="L511" s="509">
        <f t="shared" si="140"/>
        <v>0</v>
      </c>
      <c r="M511" s="509">
        <f t="shared" si="141"/>
        <v>0</v>
      </c>
      <c r="N511" s="509">
        <f t="shared" si="142"/>
        <v>0</v>
      </c>
      <c r="O511" s="509">
        <f t="shared" si="143"/>
        <v>0</v>
      </c>
      <c r="Q511" s="513">
        <v>0</v>
      </c>
      <c r="R511" s="513">
        <v>0</v>
      </c>
      <c r="S511" s="513">
        <v>0</v>
      </c>
      <c r="T511" s="513">
        <v>0</v>
      </c>
      <c r="U511" s="513">
        <v>0</v>
      </c>
      <c r="V511" s="513">
        <v>0</v>
      </c>
      <c r="X511" s="510">
        <f t="shared" si="124"/>
        <v>0</v>
      </c>
      <c r="Y511" s="510">
        <f t="shared" si="125"/>
        <v>0</v>
      </c>
      <c r="Z511" s="510">
        <f t="shared" si="126"/>
        <v>0</v>
      </c>
      <c r="AA511" s="510">
        <f t="shared" si="127"/>
        <v>0</v>
      </c>
      <c r="AB511" s="510">
        <f t="shared" si="128"/>
        <v>0</v>
      </c>
      <c r="AC511" s="510">
        <f t="shared" si="129"/>
        <v>0</v>
      </c>
    </row>
    <row r="512" spans="1:29" x14ac:dyDescent="0.25">
      <c r="A512" s="460" t="s">
        <v>787</v>
      </c>
      <c r="B512" s="445">
        <v>0</v>
      </c>
      <c r="C512" s="445">
        <v>0</v>
      </c>
      <c r="D512" s="445">
        <v>0</v>
      </c>
      <c r="E512" s="445">
        <v>0</v>
      </c>
      <c r="F512" s="445">
        <v>400000</v>
      </c>
      <c r="G512" s="445">
        <v>611000</v>
      </c>
      <c r="H512" s="666" t="s">
        <v>789</v>
      </c>
      <c r="J512" s="509">
        <f t="shared" si="138"/>
        <v>0</v>
      </c>
      <c r="K512" s="509">
        <f t="shared" si="139"/>
        <v>0</v>
      </c>
      <c r="L512" s="509">
        <f t="shared" si="140"/>
        <v>0</v>
      </c>
      <c r="M512" s="509">
        <f t="shared" si="141"/>
        <v>0</v>
      </c>
      <c r="N512" s="509">
        <f t="shared" si="142"/>
        <v>400</v>
      </c>
      <c r="O512" s="509">
        <f t="shared" si="143"/>
        <v>611</v>
      </c>
      <c r="Q512" s="513">
        <v>0</v>
      </c>
      <c r="R512" s="513">
        <v>0</v>
      </c>
      <c r="S512" s="513">
        <v>0</v>
      </c>
      <c r="T512" s="513">
        <v>0</v>
      </c>
      <c r="U512" s="513">
        <v>400</v>
      </c>
      <c r="V512" s="513">
        <v>611</v>
      </c>
      <c r="X512" s="510">
        <f t="shared" si="124"/>
        <v>0</v>
      </c>
      <c r="Y512" s="510">
        <f t="shared" si="125"/>
        <v>0</v>
      </c>
      <c r="Z512" s="510">
        <f t="shared" si="126"/>
        <v>0</v>
      </c>
      <c r="AA512" s="510">
        <f t="shared" si="127"/>
        <v>0</v>
      </c>
      <c r="AB512" s="510">
        <f t="shared" si="128"/>
        <v>0</v>
      </c>
      <c r="AC512" s="510">
        <f t="shared" si="129"/>
        <v>0</v>
      </c>
    </row>
    <row r="513" spans="1:29" x14ac:dyDescent="0.25">
      <c r="A513" s="422">
        <v>1</v>
      </c>
      <c r="B513" s="446"/>
      <c r="C513" s="446"/>
      <c r="D513" s="446"/>
      <c r="E513" s="446"/>
      <c r="F513" s="446"/>
      <c r="G513" s="446"/>
      <c r="H513" s="667"/>
      <c r="J513" s="509">
        <f t="shared" si="138"/>
        <v>0</v>
      </c>
      <c r="K513" s="509">
        <f t="shared" si="139"/>
        <v>0</v>
      </c>
      <c r="L513" s="509">
        <f t="shared" si="140"/>
        <v>0</v>
      </c>
      <c r="M513" s="509">
        <f t="shared" si="141"/>
        <v>0</v>
      </c>
      <c r="N513" s="509">
        <f t="shared" si="142"/>
        <v>0</v>
      </c>
      <c r="O513" s="509">
        <f t="shared" si="143"/>
        <v>0</v>
      </c>
      <c r="Q513" s="513">
        <v>0</v>
      </c>
      <c r="R513" s="513">
        <v>0</v>
      </c>
      <c r="S513" s="513">
        <v>0</v>
      </c>
      <c r="T513" s="513">
        <v>0</v>
      </c>
      <c r="U513" s="513">
        <v>0</v>
      </c>
      <c r="V513" s="513">
        <v>0</v>
      </c>
      <c r="X513" s="510">
        <f t="shared" si="124"/>
        <v>0</v>
      </c>
      <c r="Y513" s="510">
        <f t="shared" si="125"/>
        <v>0</v>
      </c>
      <c r="Z513" s="510">
        <f t="shared" si="126"/>
        <v>0</v>
      </c>
      <c r="AA513" s="510">
        <f t="shared" si="127"/>
        <v>0</v>
      </c>
      <c r="AB513" s="510">
        <f t="shared" si="128"/>
        <v>0</v>
      </c>
      <c r="AC513" s="510">
        <f t="shared" si="129"/>
        <v>0</v>
      </c>
    </row>
    <row r="514" spans="1:29" x14ac:dyDescent="0.25">
      <c r="A514" s="422">
        <v>1</v>
      </c>
      <c r="B514" s="447"/>
      <c r="C514" s="447"/>
      <c r="D514" s="447"/>
      <c r="E514" s="447"/>
      <c r="F514" s="447"/>
      <c r="G514" s="447"/>
      <c r="H514" s="668"/>
      <c r="J514" s="509">
        <f t="shared" si="138"/>
        <v>0</v>
      </c>
      <c r="K514" s="509">
        <f t="shared" si="139"/>
        <v>0</v>
      </c>
      <c r="L514" s="509">
        <f t="shared" si="140"/>
        <v>0</v>
      </c>
      <c r="M514" s="509">
        <f t="shared" si="141"/>
        <v>0</v>
      </c>
      <c r="N514" s="509">
        <f t="shared" si="142"/>
        <v>0</v>
      </c>
      <c r="O514" s="509">
        <f t="shared" si="143"/>
        <v>0</v>
      </c>
      <c r="Q514" s="513">
        <v>0</v>
      </c>
      <c r="R514" s="513">
        <v>0</v>
      </c>
      <c r="S514" s="513">
        <v>0</v>
      </c>
      <c r="T514" s="513">
        <v>0</v>
      </c>
      <c r="U514" s="513">
        <v>0</v>
      </c>
      <c r="V514" s="513">
        <v>0</v>
      </c>
      <c r="X514" s="510">
        <f t="shared" si="124"/>
        <v>0</v>
      </c>
      <c r="Y514" s="510">
        <f t="shared" si="125"/>
        <v>0</v>
      </c>
      <c r="Z514" s="510">
        <f t="shared" si="126"/>
        <v>0</v>
      </c>
      <c r="AA514" s="510">
        <f t="shared" si="127"/>
        <v>0</v>
      </c>
      <c r="AB514" s="510">
        <f t="shared" si="128"/>
        <v>0</v>
      </c>
      <c r="AC514" s="510">
        <f t="shared" si="129"/>
        <v>0</v>
      </c>
    </row>
    <row r="515" spans="1:29" x14ac:dyDescent="0.25">
      <c r="A515" s="487" t="s">
        <v>262</v>
      </c>
      <c r="B515" s="486">
        <f t="shared" ref="B515:G515" si="144">B516+B616+B699+B700+B720+B727</f>
        <v>792833152.77999997</v>
      </c>
      <c r="C515" s="566">
        <f t="shared" si="144"/>
        <v>782577346.62999988</v>
      </c>
      <c r="D515" s="486">
        <f t="shared" si="144"/>
        <v>928335491</v>
      </c>
      <c r="E515" s="486">
        <f t="shared" si="144"/>
        <v>947913876</v>
      </c>
      <c r="F515" s="486">
        <f t="shared" si="144"/>
        <v>898982186</v>
      </c>
      <c r="G515" s="486">
        <f t="shared" si="144"/>
        <v>898966286</v>
      </c>
      <c r="H515" s="375"/>
      <c r="Q515" s="545">
        <f t="shared" ref="Q515:V515" si="145">Q516+Q616+Q699+Q700+Q720+Q727</f>
        <v>792833.10000000009</v>
      </c>
      <c r="R515" s="545">
        <f t="shared" si="145"/>
        <v>782577.49999999988</v>
      </c>
      <c r="S515" s="545">
        <f t="shared" si="145"/>
        <v>928335.50000000012</v>
      </c>
      <c r="T515" s="545">
        <f t="shared" si="145"/>
        <v>947913.89999999991</v>
      </c>
      <c r="U515" s="545">
        <f t="shared" si="145"/>
        <v>898982.19999999984</v>
      </c>
      <c r="V515" s="545">
        <f t="shared" si="145"/>
        <v>898966.29999999993</v>
      </c>
      <c r="X515" s="510">
        <f t="shared" si="124"/>
        <v>5.2779999910853803E-2</v>
      </c>
      <c r="Y515" s="510">
        <f t="shared" si="125"/>
        <v>-0.1533699999563396</v>
      </c>
      <c r="Z515" s="510">
        <f t="shared" si="126"/>
        <v>-9.0000000782310963E-3</v>
      </c>
      <c r="AA515" s="510">
        <f t="shared" si="127"/>
        <v>-2.3999999859370291E-2</v>
      </c>
      <c r="AB515" s="510">
        <f t="shared" si="128"/>
        <v>-1.3999999850057065E-2</v>
      </c>
      <c r="AC515" s="510">
        <f t="shared" si="129"/>
        <v>-1.3999999966472387E-2</v>
      </c>
    </row>
    <row r="516" spans="1:29" x14ac:dyDescent="0.25">
      <c r="A516" s="488" t="s">
        <v>264</v>
      </c>
      <c r="B516" s="497">
        <f>B575+B577+B582+B584+B586+B588+B591+B598+B600+B602+B605+B607+B610+B614+B615</f>
        <v>295468955.43000001</v>
      </c>
      <c r="C516" s="567">
        <f t="shared" ref="C516:G516" si="146">C575+C577+C582+C584+C586+C588+C591+C598+C600+C602+C605+C607+C610+C614+C615</f>
        <v>292634136.20999998</v>
      </c>
      <c r="D516" s="497">
        <f t="shared" si="146"/>
        <v>345101881</v>
      </c>
      <c r="E516" s="497">
        <f t="shared" si="146"/>
        <v>346959986</v>
      </c>
      <c r="F516" s="497">
        <f t="shared" si="146"/>
        <v>346795986</v>
      </c>
      <c r="G516" s="497">
        <f t="shared" si="146"/>
        <v>346791186</v>
      </c>
      <c r="H516" s="778"/>
      <c r="Q516" s="546">
        <f>Q575+Q577+Q582+Q584+Q586+Q588+Q591+Q598+Q600+Q602+Q605+Q607+Q610+Q614+Q615</f>
        <v>295468.89999999997</v>
      </c>
      <c r="R516" s="546">
        <f t="shared" ref="R516:V516" si="147">R575+R577+R582+R584+R586+R588+R591+R598+R600+R602+R605+R607+R610+R614+R615</f>
        <v>292634.2</v>
      </c>
      <c r="S516" s="546">
        <f t="shared" si="147"/>
        <v>345101.9</v>
      </c>
      <c r="T516" s="546">
        <f t="shared" si="147"/>
        <v>346960</v>
      </c>
      <c r="U516" s="546">
        <f t="shared" si="147"/>
        <v>346796</v>
      </c>
      <c r="V516" s="546">
        <f t="shared" si="147"/>
        <v>346791.2</v>
      </c>
      <c r="X516" s="510">
        <f t="shared" si="124"/>
        <v>5.543000006582588E-2</v>
      </c>
      <c r="Y516" s="510">
        <f t="shared" si="125"/>
        <v>-6.3790000043809414E-2</v>
      </c>
      <c r="Z516" s="510">
        <f t="shared" si="126"/>
        <v>-1.9000000029336661E-2</v>
      </c>
      <c r="AA516" s="510">
        <f t="shared" si="127"/>
        <v>-1.4000000024680048E-2</v>
      </c>
      <c r="AB516" s="510">
        <f t="shared" si="128"/>
        <v>-1.4000000024680048E-2</v>
      </c>
      <c r="AC516" s="510">
        <f t="shared" si="129"/>
        <v>-1.4000000024680048E-2</v>
      </c>
    </row>
    <row r="517" spans="1:29" x14ac:dyDescent="0.25">
      <c r="A517" s="422">
        <v>1</v>
      </c>
      <c r="B517" s="429"/>
      <c r="C517" s="429"/>
      <c r="D517" s="429"/>
      <c r="E517" s="429"/>
      <c r="F517" s="429"/>
      <c r="G517" s="429"/>
      <c r="H517" s="836"/>
      <c r="J517" s="509">
        <f t="shared" ref="J517:J580" si="148">ROUND(B517/1000,1)</f>
        <v>0</v>
      </c>
      <c r="K517" s="509">
        <f t="shared" ref="K517:K580" si="149">ROUND(C517/1000,1)</f>
        <v>0</v>
      </c>
      <c r="L517" s="509">
        <f t="shared" ref="L517:L580" si="150">ROUND(D517/1000,1)</f>
        <v>0</v>
      </c>
      <c r="M517" s="509">
        <f t="shared" ref="M517:M580" si="151">ROUND(E517/1000,1)</f>
        <v>0</v>
      </c>
      <c r="N517" s="509">
        <f t="shared" ref="N517:N580" si="152">ROUND(F517/1000,1)</f>
        <v>0</v>
      </c>
      <c r="O517" s="509">
        <f t="shared" ref="O517:O580" si="153">ROUND(G517/1000,1)</f>
        <v>0</v>
      </c>
      <c r="Q517" s="513">
        <v>0</v>
      </c>
      <c r="R517" s="513">
        <v>0</v>
      </c>
      <c r="S517" s="513">
        <v>0</v>
      </c>
      <c r="T517" s="513">
        <v>0</v>
      </c>
      <c r="U517" s="513">
        <v>0</v>
      </c>
      <c r="V517" s="513">
        <v>0</v>
      </c>
      <c r="X517" s="510">
        <f t="shared" si="124"/>
        <v>0</v>
      </c>
      <c r="Y517" s="510">
        <f t="shared" si="125"/>
        <v>0</v>
      </c>
      <c r="Z517" s="510">
        <f t="shared" si="126"/>
        <v>0</v>
      </c>
      <c r="AA517" s="510">
        <f t="shared" si="127"/>
        <v>0</v>
      </c>
      <c r="AB517" s="510">
        <f t="shared" si="128"/>
        <v>0</v>
      </c>
      <c r="AC517" s="510">
        <f t="shared" si="129"/>
        <v>0</v>
      </c>
    </row>
    <row r="518" spans="1:29" x14ac:dyDescent="0.25">
      <c r="A518" s="422">
        <v>1</v>
      </c>
      <c r="B518" s="429"/>
      <c r="C518" s="429"/>
      <c r="D518" s="429"/>
      <c r="E518" s="429"/>
      <c r="F518" s="429"/>
      <c r="G518" s="429"/>
      <c r="H518" s="836"/>
      <c r="J518" s="509">
        <f t="shared" si="148"/>
        <v>0</v>
      </c>
      <c r="K518" s="509">
        <f t="shared" si="149"/>
        <v>0</v>
      </c>
      <c r="L518" s="509">
        <f t="shared" si="150"/>
        <v>0</v>
      </c>
      <c r="M518" s="509">
        <f t="shared" si="151"/>
        <v>0</v>
      </c>
      <c r="N518" s="509">
        <f t="shared" si="152"/>
        <v>0</v>
      </c>
      <c r="O518" s="509">
        <f t="shared" si="153"/>
        <v>0</v>
      </c>
      <c r="Q518" s="513">
        <v>0</v>
      </c>
      <c r="R518" s="513">
        <v>0</v>
      </c>
      <c r="S518" s="513">
        <v>0</v>
      </c>
      <c r="T518" s="513">
        <v>0</v>
      </c>
      <c r="U518" s="513">
        <v>0</v>
      </c>
      <c r="V518" s="513">
        <v>0</v>
      </c>
      <c r="X518" s="510">
        <f t="shared" si="124"/>
        <v>0</v>
      </c>
      <c r="Y518" s="510">
        <f t="shared" si="125"/>
        <v>0</v>
      </c>
      <c r="Z518" s="510">
        <f t="shared" si="126"/>
        <v>0</v>
      </c>
      <c r="AA518" s="510">
        <f t="shared" si="127"/>
        <v>0</v>
      </c>
      <c r="AB518" s="510">
        <f t="shared" si="128"/>
        <v>0</v>
      </c>
      <c r="AC518" s="510">
        <f t="shared" si="129"/>
        <v>0</v>
      </c>
    </row>
    <row r="519" spans="1:29" x14ac:dyDescent="0.25">
      <c r="A519" s="422">
        <v>1</v>
      </c>
      <c r="B519" s="429"/>
      <c r="C519" s="429"/>
      <c r="D519" s="429"/>
      <c r="E519" s="429"/>
      <c r="F519" s="429"/>
      <c r="G519" s="429"/>
      <c r="H519" s="836"/>
      <c r="J519" s="509">
        <f t="shared" si="148"/>
        <v>0</v>
      </c>
      <c r="K519" s="509">
        <f t="shared" si="149"/>
        <v>0</v>
      </c>
      <c r="L519" s="509">
        <f t="shared" si="150"/>
        <v>0</v>
      </c>
      <c r="M519" s="509">
        <f t="shared" si="151"/>
        <v>0</v>
      </c>
      <c r="N519" s="509">
        <f t="shared" si="152"/>
        <v>0</v>
      </c>
      <c r="O519" s="509">
        <f t="shared" si="153"/>
        <v>0</v>
      </c>
      <c r="Q519" s="513">
        <v>0</v>
      </c>
      <c r="R519" s="513">
        <v>0</v>
      </c>
      <c r="S519" s="513">
        <v>0</v>
      </c>
      <c r="T519" s="513">
        <v>0</v>
      </c>
      <c r="U519" s="513">
        <v>0</v>
      </c>
      <c r="V519" s="513">
        <v>0</v>
      </c>
      <c r="X519" s="510">
        <f t="shared" si="124"/>
        <v>0</v>
      </c>
      <c r="Y519" s="510">
        <f t="shared" si="125"/>
        <v>0</v>
      </c>
      <c r="Z519" s="510">
        <f t="shared" si="126"/>
        <v>0</v>
      </c>
      <c r="AA519" s="510">
        <f t="shared" si="127"/>
        <v>0</v>
      </c>
      <c r="AB519" s="510">
        <f t="shared" si="128"/>
        <v>0</v>
      </c>
      <c r="AC519" s="510">
        <f t="shared" si="129"/>
        <v>0</v>
      </c>
    </row>
    <row r="520" spans="1:29" x14ac:dyDescent="0.25">
      <c r="A520" s="422">
        <v>1</v>
      </c>
      <c r="B520" s="429"/>
      <c r="C520" s="429"/>
      <c r="D520" s="429"/>
      <c r="E520" s="429"/>
      <c r="F520" s="429"/>
      <c r="G520" s="429"/>
      <c r="H520" s="836"/>
      <c r="J520" s="509">
        <f t="shared" si="148"/>
        <v>0</v>
      </c>
      <c r="K520" s="509">
        <f t="shared" si="149"/>
        <v>0</v>
      </c>
      <c r="L520" s="509">
        <f t="shared" si="150"/>
        <v>0</v>
      </c>
      <c r="M520" s="509">
        <f t="shared" si="151"/>
        <v>0</v>
      </c>
      <c r="N520" s="509">
        <f t="shared" si="152"/>
        <v>0</v>
      </c>
      <c r="O520" s="509">
        <f t="shared" si="153"/>
        <v>0</v>
      </c>
      <c r="Q520" s="513">
        <v>0</v>
      </c>
      <c r="R520" s="513">
        <v>0</v>
      </c>
      <c r="S520" s="513">
        <v>0</v>
      </c>
      <c r="T520" s="513">
        <v>0</v>
      </c>
      <c r="U520" s="513">
        <v>0</v>
      </c>
      <c r="V520" s="513">
        <v>0</v>
      </c>
      <c r="X520" s="510">
        <f t="shared" si="124"/>
        <v>0</v>
      </c>
      <c r="Y520" s="510">
        <f t="shared" si="125"/>
        <v>0</v>
      </c>
      <c r="Z520" s="510">
        <f t="shared" si="126"/>
        <v>0</v>
      </c>
      <c r="AA520" s="510">
        <f t="shared" si="127"/>
        <v>0</v>
      </c>
      <c r="AB520" s="510">
        <f t="shared" si="128"/>
        <v>0</v>
      </c>
      <c r="AC520" s="510">
        <f t="shared" si="129"/>
        <v>0</v>
      </c>
    </row>
    <row r="521" spans="1:29" x14ac:dyDescent="0.25">
      <c r="A521" s="422">
        <v>1</v>
      </c>
      <c r="B521" s="429"/>
      <c r="C521" s="429"/>
      <c r="D521" s="429"/>
      <c r="E521" s="429"/>
      <c r="F521" s="429"/>
      <c r="G521" s="429"/>
      <c r="H521" s="836"/>
      <c r="J521" s="509">
        <f t="shared" si="148"/>
        <v>0</v>
      </c>
      <c r="K521" s="509">
        <f t="shared" si="149"/>
        <v>0</v>
      </c>
      <c r="L521" s="509">
        <f t="shared" si="150"/>
        <v>0</v>
      </c>
      <c r="M521" s="509">
        <f t="shared" si="151"/>
        <v>0</v>
      </c>
      <c r="N521" s="509">
        <f t="shared" si="152"/>
        <v>0</v>
      </c>
      <c r="O521" s="509">
        <f t="shared" si="153"/>
        <v>0</v>
      </c>
      <c r="Q521" s="513">
        <v>0</v>
      </c>
      <c r="R521" s="513">
        <v>0</v>
      </c>
      <c r="S521" s="513">
        <v>0</v>
      </c>
      <c r="T521" s="513">
        <v>0</v>
      </c>
      <c r="U521" s="513">
        <v>0</v>
      </c>
      <c r="V521" s="513">
        <v>0</v>
      </c>
      <c r="X521" s="510">
        <f t="shared" si="124"/>
        <v>0</v>
      </c>
      <c r="Y521" s="510">
        <f t="shared" si="125"/>
        <v>0</v>
      </c>
      <c r="Z521" s="510">
        <f t="shared" si="126"/>
        <v>0</v>
      </c>
      <c r="AA521" s="510">
        <f t="shared" si="127"/>
        <v>0</v>
      </c>
      <c r="AB521" s="510">
        <f t="shared" si="128"/>
        <v>0</v>
      </c>
      <c r="AC521" s="510">
        <f t="shared" si="129"/>
        <v>0</v>
      </c>
    </row>
    <row r="522" spans="1:29" x14ac:dyDescent="0.25">
      <c r="A522" s="422">
        <v>1</v>
      </c>
      <c r="B522" s="429"/>
      <c r="C522" s="429"/>
      <c r="D522" s="429"/>
      <c r="E522" s="429"/>
      <c r="F522" s="429"/>
      <c r="G522" s="429"/>
      <c r="H522" s="836"/>
      <c r="J522" s="509">
        <f t="shared" si="148"/>
        <v>0</v>
      </c>
      <c r="K522" s="509">
        <f t="shared" si="149"/>
        <v>0</v>
      </c>
      <c r="L522" s="509">
        <f t="shared" si="150"/>
        <v>0</v>
      </c>
      <c r="M522" s="509">
        <f t="shared" si="151"/>
        <v>0</v>
      </c>
      <c r="N522" s="509">
        <f t="shared" si="152"/>
        <v>0</v>
      </c>
      <c r="O522" s="509">
        <f t="shared" si="153"/>
        <v>0</v>
      </c>
      <c r="Q522" s="513">
        <v>0</v>
      </c>
      <c r="R522" s="513">
        <v>0</v>
      </c>
      <c r="S522" s="513">
        <v>0</v>
      </c>
      <c r="T522" s="513">
        <v>0</v>
      </c>
      <c r="U522" s="513">
        <v>0</v>
      </c>
      <c r="V522" s="513">
        <v>0</v>
      </c>
      <c r="X522" s="510">
        <f t="shared" ref="X522:X585" si="154">B522/1000-Q522</f>
        <v>0</v>
      </c>
      <c r="Y522" s="510">
        <f t="shared" ref="Y522:Y585" si="155">C522/1000-R522</f>
        <v>0</v>
      </c>
      <c r="Z522" s="510">
        <f t="shared" ref="Z522:Z585" si="156">D522/1000-S522</f>
        <v>0</v>
      </c>
      <c r="AA522" s="510">
        <f t="shared" ref="AA522:AA585" si="157">E522/1000-T522</f>
        <v>0</v>
      </c>
      <c r="AB522" s="510">
        <f t="shared" ref="AB522:AB585" si="158">F522/1000-U522</f>
        <v>0</v>
      </c>
      <c r="AC522" s="510">
        <f t="shared" ref="AC522:AC585" si="159">G522/1000-V522</f>
        <v>0</v>
      </c>
    </row>
    <row r="523" spans="1:29" x14ac:dyDescent="0.25">
      <c r="A523" s="422">
        <v>1</v>
      </c>
      <c r="B523" s="429"/>
      <c r="C523" s="429"/>
      <c r="D523" s="429"/>
      <c r="E523" s="429"/>
      <c r="F523" s="429"/>
      <c r="G523" s="429"/>
      <c r="H523" s="836"/>
      <c r="J523" s="509">
        <f t="shared" si="148"/>
        <v>0</v>
      </c>
      <c r="K523" s="509">
        <f t="shared" si="149"/>
        <v>0</v>
      </c>
      <c r="L523" s="509">
        <f t="shared" si="150"/>
        <v>0</v>
      </c>
      <c r="M523" s="509">
        <f t="shared" si="151"/>
        <v>0</v>
      </c>
      <c r="N523" s="509">
        <f t="shared" si="152"/>
        <v>0</v>
      </c>
      <c r="O523" s="509">
        <f t="shared" si="153"/>
        <v>0</v>
      </c>
      <c r="Q523" s="513">
        <v>0</v>
      </c>
      <c r="R523" s="513">
        <v>0</v>
      </c>
      <c r="S523" s="513">
        <v>0</v>
      </c>
      <c r="T523" s="513">
        <v>0</v>
      </c>
      <c r="U523" s="513">
        <v>0</v>
      </c>
      <c r="V523" s="513">
        <v>0</v>
      </c>
      <c r="X523" s="510">
        <f t="shared" si="154"/>
        <v>0</v>
      </c>
      <c r="Y523" s="510">
        <f t="shared" si="155"/>
        <v>0</v>
      </c>
      <c r="Z523" s="510">
        <f t="shared" si="156"/>
        <v>0</v>
      </c>
      <c r="AA523" s="510">
        <f t="shared" si="157"/>
        <v>0</v>
      </c>
      <c r="AB523" s="510">
        <f t="shared" si="158"/>
        <v>0</v>
      </c>
      <c r="AC523" s="510">
        <f t="shared" si="159"/>
        <v>0</v>
      </c>
    </row>
    <row r="524" spans="1:29" x14ac:dyDescent="0.25">
      <c r="A524" s="422">
        <v>1</v>
      </c>
      <c r="B524" s="429"/>
      <c r="C524" s="429"/>
      <c r="D524" s="429"/>
      <c r="E524" s="429"/>
      <c r="F524" s="429"/>
      <c r="G524" s="429"/>
      <c r="H524" s="836"/>
      <c r="J524" s="509">
        <f t="shared" si="148"/>
        <v>0</v>
      </c>
      <c r="K524" s="509">
        <f t="shared" si="149"/>
        <v>0</v>
      </c>
      <c r="L524" s="509">
        <f t="shared" si="150"/>
        <v>0</v>
      </c>
      <c r="M524" s="509">
        <f t="shared" si="151"/>
        <v>0</v>
      </c>
      <c r="N524" s="509">
        <f t="shared" si="152"/>
        <v>0</v>
      </c>
      <c r="O524" s="509">
        <f t="shared" si="153"/>
        <v>0</v>
      </c>
      <c r="Q524" s="513">
        <v>0</v>
      </c>
      <c r="R524" s="513">
        <v>0</v>
      </c>
      <c r="S524" s="513">
        <v>0</v>
      </c>
      <c r="T524" s="513">
        <v>0</v>
      </c>
      <c r="U524" s="513">
        <v>0</v>
      </c>
      <c r="V524" s="513">
        <v>0</v>
      </c>
      <c r="X524" s="510">
        <f t="shared" si="154"/>
        <v>0</v>
      </c>
      <c r="Y524" s="510">
        <f t="shared" si="155"/>
        <v>0</v>
      </c>
      <c r="Z524" s="510">
        <f t="shared" si="156"/>
        <v>0</v>
      </c>
      <c r="AA524" s="510">
        <f t="shared" si="157"/>
        <v>0</v>
      </c>
      <c r="AB524" s="510">
        <f t="shared" si="158"/>
        <v>0</v>
      </c>
      <c r="AC524" s="510">
        <f t="shared" si="159"/>
        <v>0</v>
      </c>
    </row>
    <row r="525" spans="1:29" x14ac:dyDescent="0.25">
      <c r="A525" s="422">
        <v>1</v>
      </c>
      <c r="B525" s="429"/>
      <c r="C525" s="429"/>
      <c r="D525" s="429"/>
      <c r="E525" s="429"/>
      <c r="F525" s="429"/>
      <c r="G525" s="429"/>
      <c r="H525" s="836"/>
      <c r="J525" s="509">
        <f t="shared" si="148"/>
        <v>0</v>
      </c>
      <c r="K525" s="509">
        <f t="shared" si="149"/>
        <v>0</v>
      </c>
      <c r="L525" s="509">
        <f t="shared" si="150"/>
        <v>0</v>
      </c>
      <c r="M525" s="509">
        <f t="shared" si="151"/>
        <v>0</v>
      </c>
      <c r="N525" s="509">
        <f t="shared" si="152"/>
        <v>0</v>
      </c>
      <c r="O525" s="509">
        <f t="shared" si="153"/>
        <v>0</v>
      </c>
      <c r="Q525" s="513">
        <v>0</v>
      </c>
      <c r="R525" s="513">
        <v>0</v>
      </c>
      <c r="S525" s="513">
        <v>0</v>
      </c>
      <c r="T525" s="513">
        <v>0</v>
      </c>
      <c r="U525" s="513">
        <v>0</v>
      </c>
      <c r="V525" s="513">
        <v>0</v>
      </c>
      <c r="X525" s="510">
        <f t="shared" si="154"/>
        <v>0</v>
      </c>
      <c r="Y525" s="510">
        <f t="shared" si="155"/>
        <v>0</v>
      </c>
      <c r="Z525" s="510">
        <f t="shared" si="156"/>
        <v>0</v>
      </c>
      <c r="AA525" s="510">
        <f t="shared" si="157"/>
        <v>0</v>
      </c>
      <c r="AB525" s="510">
        <f t="shared" si="158"/>
        <v>0</v>
      </c>
      <c r="AC525" s="510">
        <f t="shared" si="159"/>
        <v>0</v>
      </c>
    </row>
    <row r="526" spans="1:29" x14ac:dyDescent="0.25">
      <c r="A526" s="422">
        <v>1</v>
      </c>
      <c r="B526" s="429"/>
      <c r="C526" s="429"/>
      <c r="D526" s="429"/>
      <c r="E526" s="429"/>
      <c r="F526" s="429"/>
      <c r="G526" s="429"/>
      <c r="H526" s="836"/>
      <c r="J526" s="509">
        <f t="shared" si="148"/>
        <v>0</v>
      </c>
      <c r="K526" s="509">
        <f t="shared" si="149"/>
        <v>0</v>
      </c>
      <c r="L526" s="509">
        <f t="shared" si="150"/>
        <v>0</v>
      </c>
      <c r="M526" s="509">
        <f t="shared" si="151"/>
        <v>0</v>
      </c>
      <c r="N526" s="509">
        <f t="shared" si="152"/>
        <v>0</v>
      </c>
      <c r="O526" s="509">
        <f t="shared" si="153"/>
        <v>0</v>
      </c>
      <c r="Q526" s="513">
        <v>0</v>
      </c>
      <c r="R526" s="513">
        <v>0</v>
      </c>
      <c r="S526" s="513">
        <v>0</v>
      </c>
      <c r="T526" s="513">
        <v>0</v>
      </c>
      <c r="U526" s="513">
        <v>0</v>
      </c>
      <c r="V526" s="513">
        <v>0</v>
      </c>
      <c r="X526" s="510">
        <f t="shared" si="154"/>
        <v>0</v>
      </c>
      <c r="Y526" s="510">
        <f t="shared" si="155"/>
        <v>0</v>
      </c>
      <c r="Z526" s="510">
        <f t="shared" si="156"/>
        <v>0</v>
      </c>
      <c r="AA526" s="510">
        <f t="shared" si="157"/>
        <v>0</v>
      </c>
      <c r="AB526" s="510">
        <f t="shared" si="158"/>
        <v>0</v>
      </c>
      <c r="AC526" s="510">
        <f t="shared" si="159"/>
        <v>0</v>
      </c>
    </row>
    <row r="527" spans="1:29" x14ac:dyDescent="0.25">
      <c r="A527" s="422">
        <v>1</v>
      </c>
      <c r="B527" s="429"/>
      <c r="C527" s="429"/>
      <c r="D527" s="429"/>
      <c r="E527" s="429"/>
      <c r="F527" s="429"/>
      <c r="G527" s="429"/>
      <c r="H527" s="836"/>
      <c r="J527" s="509">
        <f t="shared" si="148"/>
        <v>0</v>
      </c>
      <c r="K527" s="509">
        <f t="shared" si="149"/>
        <v>0</v>
      </c>
      <c r="L527" s="509">
        <f t="shared" si="150"/>
        <v>0</v>
      </c>
      <c r="M527" s="509">
        <f t="shared" si="151"/>
        <v>0</v>
      </c>
      <c r="N527" s="509">
        <f t="shared" si="152"/>
        <v>0</v>
      </c>
      <c r="O527" s="509">
        <f t="shared" si="153"/>
        <v>0</v>
      </c>
      <c r="Q527" s="513">
        <v>0</v>
      </c>
      <c r="R527" s="513">
        <v>0</v>
      </c>
      <c r="S527" s="513">
        <v>0</v>
      </c>
      <c r="T527" s="513">
        <v>0</v>
      </c>
      <c r="U527" s="513">
        <v>0</v>
      </c>
      <c r="V527" s="513">
        <v>0</v>
      </c>
      <c r="X527" s="510">
        <f t="shared" si="154"/>
        <v>0</v>
      </c>
      <c r="Y527" s="510">
        <f t="shared" si="155"/>
        <v>0</v>
      </c>
      <c r="Z527" s="510">
        <f t="shared" si="156"/>
        <v>0</v>
      </c>
      <c r="AA527" s="510">
        <f t="shared" si="157"/>
        <v>0</v>
      </c>
      <c r="AB527" s="510">
        <f t="shared" si="158"/>
        <v>0</v>
      </c>
      <c r="AC527" s="510">
        <f t="shared" si="159"/>
        <v>0</v>
      </c>
    </row>
    <row r="528" spans="1:29" x14ac:dyDescent="0.25">
      <c r="A528" s="422">
        <v>1</v>
      </c>
      <c r="B528" s="429"/>
      <c r="C528" s="429"/>
      <c r="D528" s="429"/>
      <c r="E528" s="429"/>
      <c r="F528" s="429"/>
      <c r="G528" s="429"/>
      <c r="H528" s="836"/>
      <c r="J528" s="509">
        <f t="shared" si="148"/>
        <v>0</v>
      </c>
      <c r="K528" s="509">
        <f t="shared" si="149"/>
        <v>0</v>
      </c>
      <c r="L528" s="509">
        <f t="shared" si="150"/>
        <v>0</v>
      </c>
      <c r="M528" s="509">
        <f t="shared" si="151"/>
        <v>0</v>
      </c>
      <c r="N528" s="509">
        <f t="shared" si="152"/>
        <v>0</v>
      </c>
      <c r="O528" s="509">
        <f t="shared" si="153"/>
        <v>0</v>
      </c>
      <c r="Q528" s="513">
        <v>0</v>
      </c>
      <c r="R528" s="513">
        <v>0</v>
      </c>
      <c r="S528" s="513">
        <v>0</v>
      </c>
      <c r="T528" s="513">
        <v>0</v>
      </c>
      <c r="U528" s="513">
        <v>0</v>
      </c>
      <c r="V528" s="513">
        <v>0</v>
      </c>
      <c r="X528" s="510">
        <f t="shared" si="154"/>
        <v>0</v>
      </c>
      <c r="Y528" s="510">
        <f t="shared" si="155"/>
        <v>0</v>
      </c>
      <c r="Z528" s="510">
        <f t="shared" si="156"/>
        <v>0</v>
      </c>
      <c r="AA528" s="510">
        <f t="shared" si="157"/>
        <v>0</v>
      </c>
      <c r="AB528" s="510">
        <f t="shared" si="158"/>
        <v>0</v>
      </c>
      <c r="AC528" s="510">
        <f t="shared" si="159"/>
        <v>0</v>
      </c>
    </row>
    <row r="529" spans="1:29" x14ac:dyDescent="0.25">
      <c r="A529" s="422">
        <v>1</v>
      </c>
      <c r="B529" s="429"/>
      <c r="C529" s="429"/>
      <c r="D529" s="429"/>
      <c r="E529" s="429"/>
      <c r="F529" s="429"/>
      <c r="G529" s="429"/>
      <c r="H529" s="836"/>
      <c r="J529" s="509">
        <f t="shared" si="148"/>
        <v>0</v>
      </c>
      <c r="K529" s="509">
        <f t="shared" si="149"/>
        <v>0</v>
      </c>
      <c r="L529" s="509">
        <f t="shared" si="150"/>
        <v>0</v>
      </c>
      <c r="M529" s="509">
        <f t="shared" si="151"/>
        <v>0</v>
      </c>
      <c r="N529" s="509">
        <f t="shared" si="152"/>
        <v>0</v>
      </c>
      <c r="O529" s="509">
        <f t="shared" si="153"/>
        <v>0</v>
      </c>
      <c r="Q529" s="513">
        <v>0</v>
      </c>
      <c r="R529" s="513">
        <v>0</v>
      </c>
      <c r="S529" s="513">
        <v>0</v>
      </c>
      <c r="T529" s="513">
        <v>0</v>
      </c>
      <c r="U529" s="513">
        <v>0</v>
      </c>
      <c r="V529" s="513">
        <v>0</v>
      </c>
      <c r="X529" s="510">
        <f t="shared" si="154"/>
        <v>0</v>
      </c>
      <c r="Y529" s="510">
        <f t="shared" si="155"/>
        <v>0</v>
      </c>
      <c r="Z529" s="510">
        <f t="shared" si="156"/>
        <v>0</v>
      </c>
      <c r="AA529" s="510">
        <f t="shared" si="157"/>
        <v>0</v>
      </c>
      <c r="AB529" s="510">
        <f t="shared" si="158"/>
        <v>0</v>
      </c>
      <c r="AC529" s="510">
        <f t="shared" si="159"/>
        <v>0</v>
      </c>
    </row>
    <row r="530" spans="1:29" x14ac:dyDescent="0.25">
      <c r="A530" s="422">
        <v>1</v>
      </c>
      <c r="B530" s="429"/>
      <c r="C530" s="429"/>
      <c r="D530" s="429"/>
      <c r="E530" s="429"/>
      <c r="F530" s="429"/>
      <c r="G530" s="429"/>
      <c r="H530" s="836"/>
      <c r="J530" s="509">
        <f t="shared" si="148"/>
        <v>0</v>
      </c>
      <c r="K530" s="509">
        <f t="shared" si="149"/>
        <v>0</v>
      </c>
      <c r="L530" s="509">
        <f t="shared" si="150"/>
        <v>0</v>
      </c>
      <c r="M530" s="509">
        <f t="shared" si="151"/>
        <v>0</v>
      </c>
      <c r="N530" s="509">
        <f t="shared" si="152"/>
        <v>0</v>
      </c>
      <c r="O530" s="509">
        <f t="shared" si="153"/>
        <v>0</v>
      </c>
      <c r="Q530" s="513">
        <v>0</v>
      </c>
      <c r="R530" s="513">
        <v>0</v>
      </c>
      <c r="S530" s="513">
        <v>0</v>
      </c>
      <c r="T530" s="513">
        <v>0</v>
      </c>
      <c r="U530" s="513">
        <v>0</v>
      </c>
      <c r="V530" s="513">
        <v>0</v>
      </c>
      <c r="X530" s="510">
        <f t="shared" si="154"/>
        <v>0</v>
      </c>
      <c r="Y530" s="510">
        <f t="shared" si="155"/>
        <v>0</v>
      </c>
      <c r="Z530" s="510">
        <f t="shared" si="156"/>
        <v>0</v>
      </c>
      <c r="AA530" s="510">
        <f t="shared" si="157"/>
        <v>0</v>
      </c>
      <c r="AB530" s="510">
        <f t="shared" si="158"/>
        <v>0</v>
      </c>
      <c r="AC530" s="510">
        <f t="shared" si="159"/>
        <v>0</v>
      </c>
    </row>
    <row r="531" spans="1:29" x14ac:dyDescent="0.25">
      <c r="A531" s="422">
        <v>1</v>
      </c>
      <c r="B531" s="429"/>
      <c r="C531" s="429"/>
      <c r="D531" s="429"/>
      <c r="E531" s="429"/>
      <c r="F531" s="429"/>
      <c r="G531" s="429"/>
      <c r="H531" s="836"/>
      <c r="J531" s="509">
        <f t="shared" si="148"/>
        <v>0</v>
      </c>
      <c r="K531" s="509">
        <f t="shared" si="149"/>
        <v>0</v>
      </c>
      <c r="L531" s="509">
        <f t="shared" si="150"/>
        <v>0</v>
      </c>
      <c r="M531" s="509">
        <f t="shared" si="151"/>
        <v>0</v>
      </c>
      <c r="N531" s="509">
        <f t="shared" si="152"/>
        <v>0</v>
      </c>
      <c r="O531" s="509">
        <f t="shared" si="153"/>
        <v>0</v>
      </c>
      <c r="Q531" s="513">
        <v>0</v>
      </c>
      <c r="R531" s="513">
        <v>0</v>
      </c>
      <c r="S531" s="513">
        <v>0</v>
      </c>
      <c r="T531" s="513">
        <v>0</v>
      </c>
      <c r="U531" s="513">
        <v>0</v>
      </c>
      <c r="V531" s="513">
        <v>0</v>
      </c>
      <c r="X531" s="510">
        <f t="shared" si="154"/>
        <v>0</v>
      </c>
      <c r="Y531" s="510">
        <f t="shared" si="155"/>
        <v>0</v>
      </c>
      <c r="Z531" s="510">
        <f t="shared" si="156"/>
        <v>0</v>
      </c>
      <c r="AA531" s="510">
        <f t="shared" si="157"/>
        <v>0</v>
      </c>
      <c r="AB531" s="510">
        <f t="shared" si="158"/>
        <v>0</v>
      </c>
      <c r="AC531" s="510">
        <f t="shared" si="159"/>
        <v>0</v>
      </c>
    </row>
    <row r="532" spans="1:29" x14ac:dyDescent="0.25">
      <c r="A532" s="422">
        <v>1</v>
      </c>
      <c r="B532" s="429"/>
      <c r="C532" s="429"/>
      <c r="D532" s="429"/>
      <c r="E532" s="429"/>
      <c r="F532" s="429"/>
      <c r="G532" s="429"/>
      <c r="H532" s="836"/>
      <c r="J532" s="509">
        <f t="shared" si="148"/>
        <v>0</v>
      </c>
      <c r="K532" s="509">
        <f t="shared" si="149"/>
        <v>0</v>
      </c>
      <c r="L532" s="509">
        <f t="shared" si="150"/>
        <v>0</v>
      </c>
      <c r="M532" s="509">
        <f t="shared" si="151"/>
        <v>0</v>
      </c>
      <c r="N532" s="509">
        <f t="shared" si="152"/>
        <v>0</v>
      </c>
      <c r="O532" s="509">
        <f t="shared" si="153"/>
        <v>0</v>
      </c>
      <c r="Q532" s="513">
        <v>0</v>
      </c>
      <c r="R532" s="513">
        <v>0</v>
      </c>
      <c r="S532" s="513">
        <v>0</v>
      </c>
      <c r="T532" s="513">
        <v>0</v>
      </c>
      <c r="U532" s="513">
        <v>0</v>
      </c>
      <c r="V532" s="513">
        <v>0</v>
      </c>
      <c r="X532" s="510">
        <f t="shared" si="154"/>
        <v>0</v>
      </c>
      <c r="Y532" s="510">
        <f t="shared" si="155"/>
        <v>0</v>
      </c>
      <c r="Z532" s="510">
        <f t="shared" si="156"/>
        <v>0</v>
      </c>
      <c r="AA532" s="510">
        <f t="shared" si="157"/>
        <v>0</v>
      </c>
      <c r="AB532" s="510">
        <f t="shared" si="158"/>
        <v>0</v>
      </c>
      <c r="AC532" s="510">
        <f t="shared" si="159"/>
        <v>0</v>
      </c>
    </row>
    <row r="533" spans="1:29" x14ac:dyDescent="0.25">
      <c r="A533" s="422">
        <v>1</v>
      </c>
      <c r="B533" s="429"/>
      <c r="C533" s="429"/>
      <c r="D533" s="429"/>
      <c r="E533" s="429"/>
      <c r="F533" s="429"/>
      <c r="G533" s="429"/>
      <c r="H533" s="836"/>
      <c r="J533" s="509">
        <f t="shared" si="148"/>
        <v>0</v>
      </c>
      <c r="K533" s="509">
        <f t="shared" si="149"/>
        <v>0</v>
      </c>
      <c r="L533" s="509">
        <f t="shared" si="150"/>
        <v>0</v>
      </c>
      <c r="M533" s="509">
        <f t="shared" si="151"/>
        <v>0</v>
      </c>
      <c r="N533" s="509">
        <f t="shared" si="152"/>
        <v>0</v>
      </c>
      <c r="O533" s="509">
        <f t="shared" si="153"/>
        <v>0</v>
      </c>
      <c r="Q533" s="513">
        <v>0</v>
      </c>
      <c r="R533" s="513">
        <v>0</v>
      </c>
      <c r="S533" s="513">
        <v>0</v>
      </c>
      <c r="T533" s="513">
        <v>0</v>
      </c>
      <c r="U533" s="513">
        <v>0</v>
      </c>
      <c r="V533" s="513">
        <v>0</v>
      </c>
      <c r="X533" s="510">
        <f t="shared" si="154"/>
        <v>0</v>
      </c>
      <c r="Y533" s="510">
        <f t="shared" si="155"/>
        <v>0</v>
      </c>
      <c r="Z533" s="510">
        <f t="shared" si="156"/>
        <v>0</v>
      </c>
      <c r="AA533" s="510">
        <f t="shared" si="157"/>
        <v>0</v>
      </c>
      <c r="AB533" s="510">
        <f t="shared" si="158"/>
        <v>0</v>
      </c>
      <c r="AC533" s="510">
        <f t="shared" si="159"/>
        <v>0</v>
      </c>
    </row>
    <row r="534" spans="1:29" x14ac:dyDescent="0.25">
      <c r="A534" s="422">
        <v>1</v>
      </c>
      <c r="B534" s="429"/>
      <c r="C534" s="429"/>
      <c r="D534" s="429"/>
      <c r="E534" s="429"/>
      <c r="F534" s="429"/>
      <c r="G534" s="429"/>
      <c r="H534" s="836"/>
      <c r="J534" s="509">
        <f t="shared" si="148"/>
        <v>0</v>
      </c>
      <c r="K534" s="509">
        <f t="shared" si="149"/>
        <v>0</v>
      </c>
      <c r="L534" s="509">
        <f t="shared" si="150"/>
        <v>0</v>
      </c>
      <c r="M534" s="509">
        <f t="shared" si="151"/>
        <v>0</v>
      </c>
      <c r="N534" s="509">
        <f t="shared" si="152"/>
        <v>0</v>
      </c>
      <c r="O534" s="509">
        <f t="shared" si="153"/>
        <v>0</v>
      </c>
      <c r="Q534" s="513">
        <v>0</v>
      </c>
      <c r="R534" s="513">
        <v>0</v>
      </c>
      <c r="S534" s="513">
        <v>0</v>
      </c>
      <c r="T534" s="513">
        <v>0</v>
      </c>
      <c r="U534" s="513">
        <v>0</v>
      </c>
      <c r="V534" s="513">
        <v>0</v>
      </c>
      <c r="X534" s="510">
        <f t="shared" si="154"/>
        <v>0</v>
      </c>
      <c r="Y534" s="510">
        <f t="shared" si="155"/>
        <v>0</v>
      </c>
      <c r="Z534" s="510">
        <f t="shared" si="156"/>
        <v>0</v>
      </c>
      <c r="AA534" s="510">
        <f t="shared" si="157"/>
        <v>0</v>
      </c>
      <c r="AB534" s="510">
        <f t="shared" si="158"/>
        <v>0</v>
      </c>
      <c r="AC534" s="510">
        <f t="shared" si="159"/>
        <v>0</v>
      </c>
    </row>
    <row r="535" spans="1:29" x14ac:dyDescent="0.25">
      <c r="A535" s="422">
        <v>1</v>
      </c>
      <c r="B535" s="429"/>
      <c r="C535" s="429"/>
      <c r="D535" s="429"/>
      <c r="E535" s="429"/>
      <c r="F535" s="429"/>
      <c r="G535" s="429"/>
      <c r="H535" s="836"/>
      <c r="J535" s="509">
        <f t="shared" si="148"/>
        <v>0</v>
      </c>
      <c r="K535" s="509">
        <f t="shared" si="149"/>
        <v>0</v>
      </c>
      <c r="L535" s="509">
        <f t="shared" si="150"/>
        <v>0</v>
      </c>
      <c r="M535" s="509">
        <f t="shared" si="151"/>
        <v>0</v>
      </c>
      <c r="N535" s="509">
        <f t="shared" si="152"/>
        <v>0</v>
      </c>
      <c r="O535" s="509">
        <f t="shared" si="153"/>
        <v>0</v>
      </c>
      <c r="Q535" s="513">
        <v>0</v>
      </c>
      <c r="R535" s="513">
        <v>0</v>
      </c>
      <c r="S535" s="513">
        <v>0</v>
      </c>
      <c r="T535" s="513">
        <v>0</v>
      </c>
      <c r="U535" s="513">
        <v>0</v>
      </c>
      <c r="V535" s="513">
        <v>0</v>
      </c>
      <c r="X535" s="510">
        <f t="shared" si="154"/>
        <v>0</v>
      </c>
      <c r="Y535" s="510">
        <f t="shared" si="155"/>
        <v>0</v>
      </c>
      <c r="Z535" s="510">
        <f t="shared" si="156"/>
        <v>0</v>
      </c>
      <c r="AA535" s="510">
        <f t="shared" si="157"/>
        <v>0</v>
      </c>
      <c r="AB535" s="510">
        <f t="shared" si="158"/>
        <v>0</v>
      </c>
      <c r="AC535" s="510">
        <f t="shared" si="159"/>
        <v>0</v>
      </c>
    </row>
    <row r="536" spans="1:29" x14ac:dyDescent="0.25">
      <c r="A536" s="422">
        <v>1</v>
      </c>
      <c r="B536" s="429"/>
      <c r="C536" s="429"/>
      <c r="D536" s="429"/>
      <c r="E536" s="429"/>
      <c r="F536" s="429"/>
      <c r="G536" s="429"/>
      <c r="H536" s="836"/>
      <c r="J536" s="509">
        <f t="shared" si="148"/>
        <v>0</v>
      </c>
      <c r="K536" s="509">
        <f t="shared" si="149"/>
        <v>0</v>
      </c>
      <c r="L536" s="509">
        <f t="shared" si="150"/>
        <v>0</v>
      </c>
      <c r="M536" s="509">
        <f t="shared" si="151"/>
        <v>0</v>
      </c>
      <c r="N536" s="509">
        <f t="shared" si="152"/>
        <v>0</v>
      </c>
      <c r="O536" s="509">
        <f t="shared" si="153"/>
        <v>0</v>
      </c>
      <c r="Q536" s="513">
        <v>0</v>
      </c>
      <c r="R536" s="513">
        <v>0</v>
      </c>
      <c r="S536" s="513">
        <v>0</v>
      </c>
      <c r="T536" s="513">
        <v>0</v>
      </c>
      <c r="U536" s="513">
        <v>0</v>
      </c>
      <c r="V536" s="513">
        <v>0</v>
      </c>
      <c r="X536" s="510">
        <f t="shared" si="154"/>
        <v>0</v>
      </c>
      <c r="Y536" s="510">
        <f t="shared" si="155"/>
        <v>0</v>
      </c>
      <c r="Z536" s="510">
        <f t="shared" si="156"/>
        <v>0</v>
      </c>
      <c r="AA536" s="510">
        <f t="shared" si="157"/>
        <v>0</v>
      </c>
      <c r="AB536" s="510">
        <f t="shared" si="158"/>
        <v>0</v>
      </c>
      <c r="AC536" s="510">
        <f t="shared" si="159"/>
        <v>0</v>
      </c>
    </row>
    <row r="537" spans="1:29" x14ac:dyDescent="0.25">
      <c r="A537" s="422">
        <v>1</v>
      </c>
      <c r="B537" s="429"/>
      <c r="C537" s="429"/>
      <c r="D537" s="429"/>
      <c r="E537" s="429"/>
      <c r="F537" s="429"/>
      <c r="G537" s="429"/>
      <c r="H537" s="836"/>
      <c r="J537" s="509">
        <f t="shared" si="148"/>
        <v>0</v>
      </c>
      <c r="K537" s="509">
        <f t="shared" si="149"/>
        <v>0</v>
      </c>
      <c r="L537" s="509">
        <f t="shared" si="150"/>
        <v>0</v>
      </c>
      <c r="M537" s="509">
        <f t="shared" si="151"/>
        <v>0</v>
      </c>
      <c r="N537" s="509">
        <f t="shared" si="152"/>
        <v>0</v>
      </c>
      <c r="O537" s="509">
        <f t="shared" si="153"/>
        <v>0</v>
      </c>
      <c r="Q537" s="513">
        <v>0</v>
      </c>
      <c r="R537" s="513">
        <v>0</v>
      </c>
      <c r="S537" s="513">
        <v>0</v>
      </c>
      <c r="T537" s="513">
        <v>0</v>
      </c>
      <c r="U537" s="513">
        <v>0</v>
      </c>
      <c r="V537" s="513">
        <v>0</v>
      </c>
      <c r="X537" s="510">
        <f t="shared" si="154"/>
        <v>0</v>
      </c>
      <c r="Y537" s="510">
        <f t="shared" si="155"/>
        <v>0</v>
      </c>
      <c r="Z537" s="510">
        <f t="shared" si="156"/>
        <v>0</v>
      </c>
      <c r="AA537" s="510">
        <f t="shared" si="157"/>
        <v>0</v>
      </c>
      <c r="AB537" s="510">
        <f t="shared" si="158"/>
        <v>0</v>
      </c>
      <c r="AC537" s="510">
        <f t="shared" si="159"/>
        <v>0</v>
      </c>
    </row>
    <row r="538" spans="1:29" x14ac:dyDescent="0.25">
      <c r="A538" s="422">
        <v>1</v>
      </c>
      <c r="B538" s="429"/>
      <c r="C538" s="429"/>
      <c r="D538" s="429"/>
      <c r="E538" s="429"/>
      <c r="F538" s="429"/>
      <c r="G538" s="429"/>
      <c r="H538" s="836"/>
      <c r="J538" s="509">
        <f t="shared" si="148"/>
        <v>0</v>
      </c>
      <c r="K538" s="509">
        <f t="shared" si="149"/>
        <v>0</v>
      </c>
      <c r="L538" s="509">
        <f t="shared" si="150"/>
        <v>0</v>
      </c>
      <c r="M538" s="509">
        <f t="shared" si="151"/>
        <v>0</v>
      </c>
      <c r="N538" s="509">
        <f t="shared" si="152"/>
        <v>0</v>
      </c>
      <c r="O538" s="509">
        <f t="shared" si="153"/>
        <v>0</v>
      </c>
      <c r="Q538" s="513">
        <v>0</v>
      </c>
      <c r="R538" s="513">
        <v>0</v>
      </c>
      <c r="S538" s="513">
        <v>0</v>
      </c>
      <c r="T538" s="513">
        <v>0</v>
      </c>
      <c r="U538" s="513">
        <v>0</v>
      </c>
      <c r="V538" s="513">
        <v>0</v>
      </c>
      <c r="X538" s="510">
        <f t="shared" si="154"/>
        <v>0</v>
      </c>
      <c r="Y538" s="510">
        <f t="shared" si="155"/>
        <v>0</v>
      </c>
      <c r="Z538" s="510">
        <f t="shared" si="156"/>
        <v>0</v>
      </c>
      <c r="AA538" s="510">
        <f t="shared" si="157"/>
        <v>0</v>
      </c>
      <c r="AB538" s="510">
        <f t="shared" si="158"/>
        <v>0</v>
      </c>
      <c r="AC538" s="510">
        <f t="shared" si="159"/>
        <v>0</v>
      </c>
    </row>
    <row r="539" spans="1:29" x14ac:dyDescent="0.25">
      <c r="A539" s="422">
        <v>1</v>
      </c>
      <c r="B539" s="429"/>
      <c r="C539" s="429"/>
      <c r="D539" s="429"/>
      <c r="E539" s="429"/>
      <c r="F539" s="429"/>
      <c r="G539" s="429"/>
      <c r="H539" s="836"/>
      <c r="J539" s="509">
        <f t="shared" si="148"/>
        <v>0</v>
      </c>
      <c r="K539" s="509">
        <f t="shared" si="149"/>
        <v>0</v>
      </c>
      <c r="L539" s="509">
        <f t="shared" si="150"/>
        <v>0</v>
      </c>
      <c r="M539" s="509">
        <f t="shared" si="151"/>
        <v>0</v>
      </c>
      <c r="N539" s="509">
        <f t="shared" si="152"/>
        <v>0</v>
      </c>
      <c r="O539" s="509">
        <f t="shared" si="153"/>
        <v>0</v>
      </c>
      <c r="Q539" s="513">
        <v>0</v>
      </c>
      <c r="R539" s="513">
        <v>0</v>
      </c>
      <c r="S539" s="513">
        <v>0</v>
      </c>
      <c r="T539" s="513">
        <v>0</v>
      </c>
      <c r="U539" s="513">
        <v>0</v>
      </c>
      <c r="V539" s="513">
        <v>0</v>
      </c>
      <c r="X539" s="510">
        <f t="shared" si="154"/>
        <v>0</v>
      </c>
      <c r="Y539" s="510">
        <f t="shared" si="155"/>
        <v>0</v>
      </c>
      <c r="Z539" s="510">
        <f t="shared" si="156"/>
        <v>0</v>
      </c>
      <c r="AA539" s="510">
        <f t="shared" si="157"/>
        <v>0</v>
      </c>
      <c r="AB539" s="510">
        <f t="shared" si="158"/>
        <v>0</v>
      </c>
      <c r="AC539" s="510">
        <f t="shared" si="159"/>
        <v>0</v>
      </c>
    </row>
    <row r="540" spans="1:29" x14ac:dyDescent="0.25">
      <c r="A540" s="422">
        <v>1</v>
      </c>
      <c r="B540" s="429"/>
      <c r="C540" s="429"/>
      <c r="D540" s="429"/>
      <c r="E540" s="429"/>
      <c r="F540" s="429"/>
      <c r="G540" s="429"/>
      <c r="H540" s="836"/>
      <c r="J540" s="509">
        <f t="shared" si="148"/>
        <v>0</v>
      </c>
      <c r="K540" s="509">
        <f t="shared" si="149"/>
        <v>0</v>
      </c>
      <c r="L540" s="509">
        <f t="shared" si="150"/>
        <v>0</v>
      </c>
      <c r="M540" s="509">
        <f t="shared" si="151"/>
        <v>0</v>
      </c>
      <c r="N540" s="509">
        <f t="shared" si="152"/>
        <v>0</v>
      </c>
      <c r="O540" s="509">
        <f t="shared" si="153"/>
        <v>0</v>
      </c>
      <c r="Q540" s="513">
        <v>0</v>
      </c>
      <c r="R540" s="513">
        <v>0</v>
      </c>
      <c r="S540" s="513">
        <v>0</v>
      </c>
      <c r="T540" s="513">
        <v>0</v>
      </c>
      <c r="U540" s="513">
        <v>0</v>
      </c>
      <c r="V540" s="513">
        <v>0</v>
      </c>
      <c r="X540" s="510">
        <f t="shared" si="154"/>
        <v>0</v>
      </c>
      <c r="Y540" s="510">
        <f t="shared" si="155"/>
        <v>0</v>
      </c>
      <c r="Z540" s="510">
        <f t="shared" si="156"/>
        <v>0</v>
      </c>
      <c r="AA540" s="510">
        <f t="shared" si="157"/>
        <v>0</v>
      </c>
      <c r="AB540" s="510">
        <f t="shared" si="158"/>
        <v>0</v>
      </c>
      <c r="AC540" s="510">
        <f t="shared" si="159"/>
        <v>0</v>
      </c>
    </row>
    <row r="541" spans="1:29" x14ac:dyDescent="0.25">
      <c r="A541" s="422">
        <v>1</v>
      </c>
      <c r="B541" s="429"/>
      <c r="C541" s="429"/>
      <c r="D541" s="429"/>
      <c r="E541" s="429"/>
      <c r="F541" s="429"/>
      <c r="G541" s="429"/>
      <c r="H541" s="836"/>
      <c r="J541" s="509">
        <f t="shared" si="148"/>
        <v>0</v>
      </c>
      <c r="K541" s="509">
        <f t="shared" si="149"/>
        <v>0</v>
      </c>
      <c r="L541" s="509">
        <f t="shared" si="150"/>
        <v>0</v>
      </c>
      <c r="M541" s="509">
        <f t="shared" si="151"/>
        <v>0</v>
      </c>
      <c r="N541" s="509">
        <f t="shared" si="152"/>
        <v>0</v>
      </c>
      <c r="O541" s="509">
        <f t="shared" si="153"/>
        <v>0</v>
      </c>
      <c r="Q541" s="513">
        <v>0</v>
      </c>
      <c r="R541" s="513">
        <v>0</v>
      </c>
      <c r="S541" s="513">
        <v>0</v>
      </c>
      <c r="T541" s="513">
        <v>0</v>
      </c>
      <c r="U541" s="513">
        <v>0</v>
      </c>
      <c r="V541" s="513">
        <v>0</v>
      </c>
      <c r="X541" s="510">
        <f t="shared" si="154"/>
        <v>0</v>
      </c>
      <c r="Y541" s="510">
        <f t="shared" si="155"/>
        <v>0</v>
      </c>
      <c r="Z541" s="510">
        <f t="shared" si="156"/>
        <v>0</v>
      </c>
      <c r="AA541" s="510">
        <f t="shared" si="157"/>
        <v>0</v>
      </c>
      <c r="AB541" s="510">
        <f t="shared" si="158"/>
        <v>0</v>
      </c>
      <c r="AC541" s="510">
        <f t="shared" si="159"/>
        <v>0</v>
      </c>
    </row>
    <row r="542" spans="1:29" x14ac:dyDescent="0.25">
      <c r="A542" s="422">
        <v>1</v>
      </c>
      <c r="B542" s="429"/>
      <c r="C542" s="429"/>
      <c r="D542" s="429"/>
      <c r="E542" s="429"/>
      <c r="F542" s="429"/>
      <c r="G542" s="429"/>
      <c r="H542" s="836"/>
      <c r="J542" s="509">
        <f t="shared" si="148"/>
        <v>0</v>
      </c>
      <c r="K542" s="509">
        <f t="shared" si="149"/>
        <v>0</v>
      </c>
      <c r="L542" s="509">
        <f t="shared" si="150"/>
        <v>0</v>
      </c>
      <c r="M542" s="509">
        <f t="shared" si="151"/>
        <v>0</v>
      </c>
      <c r="N542" s="509">
        <f t="shared" si="152"/>
        <v>0</v>
      </c>
      <c r="O542" s="509">
        <f t="shared" si="153"/>
        <v>0</v>
      </c>
      <c r="Q542" s="513">
        <v>0</v>
      </c>
      <c r="R542" s="513">
        <v>0</v>
      </c>
      <c r="S542" s="513">
        <v>0</v>
      </c>
      <c r="T542" s="513">
        <v>0</v>
      </c>
      <c r="U542" s="513">
        <v>0</v>
      </c>
      <c r="V542" s="513">
        <v>0</v>
      </c>
      <c r="X542" s="510">
        <f t="shared" si="154"/>
        <v>0</v>
      </c>
      <c r="Y542" s="510">
        <f t="shared" si="155"/>
        <v>0</v>
      </c>
      <c r="Z542" s="510">
        <f t="shared" si="156"/>
        <v>0</v>
      </c>
      <c r="AA542" s="510">
        <f t="shared" si="157"/>
        <v>0</v>
      </c>
      <c r="AB542" s="510">
        <f t="shared" si="158"/>
        <v>0</v>
      </c>
      <c r="AC542" s="510">
        <f t="shared" si="159"/>
        <v>0</v>
      </c>
    </row>
    <row r="543" spans="1:29" x14ac:dyDescent="0.25">
      <c r="A543" s="422">
        <v>1</v>
      </c>
      <c r="B543" s="429"/>
      <c r="C543" s="429"/>
      <c r="D543" s="429"/>
      <c r="E543" s="429"/>
      <c r="F543" s="429"/>
      <c r="G543" s="429"/>
      <c r="H543" s="836"/>
      <c r="J543" s="509">
        <f t="shared" si="148"/>
        <v>0</v>
      </c>
      <c r="K543" s="509">
        <f t="shared" si="149"/>
        <v>0</v>
      </c>
      <c r="L543" s="509">
        <f t="shared" si="150"/>
        <v>0</v>
      </c>
      <c r="M543" s="509">
        <f t="shared" si="151"/>
        <v>0</v>
      </c>
      <c r="N543" s="509">
        <f t="shared" si="152"/>
        <v>0</v>
      </c>
      <c r="O543" s="509">
        <f t="shared" si="153"/>
        <v>0</v>
      </c>
      <c r="Q543" s="513">
        <v>0</v>
      </c>
      <c r="R543" s="513">
        <v>0</v>
      </c>
      <c r="S543" s="513">
        <v>0</v>
      </c>
      <c r="T543" s="513">
        <v>0</v>
      </c>
      <c r="U543" s="513">
        <v>0</v>
      </c>
      <c r="V543" s="513">
        <v>0</v>
      </c>
      <c r="X543" s="510">
        <f t="shared" si="154"/>
        <v>0</v>
      </c>
      <c r="Y543" s="510">
        <f t="shared" si="155"/>
        <v>0</v>
      </c>
      <c r="Z543" s="510">
        <f t="shared" si="156"/>
        <v>0</v>
      </c>
      <c r="AA543" s="510">
        <f t="shared" si="157"/>
        <v>0</v>
      </c>
      <c r="AB543" s="510">
        <f t="shared" si="158"/>
        <v>0</v>
      </c>
      <c r="AC543" s="510">
        <f t="shared" si="159"/>
        <v>0</v>
      </c>
    </row>
    <row r="544" spans="1:29" x14ac:dyDescent="0.25">
      <c r="A544" s="422">
        <v>1</v>
      </c>
      <c r="B544" s="429"/>
      <c r="C544" s="429"/>
      <c r="D544" s="429"/>
      <c r="E544" s="429"/>
      <c r="F544" s="429"/>
      <c r="G544" s="429"/>
      <c r="H544" s="836"/>
      <c r="J544" s="509">
        <f t="shared" si="148"/>
        <v>0</v>
      </c>
      <c r="K544" s="509">
        <f t="shared" si="149"/>
        <v>0</v>
      </c>
      <c r="L544" s="509">
        <f t="shared" si="150"/>
        <v>0</v>
      </c>
      <c r="M544" s="509">
        <f t="shared" si="151"/>
        <v>0</v>
      </c>
      <c r="N544" s="509">
        <f t="shared" si="152"/>
        <v>0</v>
      </c>
      <c r="O544" s="509">
        <f t="shared" si="153"/>
        <v>0</v>
      </c>
      <c r="Q544" s="513">
        <v>0</v>
      </c>
      <c r="R544" s="513">
        <v>0</v>
      </c>
      <c r="S544" s="513">
        <v>0</v>
      </c>
      <c r="T544" s="513">
        <v>0</v>
      </c>
      <c r="U544" s="513">
        <v>0</v>
      </c>
      <c r="V544" s="513">
        <v>0</v>
      </c>
      <c r="X544" s="510">
        <f t="shared" si="154"/>
        <v>0</v>
      </c>
      <c r="Y544" s="510">
        <f t="shared" si="155"/>
        <v>0</v>
      </c>
      <c r="Z544" s="510">
        <f t="shared" si="156"/>
        <v>0</v>
      </c>
      <c r="AA544" s="510">
        <f t="shared" si="157"/>
        <v>0</v>
      </c>
      <c r="AB544" s="510">
        <f t="shared" si="158"/>
        <v>0</v>
      </c>
      <c r="AC544" s="510">
        <f t="shared" si="159"/>
        <v>0</v>
      </c>
    </row>
    <row r="545" spans="1:29" x14ac:dyDescent="0.25">
      <c r="A545" s="422">
        <v>1</v>
      </c>
      <c r="B545" s="429"/>
      <c r="C545" s="429"/>
      <c r="D545" s="429"/>
      <c r="E545" s="429"/>
      <c r="F545" s="429"/>
      <c r="G545" s="429"/>
      <c r="H545" s="836"/>
      <c r="J545" s="509">
        <f t="shared" si="148"/>
        <v>0</v>
      </c>
      <c r="K545" s="509">
        <f t="shared" si="149"/>
        <v>0</v>
      </c>
      <c r="L545" s="509">
        <f t="shared" si="150"/>
        <v>0</v>
      </c>
      <c r="M545" s="509">
        <f t="shared" si="151"/>
        <v>0</v>
      </c>
      <c r="N545" s="509">
        <f t="shared" si="152"/>
        <v>0</v>
      </c>
      <c r="O545" s="509">
        <f t="shared" si="153"/>
        <v>0</v>
      </c>
      <c r="Q545" s="513">
        <v>0</v>
      </c>
      <c r="R545" s="513">
        <v>0</v>
      </c>
      <c r="S545" s="513">
        <v>0</v>
      </c>
      <c r="T545" s="513">
        <v>0</v>
      </c>
      <c r="U545" s="513">
        <v>0</v>
      </c>
      <c r="V545" s="513">
        <v>0</v>
      </c>
      <c r="X545" s="510">
        <f t="shared" si="154"/>
        <v>0</v>
      </c>
      <c r="Y545" s="510">
        <f t="shared" si="155"/>
        <v>0</v>
      </c>
      <c r="Z545" s="510">
        <f t="shared" si="156"/>
        <v>0</v>
      </c>
      <c r="AA545" s="510">
        <f t="shared" si="157"/>
        <v>0</v>
      </c>
      <c r="AB545" s="510">
        <f t="shared" si="158"/>
        <v>0</v>
      </c>
      <c r="AC545" s="510">
        <f t="shared" si="159"/>
        <v>0</v>
      </c>
    </row>
    <row r="546" spans="1:29" x14ac:dyDescent="0.25">
      <c r="A546" s="422">
        <v>1</v>
      </c>
      <c r="B546" s="429"/>
      <c r="C546" s="429"/>
      <c r="D546" s="429"/>
      <c r="E546" s="429"/>
      <c r="F546" s="429"/>
      <c r="G546" s="429"/>
      <c r="H546" s="836"/>
      <c r="J546" s="509">
        <f t="shared" si="148"/>
        <v>0</v>
      </c>
      <c r="K546" s="509">
        <f t="shared" si="149"/>
        <v>0</v>
      </c>
      <c r="L546" s="509">
        <f t="shared" si="150"/>
        <v>0</v>
      </c>
      <c r="M546" s="509">
        <f t="shared" si="151"/>
        <v>0</v>
      </c>
      <c r="N546" s="509">
        <f t="shared" si="152"/>
        <v>0</v>
      </c>
      <c r="O546" s="509">
        <f t="shared" si="153"/>
        <v>0</v>
      </c>
      <c r="Q546" s="513">
        <v>0</v>
      </c>
      <c r="R546" s="513">
        <v>0</v>
      </c>
      <c r="S546" s="513">
        <v>0</v>
      </c>
      <c r="T546" s="513">
        <v>0</v>
      </c>
      <c r="U546" s="513">
        <v>0</v>
      </c>
      <c r="V546" s="513">
        <v>0</v>
      </c>
      <c r="X546" s="510">
        <f t="shared" si="154"/>
        <v>0</v>
      </c>
      <c r="Y546" s="510">
        <f t="shared" si="155"/>
        <v>0</v>
      </c>
      <c r="Z546" s="510">
        <f t="shared" si="156"/>
        <v>0</v>
      </c>
      <c r="AA546" s="510">
        <f t="shared" si="157"/>
        <v>0</v>
      </c>
      <c r="AB546" s="510">
        <f t="shared" si="158"/>
        <v>0</v>
      </c>
      <c r="AC546" s="510">
        <f t="shared" si="159"/>
        <v>0</v>
      </c>
    </row>
    <row r="547" spans="1:29" x14ac:dyDescent="0.25">
      <c r="A547" s="422">
        <v>1</v>
      </c>
      <c r="B547" s="429"/>
      <c r="C547" s="429"/>
      <c r="D547" s="429"/>
      <c r="E547" s="429"/>
      <c r="F547" s="429"/>
      <c r="G547" s="429"/>
      <c r="H547" s="836"/>
      <c r="J547" s="509">
        <f t="shared" si="148"/>
        <v>0</v>
      </c>
      <c r="K547" s="509">
        <f t="shared" si="149"/>
        <v>0</v>
      </c>
      <c r="L547" s="509">
        <f t="shared" si="150"/>
        <v>0</v>
      </c>
      <c r="M547" s="509">
        <f t="shared" si="151"/>
        <v>0</v>
      </c>
      <c r="N547" s="509">
        <f t="shared" si="152"/>
        <v>0</v>
      </c>
      <c r="O547" s="509">
        <f t="shared" si="153"/>
        <v>0</v>
      </c>
      <c r="Q547" s="513">
        <v>0</v>
      </c>
      <c r="R547" s="513">
        <v>0</v>
      </c>
      <c r="S547" s="513">
        <v>0</v>
      </c>
      <c r="T547" s="513">
        <v>0</v>
      </c>
      <c r="U547" s="513">
        <v>0</v>
      </c>
      <c r="V547" s="513">
        <v>0</v>
      </c>
      <c r="X547" s="510">
        <f t="shared" si="154"/>
        <v>0</v>
      </c>
      <c r="Y547" s="510">
        <f t="shared" si="155"/>
        <v>0</v>
      </c>
      <c r="Z547" s="510">
        <f t="shared" si="156"/>
        <v>0</v>
      </c>
      <c r="AA547" s="510">
        <f t="shared" si="157"/>
        <v>0</v>
      </c>
      <c r="AB547" s="510">
        <f t="shared" si="158"/>
        <v>0</v>
      </c>
      <c r="AC547" s="510">
        <f t="shared" si="159"/>
        <v>0</v>
      </c>
    </row>
    <row r="548" spans="1:29" x14ac:dyDescent="0.25">
      <c r="A548" s="422">
        <v>1</v>
      </c>
      <c r="B548" s="429"/>
      <c r="C548" s="429"/>
      <c r="D548" s="429"/>
      <c r="E548" s="429"/>
      <c r="F548" s="429"/>
      <c r="G548" s="429"/>
      <c r="H548" s="836"/>
      <c r="J548" s="509">
        <f t="shared" si="148"/>
        <v>0</v>
      </c>
      <c r="K548" s="509">
        <f t="shared" si="149"/>
        <v>0</v>
      </c>
      <c r="L548" s="509">
        <f t="shared" si="150"/>
        <v>0</v>
      </c>
      <c r="M548" s="509">
        <f t="shared" si="151"/>
        <v>0</v>
      </c>
      <c r="N548" s="509">
        <f t="shared" si="152"/>
        <v>0</v>
      </c>
      <c r="O548" s="509">
        <f t="shared" si="153"/>
        <v>0</v>
      </c>
      <c r="Q548" s="513">
        <v>0</v>
      </c>
      <c r="R548" s="513">
        <v>0</v>
      </c>
      <c r="S548" s="513">
        <v>0</v>
      </c>
      <c r="T548" s="513">
        <v>0</v>
      </c>
      <c r="U548" s="513">
        <v>0</v>
      </c>
      <c r="V548" s="513">
        <v>0</v>
      </c>
      <c r="X548" s="510">
        <f t="shared" si="154"/>
        <v>0</v>
      </c>
      <c r="Y548" s="510">
        <f t="shared" si="155"/>
        <v>0</v>
      </c>
      <c r="Z548" s="510">
        <f t="shared" si="156"/>
        <v>0</v>
      </c>
      <c r="AA548" s="510">
        <f t="shared" si="157"/>
        <v>0</v>
      </c>
      <c r="AB548" s="510">
        <f t="shared" si="158"/>
        <v>0</v>
      </c>
      <c r="AC548" s="510">
        <f t="shared" si="159"/>
        <v>0</v>
      </c>
    </row>
    <row r="549" spans="1:29" x14ac:dyDescent="0.25">
      <c r="A549" s="422">
        <v>1</v>
      </c>
      <c r="B549" s="429"/>
      <c r="C549" s="429"/>
      <c r="D549" s="429"/>
      <c r="E549" s="429"/>
      <c r="F549" s="429"/>
      <c r="G549" s="429"/>
      <c r="H549" s="836"/>
      <c r="J549" s="509">
        <f t="shared" si="148"/>
        <v>0</v>
      </c>
      <c r="K549" s="509">
        <f t="shared" si="149"/>
        <v>0</v>
      </c>
      <c r="L549" s="509">
        <f t="shared" si="150"/>
        <v>0</v>
      </c>
      <c r="M549" s="509">
        <f t="shared" si="151"/>
        <v>0</v>
      </c>
      <c r="N549" s="509">
        <f t="shared" si="152"/>
        <v>0</v>
      </c>
      <c r="O549" s="509">
        <f t="shared" si="153"/>
        <v>0</v>
      </c>
      <c r="Q549" s="513">
        <v>0</v>
      </c>
      <c r="R549" s="513">
        <v>0</v>
      </c>
      <c r="S549" s="513">
        <v>0</v>
      </c>
      <c r="T549" s="513">
        <v>0</v>
      </c>
      <c r="U549" s="513">
        <v>0</v>
      </c>
      <c r="V549" s="513">
        <v>0</v>
      </c>
      <c r="X549" s="510">
        <f t="shared" si="154"/>
        <v>0</v>
      </c>
      <c r="Y549" s="510">
        <f t="shared" si="155"/>
        <v>0</v>
      </c>
      <c r="Z549" s="510">
        <f t="shared" si="156"/>
        <v>0</v>
      </c>
      <c r="AA549" s="510">
        <f t="shared" si="157"/>
        <v>0</v>
      </c>
      <c r="AB549" s="510">
        <f t="shared" si="158"/>
        <v>0</v>
      </c>
      <c r="AC549" s="510">
        <f t="shared" si="159"/>
        <v>0</v>
      </c>
    </row>
    <row r="550" spans="1:29" x14ac:dyDescent="0.25">
      <c r="A550" s="422">
        <v>1</v>
      </c>
      <c r="B550" s="429"/>
      <c r="C550" s="429"/>
      <c r="D550" s="429"/>
      <c r="E550" s="429"/>
      <c r="F550" s="429"/>
      <c r="G550" s="429"/>
      <c r="H550" s="836"/>
      <c r="J550" s="509">
        <f t="shared" si="148"/>
        <v>0</v>
      </c>
      <c r="K550" s="509">
        <f t="shared" si="149"/>
        <v>0</v>
      </c>
      <c r="L550" s="509">
        <f t="shared" si="150"/>
        <v>0</v>
      </c>
      <c r="M550" s="509">
        <f t="shared" si="151"/>
        <v>0</v>
      </c>
      <c r="N550" s="509">
        <f t="shared" si="152"/>
        <v>0</v>
      </c>
      <c r="O550" s="509">
        <f t="shared" si="153"/>
        <v>0</v>
      </c>
      <c r="Q550" s="513">
        <v>0</v>
      </c>
      <c r="R550" s="513">
        <v>0</v>
      </c>
      <c r="S550" s="513">
        <v>0</v>
      </c>
      <c r="T550" s="513">
        <v>0</v>
      </c>
      <c r="U550" s="513">
        <v>0</v>
      </c>
      <c r="V550" s="513">
        <v>0</v>
      </c>
      <c r="X550" s="510">
        <f t="shared" si="154"/>
        <v>0</v>
      </c>
      <c r="Y550" s="510">
        <f t="shared" si="155"/>
        <v>0</v>
      </c>
      <c r="Z550" s="510">
        <f t="shared" si="156"/>
        <v>0</v>
      </c>
      <c r="AA550" s="510">
        <f t="shared" si="157"/>
        <v>0</v>
      </c>
      <c r="AB550" s="510">
        <f t="shared" si="158"/>
        <v>0</v>
      </c>
      <c r="AC550" s="510">
        <f t="shared" si="159"/>
        <v>0</v>
      </c>
    </row>
    <row r="551" spans="1:29" x14ac:dyDescent="0.25">
      <c r="A551" s="422">
        <v>1</v>
      </c>
      <c r="B551" s="429"/>
      <c r="C551" s="429"/>
      <c r="D551" s="429"/>
      <c r="E551" s="429"/>
      <c r="F551" s="429"/>
      <c r="G551" s="429"/>
      <c r="H551" s="836"/>
      <c r="J551" s="509">
        <f t="shared" si="148"/>
        <v>0</v>
      </c>
      <c r="K551" s="509">
        <f t="shared" si="149"/>
        <v>0</v>
      </c>
      <c r="L551" s="509">
        <f t="shared" si="150"/>
        <v>0</v>
      </c>
      <c r="M551" s="509">
        <f t="shared" si="151"/>
        <v>0</v>
      </c>
      <c r="N551" s="509">
        <f t="shared" si="152"/>
        <v>0</v>
      </c>
      <c r="O551" s="509">
        <f t="shared" si="153"/>
        <v>0</v>
      </c>
      <c r="Q551" s="513">
        <v>0</v>
      </c>
      <c r="R551" s="513">
        <v>0</v>
      </c>
      <c r="S551" s="513">
        <v>0</v>
      </c>
      <c r="T551" s="513">
        <v>0</v>
      </c>
      <c r="U551" s="513">
        <v>0</v>
      </c>
      <c r="V551" s="513">
        <v>0</v>
      </c>
      <c r="X551" s="510">
        <f t="shared" si="154"/>
        <v>0</v>
      </c>
      <c r="Y551" s="510">
        <f t="shared" si="155"/>
        <v>0</v>
      </c>
      <c r="Z551" s="510">
        <f t="shared" si="156"/>
        <v>0</v>
      </c>
      <c r="AA551" s="510">
        <f t="shared" si="157"/>
        <v>0</v>
      </c>
      <c r="AB551" s="510">
        <f t="shared" si="158"/>
        <v>0</v>
      </c>
      <c r="AC551" s="510">
        <f t="shared" si="159"/>
        <v>0</v>
      </c>
    </row>
    <row r="552" spans="1:29" x14ac:dyDescent="0.25">
      <c r="A552" s="422">
        <v>1</v>
      </c>
      <c r="B552" s="429"/>
      <c r="C552" s="429"/>
      <c r="D552" s="429"/>
      <c r="E552" s="429"/>
      <c r="F552" s="429"/>
      <c r="G552" s="429"/>
      <c r="H552" s="836"/>
      <c r="J552" s="509">
        <f t="shared" si="148"/>
        <v>0</v>
      </c>
      <c r="K552" s="509">
        <f t="shared" si="149"/>
        <v>0</v>
      </c>
      <c r="L552" s="509">
        <f t="shared" si="150"/>
        <v>0</v>
      </c>
      <c r="M552" s="509">
        <f t="shared" si="151"/>
        <v>0</v>
      </c>
      <c r="N552" s="509">
        <f t="shared" si="152"/>
        <v>0</v>
      </c>
      <c r="O552" s="509">
        <f t="shared" si="153"/>
        <v>0</v>
      </c>
      <c r="Q552" s="513">
        <v>0</v>
      </c>
      <c r="R552" s="513">
        <v>0</v>
      </c>
      <c r="S552" s="513">
        <v>0</v>
      </c>
      <c r="T552" s="513">
        <v>0</v>
      </c>
      <c r="U552" s="513">
        <v>0</v>
      </c>
      <c r="V552" s="513">
        <v>0</v>
      </c>
      <c r="X552" s="510">
        <f t="shared" si="154"/>
        <v>0</v>
      </c>
      <c r="Y552" s="510">
        <f t="shared" si="155"/>
        <v>0</v>
      </c>
      <c r="Z552" s="510">
        <f t="shared" si="156"/>
        <v>0</v>
      </c>
      <c r="AA552" s="510">
        <f t="shared" si="157"/>
        <v>0</v>
      </c>
      <c r="AB552" s="510">
        <f t="shared" si="158"/>
        <v>0</v>
      </c>
      <c r="AC552" s="510">
        <f t="shared" si="159"/>
        <v>0</v>
      </c>
    </row>
    <row r="553" spans="1:29" x14ac:dyDescent="0.25">
      <c r="A553" s="422">
        <v>1</v>
      </c>
      <c r="B553" s="429"/>
      <c r="C553" s="429"/>
      <c r="D553" s="429"/>
      <c r="E553" s="429"/>
      <c r="F553" s="429"/>
      <c r="G553" s="429"/>
      <c r="H553" s="836"/>
      <c r="J553" s="509">
        <f t="shared" si="148"/>
        <v>0</v>
      </c>
      <c r="K553" s="509">
        <f t="shared" si="149"/>
        <v>0</v>
      </c>
      <c r="L553" s="509">
        <f t="shared" si="150"/>
        <v>0</v>
      </c>
      <c r="M553" s="509">
        <f t="shared" si="151"/>
        <v>0</v>
      </c>
      <c r="N553" s="509">
        <f t="shared" si="152"/>
        <v>0</v>
      </c>
      <c r="O553" s="509">
        <f t="shared" si="153"/>
        <v>0</v>
      </c>
      <c r="Q553" s="513">
        <v>0</v>
      </c>
      <c r="R553" s="513">
        <v>0</v>
      </c>
      <c r="S553" s="513">
        <v>0</v>
      </c>
      <c r="T553" s="513">
        <v>0</v>
      </c>
      <c r="U553" s="513">
        <v>0</v>
      </c>
      <c r="V553" s="513">
        <v>0</v>
      </c>
      <c r="X553" s="510">
        <f t="shared" si="154"/>
        <v>0</v>
      </c>
      <c r="Y553" s="510">
        <f t="shared" si="155"/>
        <v>0</v>
      </c>
      <c r="Z553" s="510">
        <f t="shared" si="156"/>
        <v>0</v>
      </c>
      <c r="AA553" s="510">
        <f t="shared" si="157"/>
        <v>0</v>
      </c>
      <c r="AB553" s="510">
        <f t="shared" si="158"/>
        <v>0</v>
      </c>
      <c r="AC553" s="510">
        <f t="shared" si="159"/>
        <v>0</v>
      </c>
    </row>
    <row r="554" spans="1:29" x14ac:dyDescent="0.25">
      <c r="A554" s="422">
        <v>1</v>
      </c>
      <c r="B554" s="429"/>
      <c r="C554" s="429"/>
      <c r="D554" s="429"/>
      <c r="E554" s="429"/>
      <c r="F554" s="429"/>
      <c r="G554" s="429"/>
      <c r="H554" s="836"/>
      <c r="J554" s="509">
        <f t="shared" si="148"/>
        <v>0</v>
      </c>
      <c r="K554" s="509">
        <f t="shared" si="149"/>
        <v>0</v>
      </c>
      <c r="L554" s="509">
        <f t="shared" si="150"/>
        <v>0</v>
      </c>
      <c r="M554" s="509">
        <f t="shared" si="151"/>
        <v>0</v>
      </c>
      <c r="N554" s="509">
        <f t="shared" si="152"/>
        <v>0</v>
      </c>
      <c r="O554" s="509">
        <f t="shared" si="153"/>
        <v>0</v>
      </c>
      <c r="Q554" s="513">
        <v>0</v>
      </c>
      <c r="R554" s="513">
        <v>0</v>
      </c>
      <c r="S554" s="513">
        <v>0</v>
      </c>
      <c r="T554" s="513">
        <v>0</v>
      </c>
      <c r="U554" s="513">
        <v>0</v>
      </c>
      <c r="V554" s="513">
        <v>0</v>
      </c>
      <c r="X554" s="510">
        <f t="shared" si="154"/>
        <v>0</v>
      </c>
      <c r="Y554" s="510">
        <f t="shared" si="155"/>
        <v>0</v>
      </c>
      <c r="Z554" s="510">
        <f t="shared" si="156"/>
        <v>0</v>
      </c>
      <c r="AA554" s="510">
        <f t="shared" si="157"/>
        <v>0</v>
      </c>
      <c r="AB554" s="510">
        <f t="shared" si="158"/>
        <v>0</v>
      </c>
      <c r="AC554" s="510">
        <f t="shared" si="159"/>
        <v>0</v>
      </c>
    </row>
    <row r="555" spans="1:29" x14ac:dyDescent="0.25">
      <c r="A555" s="422">
        <v>1</v>
      </c>
      <c r="B555" s="429"/>
      <c r="C555" s="429"/>
      <c r="D555" s="429"/>
      <c r="E555" s="429"/>
      <c r="F555" s="429"/>
      <c r="G555" s="429"/>
      <c r="H555" s="836"/>
      <c r="J555" s="509">
        <f t="shared" si="148"/>
        <v>0</v>
      </c>
      <c r="K555" s="509">
        <f t="shared" si="149"/>
        <v>0</v>
      </c>
      <c r="L555" s="509">
        <f t="shared" si="150"/>
        <v>0</v>
      </c>
      <c r="M555" s="509">
        <f t="shared" si="151"/>
        <v>0</v>
      </c>
      <c r="N555" s="509">
        <f t="shared" si="152"/>
        <v>0</v>
      </c>
      <c r="O555" s="509">
        <f t="shared" si="153"/>
        <v>0</v>
      </c>
      <c r="Q555" s="513">
        <v>0</v>
      </c>
      <c r="R555" s="513">
        <v>0</v>
      </c>
      <c r="S555" s="513">
        <v>0</v>
      </c>
      <c r="T555" s="513">
        <v>0</v>
      </c>
      <c r="U555" s="513">
        <v>0</v>
      </c>
      <c r="V555" s="513">
        <v>0</v>
      </c>
      <c r="X555" s="510">
        <f t="shared" si="154"/>
        <v>0</v>
      </c>
      <c r="Y555" s="510">
        <f t="shared" si="155"/>
        <v>0</v>
      </c>
      <c r="Z555" s="510">
        <f t="shared" si="156"/>
        <v>0</v>
      </c>
      <c r="AA555" s="510">
        <f t="shared" si="157"/>
        <v>0</v>
      </c>
      <c r="AB555" s="510">
        <f t="shared" si="158"/>
        <v>0</v>
      </c>
      <c r="AC555" s="510">
        <f t="shared" si="159"/>
        <v>0</v>
      </c>
    </row>
    <row r="556" spans="1:29" x14ac:dyDescent="0.25">
      <c r="A556" s="422">
        <v>1</v>
      </c>
      <c r="B556" s="429"/>
      <c r="C556" s="429"/>
      <c r="D556" s="429"/>
      <c r="E556" s="429"/>
      <c r="F556" s="429"/>
      <c r="G556" s="429"/>
      <c r="H556" s="836"/>
      <c r="J556" s="509">
        <f t="shared" si="148"/>
        <v>0</v>
      </c>
      <c r="K556" s="509">
        <f t="shared" si="149"/>
        <v>0</v>
      </c>
      <c r="L556" s="509">
        <f t="shared" si="150"/>
        <v>0</v>
      </c>
      <c r="M556" s="509">
        <f t="shared" si="151"/>
        <v>0</v>
      </c>
      <c r="N556" s="509">
        <f t="shared" si="152"/>
        <v>0</v>
      </c>
      <c r="O556" s="509">
        <f t="shared" si="153"/>
        <v>0</v>
      </c>
      <c r="Q556" s="513">
        <v>0</v>
      </c>
      <c r="R556" s="513">
        <v>0</v>
      </c>
      <c r="S556" s="513">
        <v>0</v>
      </c>
      <c r="T556" s="513">
        <v>0</v>
      </c>
      <c r="U556" s="513">
        <v>0</v>
      </c>
      <c r="V556" s="513">
        <v>0</v>
      </c>
      <c r="X556" s="510">
        <f t="shared" si="154"/>
        <v>0</v>
      </c>
      <c r="Y556" s="510">
        <f t="shared" si="155"/>
        <v>0</v>
      </c>
      <c r="Z556" s="510">
        <f t="shared" si="156"/>
        <v>0</v>
      </c>
      <c r="AA556" s="510">
        <f t="shared" si="157"/>
        <v>0</v>
      </c>
      <c r="AB556" s="510">
        <f t="shared" si="158"/>
        <v>0</v>
      </c>
      <c r="AC556" s="510">
        <f t="shared" si="159"/>
        <v>0</v>
      </c>
    </row>
    <row r="557" spans="1:29" x14ac:dyDescent="0.25">
      <c r="A557" s="422">
        <v>1</v>
      </c>
      <c r="B557" s="429"/>
      <c r="C557" s="429"/>
      <c r="D557" s="429"/>
      <c r="E557" s="429"/>
      <c r="F557" s="429"/>
      <c r="G557" s="429"/>
      <c r="H557" s="836"/>
      <c r="J557" s="509">
        <f t="shared" si="148"/>
        <v>0</v>
      </c>
      <c r="K557" s="509">
        <f t="shared" si="149"/>
        <v>0</v>
      </c>
      <c r="L557" s="509">
        <f t="shared" si="150"/>
        <v>0</v>
      </c>
      <c r="M557" s="509">
        <f t="shared" si="151"/>
        <v>0</v>
      </c>
      <c r="N557" s="509">
        <f t="shared" si="152"/>
        <v>0</v>
      </c>
      <c r="O557" s="509">
        <f t="shared" si="153"/>
        <v>0</v>
      </c>
      <c r="Q557" s="513">
        <v>0</v>
      </c>
      <c r="R557" s="513">
        <v>0</v>
      </c>
      <c r="S557" s="513">
        <v>0</v>
      </c>
      <c r="T557" s="513">
        <v>0</v>
      </c>
      <c r="U557" s="513">
        <v>0</v>
      </c>
      <c r="V557" s="513">
        <v>0</v>
      </c>
      <c r="X557" s="510">
        <f t="shared" si="154"/>
        <v>0</v>
      </c>
      <c r="Y557" s="510">
        <f t="shared" si="155"/>
        <v>0</v>
      </c>
      <c r="Z557" s="510">
        <f t="shared" si="156"/>
        <v>0</v>
      </c>
      <c r="AA557" s="510">
        <f t="shared" si="157"/>
        <v>0</v>
      </c>
      <c r="AB557" s="510">
        <f t="shared" si="158"/>
        <v>0</v>
      </c>
      <c r="AC557" s="510">
        <f t="shared" si="159"/>
        <v>0</v>
      </c>
    </row>
    <row r="558" spans="1:29" x14ac:dyDescent="0.25">
      <c r="A558" s="422">
        <v>1</v>
      </c>
      <c r="B558" s="429"/>
      <c r="C558" s="429"/>
      <c r="D558" s="429"/>
      <c r="E558" s="429"/>
      <c r="F558" s="429"/>
      <c r="G558" s="429"/>
      <c r="H558" s="836"/>
      <c r="J558" s="509">
        <f t="shared" si="148"/>
        <v>0</v>
      </c>
      <c r="K558" s="509">
        <f t="shared" si="149"/>
        <v>0</v>
      </c>
      <c r="L558" s="509">
        <f t="shared" si="150"/>
        <v>0</v>
      </c>
      <c r="M558" s="509">
        <f t="shared" si="151"/>
        <v>0</v>
      </c>
      <c r="N558" s="509">
        <f t="shared" si="152"/>
        <v>0</v>
      </c>
      <c r="O558" s="509">
        <f t="shared" si="153"/>
        <v>0</v>
      </c>
      <c r="Q558" s="513">
        <v>0</v>
      </c>
      <c r="R558" s="513">
        <v>0</v>
      </c>
      <c r="S558" s="513">
        <v>0</v>
      </c>
      <c r="T558" s="513">
        <v>0</v>
      </c>
      <c r="U558" s="513">
        <v>0</v>
      </c>
      <c r="V558" s="513">
        <v>0</v>
      </c>
      <c r="X558" s="510">
        <f t="shared" si="154"/>
        <v>0</v>
      </c>
      <c r="Y558" s="510">
        <f t="shared" si="155"/>
        <v>0</v>
      </c>
      <c r="Z558" s="510">
        <f t="shared" si="156"/>
        <v>0</v>
      </c>
      <c r="AA558" s="510">
        <f t="shared" si="157"/>
        <v>0</v>
      </c>
      <c r="AB558" s="510">
        <f t="shared" si="158"/>
        <v>0</v>
      </c>
      <c r="AC558" s="510">
        <f t="shared" si="159"/>
        <v>0</v>
      </c>
    </row>
    <row r="559" spans="1:29" x14ac:dyDescent="0.25">
      <c r="A559" s="422">
        <v>1</v>
      </c>
      <c r="B559" s="429"/>
      <c r="C559" s="429"/>
      <c r="D559" s="429"/>
      <c r="E559" s="429"/>
      <c r="F559" s="429"/>
      <c r="G559" s="429"/>
      <c r="H559" s="836"/>
      <c r="J559" s="509">
        <f t="shared" si="148"/>
        <v>0</v>
      </c>
      <c r="K559" s="509">
        <f t="shared" si="149"/>
        <v>0</v>
      </c>
      <c r="L559" s="509">
        <f t="shared" si="150"/>
        <v>0</v>
      </c>
      <c r="M559" s="509">
        <f t="shared" si="151"/>
        <v>0</v>
      </c>
      <c r="N559" s="509">
        <f t="shared" si="152"/>
        <v>0</v>
      </c>
      <c r="O559" s="509">
        <f t="shared" si="153"/>
        <v>0</v>
      </c>
      <c r="Q559" s="513">
        <v>0</v>
      </c>
      <c r="R559" s="513">
        <v>0</v>
      </c>
      <c r="S559" s="513">
        <v>0</v>
      </c>
      <c r="T559" s="513">
        <v>0</v>
      </c>
      <c r="U559" s="513">
        <v>0</v>
      </c>
      <c r="V559" s="513">
        <v>0</v>
      </c>
      <c r="X559" s="510">
        <f t="shared" si="154"/>
        <v>0</v>
      </c>
      <c r="Y559" s="510">
        <f t="shared" si="155"/>
        <v>0</v>
      </c>
      <c r="Z559" s="510">
        <f t="shared" si="156"/>
        <v>0</v>
      </c>
      <c r="AA559" s="510">
        <f t="shared" si="157"/>
        <v>0</v>
      </c>
      <c r="AB559" s="510">
        <f t="shared" si="158"/>
        <v>0</v>
      </c>
      <c r="AC559" s="510">
        <f t="shared" si="159"/>
        <v>0</v>
      </c>
    </row>
    <row r="560" spans="1:29" x14ac:dyDescent="0.25">
      <c r="A560" s="422">
        <v>1</v>
      </c>
      <c r="B560" s="429"/>
      <c r="C560" s="429"/>
      <c r="D560" s="429"/>
      <c r="E560" s="429"/>
      <c r="F560" s="429"/>
      <c r="G560" s="429"/>
      <c r="H560" s="836"/>
      <c r="J560" s="509">
        <f t="shared" si="148"/>
        <v>0</v>
      </c>
      <c r="K560" s="509">
        <f t="shared" si="149"/>
        <v>0</v>
      </c>
      <c r="L560" s="509">
        <f t="shared" si="150"/>
        <v>0</v>
      </c>
      <c r="M560" s="509">
        <f t="shared" si="151"/>
        <v>0</v>
      </c>
      <c r="N560" s="509">
        <f t="shared" si="152"/>
        <v>0</v>
      </c>
      <c r="O560" s="509">
        <f t="shared" si="153"/>
        <v>0</v>
      </c>
      <c r="Q560" s="513">
        <v>0</v>
      </c>
      <c r="R560" s="513">
        <v>0</v>
      </c>
      <c r="S560" s="513">
        <v>0</v>
      </c>
      <c r="T560" s="513">
        <v>0</v>
      </c>
      <c r="U560" s="513">
        <v>0</v>
      </c>
      <c r="V560" s="513">
        <v>0</v>
      </c>
      <c r="X560" s="510">
        <f t="shared" si="154"/>
        <v>0</v>
      </c>
      <c r="Y560" s="510">
        <f t="shared" si="155"/>
        <v>0</v>
      </c>
      <c r="Z560" s="510">
        <f t="shared" si="156"/>
        <v>0</v>
      </c>
      <c r="AA560" s="510">
        <f t="shared" si="157"/>
        <v>0</v>
      </c>
      <c r="AB560" s="510">
        <f t="shared" si="158"/>
        <v>0</v>
      </c>
      <c r="AC560" s="510">
        <f t="shared" si="159"/>
        <v>0</v>
      </c>
    </row>
    <row r="561" spans="1:29" x14ac:dyDescent="0.25">
      <c r="A561" s="422">
        <v>1</v>
      </c>
      <c r="B561" s="429"/>
      <c r="C561" s="429"/>
      <c r="D561" s="429"/>
      <c r="E561" s="429"/>
      <c r="F561" s="429"/>
      <c r="G561" s="429"/>
      <c r="H561" s="836"/>
      <c r="J561" s="509">
        <f t="shared" si="148"/>
        <v>0</v>
      </c>
      <c r="K561" s="509">
        <f t="shared" si="149"/>
        <v>0</v>
      </c>
      <c r="L561" s="509">
        <f t="shared" si="150"/>
        <v>0</v>
      </c>
      <c r="M561" s="509">
        <f t="shared" si="151"/>
        <v>0</v>
      </c>
      <c r="N561" s="509">
        <f t="shared" si="152"/>
        <v>0</v>
      </c>
      <c r="O561" s="509">
        <f t="shared" si="153"/>
        <v>0</v>
      </c>
      <c r="Q561" s="513">
        <v>0</v>
      </c>
      <c r="R561" s="513">
        <v>0</v>
      </c>
      <c r="S561" s="513">
        <v>0</v>
      </c>
      <c r="T561" s="513">
        <v>0</v>
      </c>
      <c r="U561" s="513">
        <v>0</v>
      </c>
      <c r="V561" s="513">
        <v>0</v>
      </c>
      <c r="X561" s="510">
        <f t="shared" si="154"/>
        <v>0</v>
      </c>
      <c r="Y561" s="510">
        <f t="shared" si="155"/>
        <v>0</v>
      </c>
      <c r="Z561" s="510">
        <f t="shared" si="156"/>
        <v>0</v>
      </c>
      <c r="AA561" s="510">
        <f t="shared" si="157"/>
        <v>0</v>
      </c>
      <c r="AB561" s="510">
        <f t="shared" si="158"/>
        <v>0</v>
      </c>
      <c r="AC561" s="510">
        <f t="shared" si="159"/>
        <v>0</v>
      </c>
    </row>
    <row r="562" spans="1:29" x14ac:dyDescent="0.25">
      <c r="A562" s="422">
        <v>1</v>
      </c>
      <c r="B562" s="429"/>
      <c r="C562" s="429"/>
      <c r="D562" s="429"/>
      <c r="E562" s="429"/>
      <c r="F562" s="429"/>
      <c r="G562" s="429"/>
      <c r="H562" s="836"/>
      <c r="J562" s="509">
        <f t="shared" si="148"/>
        <v>0</v>
      </c>
      <c r="K562" s="509">
        <f t="shared" si="149"/>
        <v>0</v>
      </c>
      <c r="L562" s="509">
        <f t="shared" si="150"/>
        <v>0</v>
      </c>
      <c r="M562" s="509">
        <f t="shared" si="151"/>
        <v>0</v>
      </c>
      <c r="N562" s="509">
        <f t="shared" si="152"/>
        <v>0</v>
      </c>
      <c r="O562" s="509">
        <f t="shared" si="153"/>
        <v>0</v>
      </c>
      <c r="Q562" s="513">
        <v>0</v>
      </c>
      <c r="R562" s="513">
        <v>0</v>
      </c>
      <c r="S562" s="513">
        <v>0</v>
      </c>
      <c r="T562" s="513">
        <v>0</v>
      </c>
      <c r="U562" s="513">
        <v>0</v>
      </c>
      <c r="V562" s="513">
        <v>0</v>
      </c>
      <c r="X562" s="510">
        <f t="shared" si="154"/>
        <v>0</v>
      </c>
      <c r="Y562" s="510">
        <f t="shared" si="155"/>
        <v>0</v>
      </c>
      <c r="Z562" s="510">
        <f t="shared" si="156"/>
        <v>0</v>
      </c>
      <c r="AA562" s="510">
        <f t="shared" si="157"/>
        <v>0</v>
      </c>
      <c r="AB562" s="510">
        <f t="shared" si="158"/>
        <v>0</v>
      </c>
      <c r="AC562" s="510">
        <f t="shared" si="159"/>
        <v>0</v>
      </c>
    </row>
    <row r="563" spans="1:29" x14ac:dyDescent="0.25">
      <c r="A563" s="422">
        <v>1</v>
      </c>
      <c r="B563" s="429"/>
      <c r="C563" s="429"/>
      <c r="D563" s="429"/>
      <c r="E563" s="429"/>
      <c r="F563" s="429"/>
      <c r="G563" s="429"/>
      <c r="H563" s="836"/>
      <c r="J563" s="509">
        <f t="shared" si="148"/>
        <v>0</v>
      </c>
      <c r="K563" s="509">
        <f t="shared" si="149"/>
        <v>0</v>
      </c>
      <c r="L563" s="509">
        <f t="shared" si="150"/>
        <v>0</v>
      </c>
      <c r="M563" s="509">
        <f t="shared" si="151"/>
        <v>0</v>
      </c>
      <c r="N563" s="509">
        <f t="shared" si="152"/>
        <v>0</v>
      </c>
      <c r="O563" s="509">
        <f t="shared" si="153"/>
        <v>0</v>
      </c>
      <c r="Q563" s="513">
        <v>0</v>
      </c>
      <c r="R563" s="513">
        <v>0</v>
      </c>
      <c r="S563" s="513">
        <v>0</v>
      </c>
      <c r="T563" s="513">
        <v>0</v>
      </c>
      <c r="U563" s="513">
        <v>0</v>
      </c>
      <c r="V563" s="513">
        <v>0</v>
      </c>
      <c r="X563" s="510">
        <f t="shared" si="154"/>
        <v>0</v>
      </c>
      <c r="Y563" s="510">
        <f t="shared" si="155"/>
        <v>0</v>
      </c>
      <c r="Z563" s="510">
        <f t="shared" si="156"/>
        <v>0</v>
      </c>
      <c r="AA563" s="510">
        <f t="shared" si="157"/>
        <v>0</v>
      </c>
      <c r="AB563" s="510">
        <f t="shared" si="158"/>
        <v>0</v>
      </c>
      <c r="AC563" s="510">
        <f t="shared" si="159"/>
        <v>0</v>
      </c>
    </row>
    <row r="564" spans="1:29" x14ac:dyDescent="0.25">
      <c r="A564" s="422">
        <v>1</v>
      </c>
      <c r="B564" s="429"/>
      <c r="C564" s="429"/>
      <c r="D564" s="429"/>
      <c r="E564" s="429"/>
      <c r="F564" s="429"/>
      <c r="G564" s="429"/>
      <c r="H564" s="836"/>
      <c r="J564" s="509">
        <f t="shared" si="148"/>
        <v>0</v>
      </c>
      <c r="K564" s="509">
        <f t="shared" si="149"/>
        <v>0</v>
      </c>
      <c r="L564" s="509">
        <f t="shared" si="150"/>
        <v>0</v>
      </c>
      <c r="M564" s="509">
        <f t="shared" si="151"/>
        <v>0</v>
      </c>
      <c r="N564" s="509">
        <f t="shared" si="152"/>
        <v>0</v>
      </c>
      <c r="O564" s="509">
        <f t="shared" si="153"/>
        <v>0</v>
      </c>
      <c r="Q564" s="513">
        <v>0</v>
      </c>
      <c r="R564" s="513">
        <v>0</v>
      </c>
      <c r="S564" s="513">
        <v>0</v>
      </c>
      <c r="T564" s="513">
        <v>0</v>
      </c>
      <c r="U564" s="513">
        <v>0</v>
      </c>
      <c r="V564" s="513">
        <v>0</v>
      </c>
      <c r="X564" s="510">
        <f t="shared" si="154"/>
        <v>0</v>
      </c>
      <c r="Y564" s="510">
        <f t="shared" si="155"/>
        <v>0</v>
      </c>
      <c r="Z564" s="510">
        <f t="shared" si="156"/>
        <v>0</v>
      </c>
      <c r="AA564" s="510">
        <f t="shared" si="157"/>
        <v>0</v>
      </c>
      <c r="AB564" s="510">
        <f t="shared" si="158"/>
        <v>0</v>
      </c>
      <c r="AC564" s="510">
        <f t="shared" si="159"/>
        <v>0</v>
      </c>
    </row>
    <row r="565" spans="1:29" x14ac:dyDescent="0.25">
      <c r="A565" s="422">
        <v>1</v>
      </c>
      <c r="B565" s="429"/>
      <c r="C565" s="429"/>
      <c r="D565" s="429"/>
      <c r="E565" s="429"/>
      <c r="F565" s="429"/>
      <c r="G565" s="429"/>
      <c r="H565" s="836"/>
      <c r="J565" s="509">
        <f t="shared" si="148"/>
        <v>0</v>
      </c>
      <c r="K565" s="509">
        <f t="shared" si="149"/>
        <v>0</v>
      </c>
      <c r="L565" s="509">
        <f t="shared" si="150"/>
        <v>0</v>
      </c>
      <c r="M565" s="509">
        <f t="shared" si="151"/>
        <v>0</v>
      </c>
      <c r="N565" s="509">
        <f t="shared" si="152"/>
        <v>0</v>
      </c>
      <c r="O565" s="509">
        <f t="shared" si="153"/>
        <v>0</v>
      </c>
      <c r="Q565" s="513">
        <v>0</v>
      </c>
      <c r="R565" s="513">
        <v>0</v>
      </c>
      <c r="S565" s="513">
        <v>0</v>
      </c>
      <c r="T565" s="513">
        <v>0</v>
      </c>
      <c r="U565" s="513">
        <v>0</v>
      </c>
      <c r="V565" s="513">
        <v>0</v>
      </c>
      <c r="X565" s="510">
        <f t="shared" si="154"/>
        <v>0</v>
      </c>
      <c r="Y565" s="510">
        <f t="shared" si="155"/>
        <v>0</v>
      </c>
      <c r="Z565" s="510">
        <f t="shared" si="156"/>
        <v>0</v>
      </c>
      <c r="AA565" s="510">
        <f t="shared" si="157"/>
        <v>0</v>
      </c>
      <c r="AB565" s="510">
        <f t="shared" si="158"/>
        <v>0</v>
      </c>
      <c r="AC565" s="510">
        <f t="shared" si="159"/>
        <v>0</v>
      </c>
    </row>
    <row r="566" spans="1:29" x14ac:dyDescent="0.25">
      <c r="A566" s="422">
        <v>1</v>
      </c>
      <c r="B566" s="429"/>
      <c r="C566" s="429"/>
      <c r="D566" s="429"/>
      <c r="E566" s="429"/>
      <c r="F566" s="429"/>
      <c r="G566" s="429"/>
      <c r="H566" s="836"/>
      <c r="J566" s="509">
        <f t="shared" si="148"/>
        <v>0</v>
      </c>
      <c r="K566" s="509">
        <f t="shared" si="149"/>
        <v>0</v>
      </c>
      <c r="L566" s="509">
        <f t="shared" si="150"/>
        <v>0</v>
      </c>
      <c r="M566" s="509">
        <f t="shared" si="151"/>
        <v>0</v>
      </c>
      <c r="N566" s="509">
        <f t="shared" si="152"/>
        <v>0</v>
      </c>
      <c r="O566" s="509">
        <f t="shared" si="153"/>
        <v>0</v>
      </c>
      <c r="Q566" s="513">
        <v>0</v>
      </c>
      <c r="R566" s="513">
        <v>0</v>
      </c>
      <c r="S566" s="513">
        <v>0</v>
      </c>
      <c r="T566" s="513">
        <v>0</v>
      </c>
      <c r="U566" s="513">
        <v>0</v>
      </c>
      <c r="V566" s="513">
        <v>0</v>
      </c>
      <c r="X566" s="510">
        <f t="shared" si="154"/>
        <v>0</v>
      </c>
      <c r="Y566" s="510">
        <f t="shared" si="155"/>
        <v>0</v>
      </c>
      <c r="Z566" s="510">
        <f t="shared" si="156"/>
        <v>0</v>
      </c>
      <c r="AA566" s="510">
        <f t="shared" si="157"/>
        <v>0</v>
      </c>
      <c r="AB566" s="510">
        <f t="shared" si="158"/>
        <v>0</v>
      </c>
      <c r="AC566" s="510">
        <f t="shared" si="159"/>
        <v>0</v>
      </c>
    </row>
    <row r="567" spans="1:29" x14ac:dyDescent="0.25">
      <c r="A567" s="422">
        <v>1</v>
      </c>
      <c r="B567" s="429"/>
      <c r="C567" s="429"/>
      <c r="D567" s="429"/>
      <c r="E567" s="429"/>
      <c r="F567" s="429"/>
      <c r="G567" s="429"/>
      <c r="H567" s="836"/>
      <c r="J567" s="509">
        <f t="shared" si="148"/>
        <v>0</v>
      </c>
      <c r="K567" s="509">
        <f t="shared" si="149"/>
        <v>0</v>
      </c>
      <c r="L567" s="509">
        <f t="shared" si="150"/>
        <v>0</v>
      </c>
      <c r="M567" s="509">
        <f t="shared" si="151"/>
        <v>0</v>
      </c>
      <c r="N567" s="509">
        <f t="shared" si="152"/>
        <v>0</v>
      </c>
      <c r="O567" s="509">
        <f t="shared" si="153"/>
        <v>0</v>
      </c>
      <c r="Q567" s="513">
        <v>0</v>
      </c>
      <c r="R567" s="513">
        <v>0</v>
      </c>
      <c r="S567" s="513">
        <v>0</v>
      </c>
      <c r="T567" s="513">
        <v>0</v>
      </c>
      <c r="U567" s="513">
        <v>0</v>
      </c>
      <c r="V567" s="513">
        <v>0</v>
      </c>
      <c r="X567" s="510">
        <f t="shared" si="154"/>
        <v>0</v>
      </c>
      <c r="Y567" s="510">
        <f t="shared" si="155"/>
        <v>0</v>
      </c>
      <c r="Z567" s="510">
        <f t="shared" si="156"/>
        <v>0</v>
      </c>
      <c r="AA567" s="510">
        <f t="shared" si="157"/>
        <v>0</v>
      </c>
      <c r="AB567" s="510">
        <f t="shared" si="158"/>
        <v>0</v>
      </c>
      <c r="AC567" s="510">
        <f t="shared" si="159"/>
        <v>0</v>
      </c>
    </row>
    <row r="568" spans="1:29" x14ac:dyDescent="0.25">
      <c r="A568" s="422">
        <v>1</v>
      </c>
      <c r="B568" s="429"/>
      <c r="C568" s="429"/>
      <c r="D568" s="429"/>
      <c r="E568" s="429"/>
      <c r="F568" s="429"/>
      <c r="G568" s="429"/>
      <c r="H568" s="836"/>
      <c r="J568" s="509">
        <f t="shared" si="148"/>
        <v>0</v>
      </c>
      <c r="K568" s="509">
        <f t="shared" si="149"/>
        <v>0</v>
      </c>
      <c r="L568" s="509">
        <f t="shared" si="150"/>
        <v>0</v>
      </c>
      <c r="M568" s="509">
        <f t="shared" si="151"/>
        <v>0</v>
      </c>
      <c r="N568" s="509">
        <f t="shared" si="152"/>
        <v>0</v>
      </c>
      <c r="O568" s="509">
        <f t="shared" si="153"/>
        <v>0</v>
      </c>
      <c r="Q568" s="513">
        <v>0</v>
      </c>
      <c r="R568" s="513">
        <v>0</v>
      </c>
      <c r="S568" s="513">
        <v>0</v>
      </c>
      <c r="T568" s="513">
        <v>0</v>
      </c>
      <c r="U568" s="513">
        <v>0</v>
      </c>
      <c r="V568" s="513">
        <v>0</v>
      </c>
      <c r="X568" s="510">
        <f t="shared" si="154"/>
        <v>0</v>
      </c>
      <c r="Y568" s="510">
        <f t="shared" si="155"/>
        <v>0</v>
      </c>
      <c r="Z568" s="510">
        <f t="shared" si="156"/>
        <v>0</v>
      </c>
      <c r="AA568" s="510">
        <f t="shared" si="157"/>
        <v>0</v>
      </c>
      <c r="AB568" s="510">
        <f t="shared" si="158"/>
        <v>0</v>
      </c>
      <c r="AC568" s="510">
        <f t="shared" si="159"/>
        <v>0</v>
      </c>
    </row>
    <row r="569" spans="1:29" x14ac:dyDescent="0.25">
      <c r="A569" s="422">
        <v>1</v>
      </c>
      <c r="B569" s="429"/>
      <c r="C569" s="429"/>
      <c r="D569" s="429"/>
      <c r="E569" s="429"/>
      <c r="F569" s="429"/>
      <c r="G569" s="429"/>
      <c r="H569" s="836"/>
      <c r="J569" s="509">
        <f t="shared" si="148"/>
        <v>0</v>
      </c>
      <c r="K569" s="509">
        <f t="shared" si="149"/>
        <v>0</v>
      </c>
      <c r="L569" s="509">
        <f t="shared" si="150"/>
        <v>0</v>
      </c>
      <c r="M569" s="509">
        <f t="shared" si="151"/>
        <v>0</v>
      </c>
      <c r="N569" s="509">
        <f t="shared" si="152"/>
        <v>0</v>
      </c>
      <c r="O569" s="509">
        <f t="shared" si="153"/>
        <v>0</v>
      </c>
      <c r="Q569" s="513">
        <v>0</v>
      </c>
      <c r="R569" s="513">
        <v>0</v>
      </c>
      <c r="S569" s="513">
        <v>0</v>
      </c>
      <c r="T569" s="513">
        <v>0</v>
      </c>
      <c r="U569" s="513">
        <v>0</v>
      </c>
      <c r="V569" s="513">
        <v>0</v>
      </c>
      <c r="X569" s="510">
        <f t="shared" si="154"/>
        <v>0</v>
      </c>
      <c r="Y569" s="510">
        <f t="shared" si="155"/>
        <v>0</v>
      </c>
      <c r="Z569" s="510">
        <f t="shared" si="156"/>
        <v>0</v>
      </c>
      <c r="AA569" s="510">
        <f t="shared" si="157"/>
        <v>0</v>
      </c>
      <c r="AB569" s="510">
        <f t="shared" si="158"/>
        <v>0</v>
      </c>
      <c r="AC569" s="510">
        <f t="shared" si="159"/>
        <v>0</v>
      </c>
    </row>
    <row r="570" spans="1:29" x14ac:dyDescent="0.25">
      <c r="A570" s="422">
        <v>1</v>
      </c>
      <c r="B570" s="429"/>
      <c r="C570" s="429"/>
      <c r="D570" s="429"/>
      <c r="E570" s="429"/>
      <c r="F570" s="429"/>
      <c r="G570" s="429"/>
      <c r="H570" s="836"/>
      <c r="J570" s="509">
        <f t="shared" si="148"/>
        <v>0</v>
      </c>
      <c r="K570" s="509">
        <f t="shared" si="149"/>
        <v>0</v>
      </c>
      <c r="L570" s="509">
        <f t="shared" si="150"/>
        <v>0</v>
      </c>
      <c r="M570" s="509">
        <f t="shared" si="151"/>
        <v>0</v>
      </c>
      <c r="N570" s="509">
        <f t="shared" si="152"/>
        <v>0</v>
      </c>
      <c r="O570" s="509">
        <f t="shared" si="153"/>
        <v>0</v>
      </c>
      <c r="Q570" s="513">
        <v>0</v>
      </c>
      <c r="R570" s="513">
        <v>0</v>
      </c>
      <c r="S570" s="513">
        <v>0</v>
      </c>
      <c r="T570" s="513">
        <v>0</v>
      </c>
      <c r="U570" s="513">
        <v>0</v>
      </c>
      <c r="V570" s="513">
        <v>0</v>
      </c>
      <c r="X570" s="510">
        <f t="shared" si="154"/>
        <v>0</v>
      </c>
      <c r="Y570" s="510">
        <f t="shared" si="155"/>
        <v>0</v>
      </c>
      <c r="Z570" s="510">
        <f t="shared" si="156"/>
        <v>0</v>
      </c>
      <c r="AA570" s="510">
        <f t="shared" si="157"/>
        <v>0</v>
      </c>
      <c r="AB570" s="510">
        <f t="shared" si="158"/>
        <v>0</v>
      </c>
      <c r="AC570" s="510">
        <f t="shared" si="159"/>
        <v>0</v>
      </c>
    </row>
    <row r="571" spans="1:29" x14ac:dyDescent="0.25">
      <c r="A571" s="422">
        <v>1</v>
      </c>
      <c r="B571" s="429"/>
      <c r="C571" s="429"/>
      <c r="D571" s="429"/>
      <c r="E571" s="429"/>
      <c r="F571" s="429"/>
      <c r="G571" s="429"/>
      <c r="H571" s="836"/>
      <c r="J571" s="509">
        <f t="shared" si="148"/>
        <v>0</v>
      </c>
      <c r="K571" s="509">
        <f t="shared" si="149"/>
        <v>0</v>
      </c>
      <c r="L571" s="509">
        <f t="shared" si="150"/>
        <v>0</v>
      </c>
      <c r="M571" s="509">
        <f t="shared" si="151"/>
        <v>0</v>
      </c>
      <c r="N571" s="509">
        <f t="shared" si="152"/>
        <v>0</v>
      </c>
      <c r="O571" s="509">
        <f t="shared" si="153"/>
        <v>0</v>
      </c>
      <c r="Q571" s="513">
        <v>0</v>
      </c>
      <c r="R571" s="513">
        <v>0</v>
      </c>
      <c r="S571" s="513">
        <v>0</v>
      </c>
      <c r="T571" s="513">
        <v>0</v>
      </c>
      <c r="U571" s="513">
        <v>0</v>
      </c>
      <c r="V571" s="513">
        <v>0</v>
      </c>
      <c r="X571" s="510">
        <f t="shared" si="154"/>
        <v>0</v>
      </c>
      <c r="Y571" s="510">
        <f t="shared" si="155"/>
        <v>0</v>
      </c>
      <c r="Z571" s="510">
        <f t="shared" si="156"/>
        <v>0</v>
      </c>
      <c r="AA571" s="510">
        <f t="shared" si="157"/>
        <v>0</v>
      </c>
      <c r="AB571" s="510">
        <f t="shared" si="158"/>
        <v>0</v>
      </c>
      <c r="AC571" s="510">
        <f t="shared" si="159"/>
        <v>0</v>
      </c>
    </row>
    <row r="572" spans="1:29" x14ac:dyDescent="0.25">
      <c r="A572" s="422">
        <v>1</v>
      </c>
      <c r="B572" s="429"/>
      <c r="C572" s="429"/>
      <c r="D572" s="429"/>
      <c r="E572" s="429"/>
      <c r="F572" s="429"/>
      <c r="G572" s="429"/>
      <c r="H572" s="836"/>
      <c r="J572" s="509">
        <f t="shared" si="148"/>
        <v>0</v>
      </c>
      <c r="K572" s="509">
        <f t="shared" si="149"/>
        <v>0</v>
      </c>
      <c r="L572" s="509">
        <f t="shared" si="150"/>
        <v>0</v>
      </c>
      <c r="M572" s="509">
        <f t="shared" si="151"/>
        <v>0</v>
      </c>
      <c r="N572" s="509">
        <f t="shared" si="152"/>
        <v>0</v>
      </c>
      <c r="O572" s="509">
        <f t="shared" si="153"/>
        <v>0</v>
      </c>
      <c r="Q572" s="513">
        <v>0</v>
      </c>
      <c r="R572" s="513">
        <v>0</v>
      </c>
      <c r="S572" s="513">
        <v>0</v>
      </c>
      <c r="T572" s="513">
        <v>0</v>
      </c>
      <c r="U572" s="513">
        <v>0</v>
      </c>
      <c r="V572" s="513">
        <v>0</v>
      </c>
      <c r="X572" s="510">
        <f t="shared" si="154"/>
        <v>0</v>
      </c>
      <c r="Y572" s="510">
        <f t="shared" si="155"/>
        <v>0</v>
      </c>
      <c r="Z572" s="510">
        <f t="shared" si="156"/>
        <v>0</v>
      </c>
      <c r="AA572" s="510">
        <f t="shared" si="157"/>
        <v>0</v>
      </c>
      <c r="AB572" s="510">
        <f t="shared" si="158"/>
        <v>0</v>
      </c>
      <c r="AC572" s="510">
        <f t="shared" si="159"/>
        <v>0</v>
      </c>
    </row>
    <row r="573" spans="1:29" x14ac:dyDescent="0.25">
      <c r="A573" s="422">
        <v>1</v>
      </c>
      <c r="B573" s="429"/>
      <c r="C573" s="429"/>
      <c r="D573" s="429"/>
      <c r="E573" s="429"/>
      <c r="F573" s="429"/>
      <c r="G573" s="429"/>
      <c r="H573" s="836"/>
      <c r="J573" s="509">
        <f t="shared" si="148"/>
        <v>0</v>
      </c>
      <c r="K573" s="509">
        <f t="shared" si="149"/>
        <v>0</v>
      </c>
      <c r="L573" s="509">
        <f t="shared" si="150"/>
        <v>0</v>
      </c>
      <c r="M573" s="509">
        <f t="shared" si="151"/>
        <v>0</v>
      </c>
      <c r="N573" s="509">
        <f t="shared" si="152"/>
        <v>0</v>
      </c>
      <c r="O573" s="509">
        <f t="shared" si="153"/>
        <v>0</v>
      </c>
      <c r="Q573" s="513">
        <v>0</v>
      </c>
      <c r="R573" s="513">
        <v>0</v>
      </c>
      <c r="S573" s="513">
        <v>0</v>
      </c>
      <c r="T573" s="513">
        <v>0</v>
      </c>
      <c r="U573" s="513">
        <v>0</v>
      </c>
      <c r="V573" s="513">
        <v>0</v>
      </c>
      <c r="X573" s="510">
        <f t="shared" si="154"/>
        <v>0</v>
      </c>
      <c r="Y573" s="510">
        <f t="shared" si="155"/>
        <v>0</v>
      </c>
      <c r="Z573" s="510">
        <f t="shared" si="156"/>
        <v>0</v>
      </c>
      <c r="AA573" s="510">
        <f t="shared" si="157"/>
        <v>0</v>
      </c>
      <c r="AB573" s="510">
        <f t="shared" si="158"/>
        <v>0</v>
      </c>
      <c r="AC573" s="510">
        <f t="shared" si="159"/>
        <v>0</v>
      </c>
    </row>
    <row r="574" spans="1:29" x14ac:dyDescent="0.25">
      <c r="A574" s="422">
        <v>1</v>
      </c>
      <c r="B574" s="430"/>
      <c r="C574" s="430"/>
      <c r="D574" s="430"/>
      <c r="E574" s="430"/>
      <c r="F574" s="430"/>
      <c r="G574" s="430"/>
      <c r="H574" s="837"/>
      <c r="J574" s="509">
        <f t="shared" si="148"/>
        <v>0</v>
      </c>
      <c r="K574" s="509">
        <f t="shared" si="149"/>
        <v>0</v>
      </c>
      <c r="L574" s="509">
        <f t="shared" si="150"/>
        <v>0</v>
      </c>
      <c r="M574" s="509">
        <f t="shared" si="151"/>
        <v>0</v>
      </c>
      <c r="N574" s="509">
        <f t="shared" si="152"/>
        <v>0</v>
      </c>
      <c r="O574" s="509">
        <f t="shared" si="153"/>
        <v>0</v>
      </c>
      <c r="Q574" s="513">
        <v>0</v>
      </c>
      <c r="R574" s="513">
        <v>0</v>
      </c>
      <c r="S574" s="513">
        <v>0</v>
      </c>
      <c r="T574" s="513">
        <v>0</v>
      </c>
      <c r="U574" s="513">
        <v>0</v>
      </c>
      <c r="V574" s="513">
        <v>0</v>
      </c>
      <c r="X574" s="510">
        <f t="shared" si="154"/>
        <v>0</v>
      </c>
      <c r="Y574" s="510">
        <f t="shared" si="155"/>
        <v>0</v>
      </c>
      <c r="Z574" s="510">
        <f t="shared" si="156"/>
        <v>0</v>
      </c>
      <c r="AA574" s="510">
        <f t="shared" si="157"/>
        <v>0</v>
      </c>
      <c r="AB574" s="510">
        <f t="shared" si="158"/>
        <v>0</v>
      </c>
      <c r="AC574" s="510">
        <f t="shared" si="159"/>
        <v>0</v>
      </c>
    </row>
    <row r="575" spans="1:29" x14ac:dyDescent="0.25">
      <c r="A575" s="422" t="s">
        <v>265</v>
      </c>
      <c r="B575" s="461">
        <v>3665200</v>
      </c>
      <c r="C575" s="461">
        <v>3649684.81</v>
      </c>
      <c r="D575" s="461">
        <v>4158200</v>
      </c>
      <c r="E575" s="461">
        <v>4158200</v>
      </c>
      <c r="F575" s="461">
        <v>4158200</v>
      </c>
      <c r="G575" s="461">
        <v>4158200</v>
      </c>
      <c r="H575" s="726" t="s">
        <v>729</v>
      </c>
      <c r="J575" s="509">
        <f t="shared" si="148"/>
        <v>3665.2</v>
      </c>
      <c r="K575" s="509">
        <f t="shared" si="149"/>
        <v>3649.7</v>
      </c>
      <c r="L575" s="509">
        <f t="shared" si="150"/>
        <v>4158.2</v>
      </c>
      <c r="M575" s="509">
        <f t="shared" si="151"/>
        <v>4158.2</v>
      </c>
      <c r="N575" s="509">
        <f t="shared" si="152"/>
        <v>4158.2</v>
      </c>
      <c r="O575" s="509">
        <f t="shared" si="153"/>
        <v>4158.2</v>
      </c>
      <c r="Q575" s="513">
        <v>3665.2</v>
      </c>
      <c r="R575" s="513">
        <v>3649.7</v>
      </c>
      <c r="S575" s="513">
        <v>4158.2</v>
      </c>
      <c r="T575" s="513">
        <v>4158.2</v>
      </c>
      <c r="U575" s="513">
        <v>4158.2</v>
      </c>
      <c r="V575" s="513">
        <v>4158.2</v>
      </c>
      <c r="X575" s="510">
        <f t="shared" si="154"/>
        <v>0</v>
      </c>
      <c r="Y575" s="510">
        <f t="shared" si="155"/>
        <v>-1.5189999999620341E-2</v>
      </c>
      <c r="Z575" s="510">
        <f t="shared" si="156"/>
        <v>0</v>
      </c>
      <c r="AA575" s="510">
        <f t="shared" si="157"/>
        <v>0</v>
      </c>
      <c r="AB575" s="510">
        <f t="shared" si="158"/>
        <v>0</v>
      </c>
      <c r="AC575" s="510">
        <f t="shared" si="159"/>
        <v>0</v>
      </c>
    </row>
    <row r="576" spans="1:29" x14ac:dyDescent="0.25">
      <c r="A576" s="422">
        <v>1</v>
      </c>
      <c r="B576" s="462">
        <v>0</v>
      </c>
      <c r="C576" s="462">
        <v>0</v>
      </c>
      <c r="D576" s="462">
        <v>0</v>
      </c>
      <c r="E576" s="462">
        <v>0</v>
      </c>
      <c r="F576" s="462">
        <v>0</v>
      </c>
      <c r="G576" s="462">
        <v>0</v>
      </c>
      <c r="H576" s="809"/>
      <c r="J576" s="509">
        <f t="shared" si="148"/>
        <v>0</v>
      </c>
      <c r="K576" s="509">
        <f t="shared" si="149"/>
        <v>0</v>
      </c>
      <c r="L576" s="509">
        <f t="shared" si="150"/>
        <v>0</v>
      </c>
      <c r="M576" s="509">
        <f t="shared" si="151"/>
        <v>0</v>
      </c>
      <c r="N576" s="509">
        <f t="shared" si="152"/>
        <v>0</v>
      </c>
      <c r="O576" s="509">
        <f t="shared" si="153"/>
        <v>0</v>
      </c>
      <c r="Q576" s="513">
        <v>0</v>
      </c>
      <c r="R576" s="513">
        <v>0</v>
      </c>
      <c r="S576" s="513">
        <v>0</v>
      </c>
      <c r="T576" s="513">
        <v>0</v>
      </c>
      <c r="U576" s="513">
        <v>0</v>
      </c>
      <c r="V576" s="513">
        <v>0</v>
      </c>
      <c r="X576" s="510">
        <f t="shared" si="154"/>
        <v>0</v>
      </c>
      <c r="Y576" s="510">
        <f t="shared" si="155"/>
        <v>0</v>
      </c>
      <c r="Z576" s="510">
        <f t="shared" si="156"/>
        <v>0</v>
      </c>
      <c r="AA576" s="510">
        <f t="shared" si="157"/>
        <v>0</v>
      </c>
      <c r="AB576" s="510">
        <f t="shared" si="158"/>
        <v>0</v>
      </c>
      <c r="AC576" s="510">
        <f t="shared" si="159"/>
        <v>0</v>
      </c>
    </row>
    <row r="577" spans="1:29" x14ac:dyDescent="0.25">
      <c r="A577" s="422" t="s">
        <v>266</v>
      </c>
      <c r="B577" s="428">
        <v>14902780</v>
      </c>
      <c r="C577" s="428">
        <v>14474820.890000001</v>
      </c>
      <c r="D577" s="428">
        <v>17869600</v>
      </c>
      <c r="E577" s="428">
        <v>18233700</v>
      </c>
      <c r="F577" s="428">
        <v>18078900</v>
      </c>
      <c r="G577" s="428">
        <v>18078900</v>
      </c>
      <c r="H577" s="726" t="s">
        <v>663</v>
      </c>
      <c r="J577" s="509">
        <f t="shared" si="148"/>
        <v>14902.8</v>
      </c>
      <c r="K577" s="509">
        <f t="shared" si="149"/>
        <v>14474.8</v>
      </c>
      <c r="L577" s="509">
        <f t="shared" si="150"/>
        <v>17869.599999999999</v>
      </c>
      <c r="M577" s="509">
        <f t="shared" si="151"/>
        <v>18233.7</v>
      </c>
      <c r="N577" s="509">
        <f t="shared" si="152"/>
        <v>18078.900000000001</v>
      </c>
      <c r="O577" s="509">
        <f t="shared" si="153"/>
        <v>18078.900000000001</v>
      </c>
      <c r="Q577" s="513">
        <v>14902.8</v>
      </c>
      <c r="R577" s="513">
        <v>14474.8</v>
      </c>
      <c r="S577" s="513">
        <v>17869.599999999999</v>
      </c>
      <c r="T577" s="513">
        <v>18233.7</v>
      </c>
      <c r="U577" s="513">
        <v>18078.900000000001</v>
      </c>
      <c r="V577" s="513">
        <v>18078.900000000001</v>
      </c>
      <c r="X577" s="510">
        <f t="shared" si="154"/>
        <v>-1.9999999998617568E-2</v>
      </c>
      <c r="Y577" s="510">
        <f t="shared" si="155"/>
        <v>2.0890000001600129E-2</v>
      </c>
      <c r="Z577" s="510">
        <f t="shared" si="156"/>
        <v>0</v>
      </c>
      <c r="AA577" s="510">
        <f t="shared" si="157"/>
        <v>0</v>
      </c>
      <c r="AB577" s="510">
        <f t="shared" si="158"/>
        <v>0</v>
      </c>
      <c r="AC577" s="510">
        <f t="shared" si="159"/>
        <v>0</v>
      </c>
    </row>
    <row r="578" spans="1:29" x14ac:dyDescent="0.25">
      <c r="A578" s="422">
        <v>1</v>
      </c>
      <c r="B578" s="429">
        <v>0</v>
      </c>
      <c r="C578" s="429">
        <v>0</v>
      </c>
      <c r="D578" s="429">
        <v>0</v>
      </c>
      <c r="E578" s="429">
        <v>0</v>
      </c>
      <c r="F578" s="429">
        <v>0</v>
      </c>
      <c r="G578" s="429">
        <v>0</v>
      </c>
      <c r="H578" s="727"/>
      <c r="J578" s="509">
        <f t="shared" si="148"/>
        <v>0</v>
      </c>
      <c r="K578" s="509">
        <f t="shared" si="149"/>
        <v>0</v>
      </c>
      <c r="L578" s="509">
        <f t="shared" si="150"/>
        <v>0</v>
      </c>
      <c r="M578" s="509">
        <f t="shared" si="151"/>
        <v>0</v>
      </c>
      <c r="N578" s="509">
        <f t="shared" si="152"/>
        <v>0</v>
      </c>
      <c r="O578" s="509">
        <f t="shared" si="153"/>
        <v>0</v>
      </c>
      <c r="Q578" s="513">
        <v>0</v>
      </c>
      <c r="R578" s="513">
        <v>0</v>
      </c>
      <c r="S578" s="513">
        <v>0</v>
      </c>
      <c r="T578" s="513">
        <v>0</v>
      </c>
      <c r="U578" s="513">
        <v>0</v>
      </c>
      <c r="V578" s="513">
        <v>0</v>
      </c>
      <c r="X578" s="510">
        <f t="shared" si="154"/>
        <v>0</v>
      </c>
      <c r="Y578" s="510">
        <f t="shared" si="155"/>
        <v>0</v>
      </c>
      <c r="Z578" s="510">
        <f t="shared" si="156"/>
        <v>0</v>
      </c>
      <c r="AA578" s="510">
        <f t="shared" si="157"/>
        <v>0</v>
      </c>
      <c r="AB578" s="510">
        <f t="shared" si="158"/>
        <v>0</v>
      </c>
      <c r="AC578" s="510">
        <f t="shared" si="159"/>
        <v>0</v>
      </c>
    </row>
    <row r="579" spans="1:29" x14ac:dyDescent="0.25">
      <c r="A579" s="422">
        <v>1</v>
      </c>
      <c r="B579" s="429">
        <v>0</v>
      </c>
      <c r="C579" s="429">
        <v>0</v>
      </c>
      <c r="D579" s="429">
        <v>0</v>
      </c>
      <c r="E579" s="429">
        <v>0</v>
      </c>
      <c r="F579" s="429">
        <v>0</v>
      </c>
      <c r="G579" s="429">
        <v>0</v>
      </c>
      <c r="H579" s="727"/>
      <c r="J579" s="509">
        <f t="shared" si="148"/>
        <v>0</v>
      </c>
      <c r="K579" s="509">
        <f t="shared" si="149"/>
        <v>0</v>
      </c>
      <c r="L579" s="509">
        <f t="shared" si="150"/>
        <v>0</v>
      </c>
      <c r="M579" s="509">
        <f t="shared" si="151"/>
        <v>0</v>
      </c>
      <c r="N579" s="509">
        <f t="shared" si="152"/>
        <v>0</v>
      </c>
      <c r="O579" s="509">
        <f t="shared" si="153"/>
        <v>0</v>
      </c>
      <c r="Q579" s="513">
        <v>0</v>
      </c>
      <c r="R579" s="513">
        <v>0</v>
      </c>
      <c r="S579" s="513">
        <v>0</v>
      </c>
      <c r="T579" s="513">
        <v>0</v>
      </c>
      <c r="U579" s="513">
        <v>0</v>
      </c>
      <c r="V579" s="513">
        <v>0</v>
      </c>
      <c r="X579" s="510">
        <f t="shared" si="154"/>
        <v>0</v>
      </c>
      <c r="Y579" s="510">
        <f t="shared" si="155"/>
        <v>0</v>
      </c>
      <c r="Z579" s="510">
        <f t="shared" si="156"/>
        <v>0</v>
      </c>
      <c r="AA579" s="510">
        <f t="shared" si="157"/>
        <v>0</v>
      </c>
      <c r="AB579" s="510">
        <f t="shared" si="158"/>
        <v>0</v>
      </c>
      <c r="AC579" s="510">
        <f t="shared" si="159"/>
        <v>0</v>
      </c>
    </row>
    <row r="580" spans="1:29" x14ac:dyDescent="0.25">
      <c r="A580" s="422">
        <v>1</v>
      </c>
      <c r="B580" s="429">
        <v>0</v>
      </c>
      <c r="C580" s="429">
        <v>0</v>
      </c>
      <c r="D580" s="429">
        <v>0</v>
      </c>
      <c r="E580" s="429">
        <v>0</v>
      </c>
      <c r="F580" s="429">
        <v>0</v>
      </c>
      <c r="G580" s="429">
        <v>0</v>
      </c>
      <c r="H580" s="727"/>
      <c r="J580" s="509">
        <f t="shared" si="148"/>
        <v>0</v>
      </c>
      <c r="K580" s="509">
        <f t="shared" si="149"/>
        <v>0</v>
      </c>
      <c r="L580" s="509">
        <f t="shared" si="150"/>
        <v>0</v>
      </c>
      <c r="M580" s="509">
        <f t="shared" si="151"/>
        <v>0</v>
      </c>
      <c r="N580" s="509">
        <f t="shared" si="152"/>
        <v>0</v>
      </c>
      <c r="O580" s="509">
        <f t="shared" si="153"/>
        <v>0</v>
      </c>
      <c r="Q580" s="513">
        <v>0</v>
      </c>
      <c r="R580" s="513">
        <v>0</v>
      </c>
      <c r="S580" s="513">
        <v>0</v>
      </c>
      <c r="T580" s="513">
        <v>0</v>
      </c>
      <c r="U580" s="513">
        <v>0</v>
      </c>
      <c r="V580" s="513">
        <v>0</v>
      </c>
      <c r="X580" s="510">
        <f t="shared" si="154"/>
        <v>0</v>
      </c>
      <c r="Y580" s="510">
        <f t="shared" si="155"/>
        <v>0</v>
      </c>
      <c r="Z580" s="510">
        <f t="shared" si="156"/>
        <v>0</v>
      </c>
      <c r="AA580" s="510">
        <f t="shared" si="157"/>
        <v>0</v>
      </c>
      <c r="AB580" s="510">
        <f t="shared" si="158"/>
        <v>0</v>
      </c>
      <c r="AC580" s="510">
        <f t="shared" si="159"/>
        <v>0</v>
      </c>
    </row>
    <row r="581" spans="1:29" x14ac:dyDescent="0.25">
      <c r="A581" s="422">
        <v>1</v>
      </c>
      <c r="B581" s="430">
        <v>0</v>
      </c>
      <c r="C581" s="430">
        <v>0</v>
      </c>
      <c r="D581" s="430">
        <v>0</v>
      </c>
      <c r="E581" s="430">
        <v>0</v>
      </c>
      <c r="F581" s="430">
        <v>0</v>
      </c>
      <c r="G581" s="430">
        <v>0</v>
      </c>
      <c r="H581" s="809"/>
      <c r="J581" s="509">
        <f t="shared" ref="J581:J615" si="160">ROUND(B581/1000,1)</f>
        <v>0</v>
      </c>
      <c r="K581" s="509">
        <f t="shared" ref="K581:K615" si="161">ROUND(C581/1000,1)</f>
        <v>0</v>
      </c>
      <c r="L581" s="509">
        <f t="shared" ref="L581:L615" si="162">ROUND(D581/1000,1)</f>
        <v>0</v>
      </c>
      <c r="M581" s="509">
        <f t="shared" ref="M581:M615" si="163">ROUND(E581/1000,1)</f>
        <v>0</v>
      </c>
      <c r="N581" s="509">
        <f t="shared" ref="N581:N615" si="164">ROUND(F581/1000,1)</f>
        <v>0</v>
      </c>
      <c r="O581" s="509">
        <f t="shared" ref="O581:O615" si="165">ROUND(G581/1000,1)</f>
        <v>0</v>
      </c>
      <c r="Q581" s="513">
        <v>0</v>
      </c>
      <c r="R581" s="513">
        <v>0</v>
      </c>
      <c r="S581" s="513">
        <v>0</v>
      </c>
      <c r="T581" s="513">
        <v>0</v>
      </c>
      <c r="U581" s="513">
        <v>0</v>
      </c>
      <c r="V581" s="513">
        <v>0</v>
      </c>
      <c r="X581" s="510">
        <f t="shared" si="154"/>
        <v>0</v>
      </c>
      <c r="Y581" s="510">
        <f t="shared" si="155"/>
        <v>0</v>
      </c>
      <c r="Z581" s="510">
        <f t="shared" si="156"/>
        <v>0</v>
      </c>
      <c r="AA581" s="510">
        <f t="shared" si="157"/>
        <v>0</v>
      </c>
      <c r="AB581" s="510">
        <f t="shared" si="158"/>
        <v>0</v>
      </c>
      <c r="AC581" s="510">
        <f t="shared" si="159"/>
        <v>0</v>
      </c>
    </row>
    <row r="582" spans="1:29" x14ac:dyDescent="0.25">
      <c r="A582" s="422" t="s">
        <v>267</v>
      </c>
      <c r="B582" s="428">
        <v>139225545.43000001</v>
      </c>
      <c r="C582" s="428">
        <v>137393691.75999999</v>
      </c>
      <c r="D582" s="428">
        <v>154376281</v>
      </c>
      <c r="E582" s="428">
        <v>154995978</v>
      </c>
      <c r="F582" s="428">
        <v>154989778</v>
      </c>
      <c r="G582" s="428">
        <v>154986678</v>
      </c>
      <c r="H582" s="726" t="s">
        <v>542</v>
      </c>
      <c r="J582" s="509">
        <f t="shared" si="160"/>
        <v>139225.5</v>
      </c>
      <c r="K582" s="509">
        <f t="shared" si="161"/>
        <v>137393.70000000001</v>
      </c>
      <c r="L582" s="509">
        <f t="shared" si="162"/>
        <v>154376.29999999999</v>
      </c>
      <c r="M582" s="509">
        <f t="shared" si="163"/>
        <v>154996</v>
      </c>
      <c r="N582" s="509">
        <f t="shared" si="164"/>
        <v>154989.79999999999</v>
      </c>
      <c r="O582" s="509">
        <f t="shared" si="165"/>
        <v>154986.70000000001</v>
      </c>
      <c r="Q582" s="513">
        <v>139225.5</v>
      </c>
      <c r="R582" s="513">
        <v>137393.70000000001</v>
      </c>
      <c r="S582" s="513">
        <v>154376.29999999999</v>
      </c>
      <c r="T582" s="513">
        <v>154996</v>
      </c>
      <c r="U582" s="513">
        <v>154989.79999999999</v>
      </c>
      <c r="V582" s="513">
        <v>154986.70000000001</v>
      </c>
      <c r="X582" s="510">
        <f t="shared" si="154"/>
        <v>4.5429999998304993E-2</v>
      </c>
      <c r="Y582" s="510">
        <f t="shared" si="155"/>
        <v>-8.240000024670735E-3</v>
      </c>
      <c r="Z582" s="510">
        <f t="shared" si="156"/>
        <v>-1.9000000000232831E-2</v>
      </c>
      <c r="AA582" s="510">
        <f t="shared" si="157"/>
        <v>-2.1999999997206032E-2</v>
      </c>
      <c r="AB582" s="510">
        <f t="shared" si="158"/>
        <v>-2.1999999997206032E-2</v>
      </c>
      <c r="AC582" s="510">
        <f t="shared" si="159"/>
        <v>-2.1999999997206032E-2</v>
      </c>
    </row>
    <row r="583" spans="1:29" x14ac:dyDescent="0.25">
      <c r="A583" s="422">
        <v>1</v>
      </c>
      <c r="B583" s="429">
        <v>142002</v>
      </c>
      <c r="C583" s="429">
        <v>139927.4</v>
      </c>
      <c r="D583" s="429">
        <v>135790.29999999999</v>
      </c>
      <c r="E583" s="429">
        <v>135970.5</v>
      </c>
      <c r="F583" s="429">
        <v>135967.5</v>
      </c>
      <c r="G583" s="429">
        <v>135963.79999999999</v>
      </c>
      <c r="H583" s="727"/>
      <c r="J583" s="509">
        <f t="shared" si="160"/>
        <v>142</v>
      </c>
      <c r="K583" s="509">
        <f t="shared" si="161"/>
        <v>139.9</v>
      </c>
      <c r="L583" s="509">
        <f t="shared" si="162"/>
        <v>135.80000000000001</v>
      </c>
      <c r="M583" s="509">
        <f t="shared" si="163"/>
        <v>136</v>
      </c>
      <c r="N583" s="509">
        <f t="shared" si="164"/>
        <v>136</v>
      </c>
      <c r="O583" s="509">
        <f t="shared" si="165"/>
        <v>136</v>
      </c>
      <c r="Q583" s="513">
        <v>142</v>
      </c>
      <c r="R583" s="513">
        <v>139.9</v>
      </c>
      <c r="S583" s="513">
        <v>135.80000000000001</v>
      </c>
      <c r="T583" s="513">
        <v>136</v>
      </c>
      <c r="U583" s="513">
        <v>136</v>
      </c>
      <c r="V583" s="513">
        <v>136</v>
      </c>
      <c r="X583" s="510">
        <f t="shared" si="154"/>
        <v>2.0000000000095497E-3</v>
      </c>
      <c r="Y583" s="510">
        <f t="shared" si="155"/>
        <v>2.7400000000000091E-2</v>
      </c>
      <c r="Z583" s="510">
        <f t="shared" si="156"/>
        <v>-9.7000000000093678E-3</v>
      </c>
      <c r="AA583" s="510">
        <f t="shared" si="157"/>
        <v>-2.950000000001296E-2</v>
      </c>
      <c r="AB583" s="510">
        <f t="shared" si="158"/>
        <v>-3.2499999999998863E-2</v>
      </c>
      <c r="AC583" s="510">
        <f t="shared" si="159"/>
        <v>-3.6200000000008004E-2</v>
      </c>
    </row>
    <row r="584" spans="1:29" x14ac:dyDescent="0.25">
      <c r="A584" s="422" t="s">
        <v>268</v>
      </c>
      <c r="B584" s="423">
        <v>24718040</v>
      </c>
      <c r="C584" s="423">
        <v>24374413.609999999</v>
      </c>
      <c r="D584" s="423">
        <v>30086700</v>
      </c>
      <c r="E584" s="423">
        <v>30240800</v>
      </c>
      <c r="F584" s="423">
        <v>30238900</v>
      </c>
      <c r="G584" s="423">
        <v>30237400</v>
      </c>
      <c r="H584" s="726" t="s">
        <v>323</v>
      </c>
      <c r="J584" s="509">
        <f t="shared" si="160"/>
        <v>24718</v>
      </c>
      <c r="K584" s="509">
        <f t="shared" si="161"/>
        <v>24374.400000000001</v>
      </c>
      <c r="L584" s="509">
        <f t="shared" si="162"/>
        <v>30086.7</v>
      </c>
      <c r="M584" s="509">
        <f t="shared" si="163"/>
        <v>30240.799999999999</v>
      </c>
      <c r="N584" s="509">
        <f t="shared" si="164"/>
        <v>30238.9</v>
      </c>
      <c r="O584" s="509">
        <f t="shared" si="165"/>
        <v>30237.4</v>
      </c>
      <c r="Q584" s="513">
        <v>24718</v>
      </c>
      <c r="R584" s="513">
        <v>24374.400000000001</v>
      </c>
      <c r="S584" s="513">
        <v>30086.7</v>
      </c>
      <c r="T584" s="513">
        <v>30240.799999999999</v>
      </c>
      <c r="U584" s="513">
        <v>30238.9</v>
      </c>
      <c r="V584" s="513">
        <v>30237.4</v>
      </c>
      <c r="X584" s="510">
        <f t="shared" si="154"/>
        <v>4.0000000000873115E-2</v>
      </c>
      <c r="Y584" s="510">
        <f t="shared" si="155"/>
        <v>1.3609999998152489E-2</v>
      </c>
      <c r="Z584" s="510">
        <f t="shared" si="156"/>
        <v>0</v>
      </c>
      <c r="AA584" s="510">
        <f t="shared" si="157"/>
        <v>0</v>
      </c>
      <c r="AB584" s="510">
        <f t="shared" si="158"/>
        <v>0</v>
      </c>
      <c r="AC584" s="510">
        <f t="shared" si="159"/>
        <v>0</v>
      </c>
    </row>
    <row r="585" spans="1:29" x14ac:dyDescent="0.25">
      <c r="A585" s="422">
        <v>1</v>
      </c>
      <c r="B585" s="427">
        <v>0</v>
      </c>
      <c r="C585" s="427">
        <v>0</v>
      </c>
      <c r="D585" s="427">
        <v>0</v>
      </c>
      <c r="E585" s="427">
        <v>0</v>
      </c>
      <c r="F585" s="427">
        <v>0</v>
      </c>
      <c r="G585" s="427">
        <v>0</v>
      </c>
      <c r="H585" s="727"/>
      <c r="J585" s="509">
        <f t="shared" si="160"/>
        <v>0</v>
      </c>
      <c r="K585" s="509">
        <f t="shared" si="161"/>
        <v>0</v>
      </c>
      <c r="L585" s="509">
        <f t="shared" si="162"/>
        <v>0</v>
      </c>
      <c r="M585" s="509">
        <f t="shared" si="163"/>
        <v>0</v>
      </c>
      <c r="N585" s="509">
        <f t="shared" si="164"/>
        <v>0</v>
      </c>
      <c r="O585" s="509">
        <f t="shared" si="165"/>
        <v>0</v>
      </c>
      <c r="Q585" s="513">
        <v>0</v>
      </c>
      <c r="R585" s="513">
        <v>0</v>
      </c>
      <c r="S585" s="513">
        <v>0</v>
      </c>
      <c r="T585" s="513">
        <v>0</v>
      </c>
      <c r="U585" s="513">
        <v>0</v>
      </c>
      <c r="V585" s="513">
        <v>0</v>
      </c>
      <c r="X585" s="510">
        <f t="shared" si="154"/>
        <v>0</v>
      </c>
      <c r="Y585" s="510">
        <f t="shared" si="155"/>
        <v>0</v>
      </c>
      <c r="Z585" s="510">
        <f t="shared" si="156"/>
        <v>0</v>
      </c>
      <c r="AA585" s="510">
        <f t="shared" si="157"/>
        <v>0</v>
      </c>
      <c r="AB585" s="510">
        <f t="shared" si="158"/>
        <v>0</v>
      </c>
      <c r="AC585" s="510">
        <f t="shared" si="159"/>
        <v>0</v>
      </c>
    </row>
    <row r="586" spans="1:29" x14ac:dyDescent="0.25">
      <c r="A586" s="422" t="s">
        <v>269</v>
      </c>
      <c r="B586" s="428">
        <v>21793610</v>
      </c>
      <c r="C586" s="428">
        <v>21720193.469999999</v>
      </c>
      <c r="D586" s="428">
        <v>27433700</v>
      </c>
      <c r="E586" s="428">
        <v>27198900</v>
      </c>
      <c r="F586" s="428">
        <v>27198500</v>
      </c>
      <c r="G586" s="428">
        <v>27198500</v>
      </c>
      <c r="H586" s="726" t="s">
        <v>149</v>
      </c>
      <c r="J586" s="509">
        <f t="shared" si="160"/>
        <v>21793.599999999999</v>
      </c>
      <c r="K586" s="509">
        <f t="shared" si="161"/>
        <v>21720.2</v>
      </c>
      <c r="L586" s="509">
        <f t="shared" si="162"/>
        <v>27433.7</v>
      </c>
      <c r="M586" s="509">
        <f t="shared" si="163"/>
        <v>27198.9</v>
      </c>
      <c r="N586" s="509">
        <f t="shared" si="164"/>
        <v>27198.5</v>
      </c>
      <c r="O586" s="509">
        <f t="shared" si="165"/>
        <v>27198.5</v>
      </c>
      <c r="Q586" s="513">
        <v>21793.599999999999</v>
      </c>
      <c r="R586" s="513">
        <v>21720.2</v>
      </c>
      <c r="S586" s="513">
        <v>27433.7</v>
      </c>
      <c r="T586" s="513">
        <v>27198.9</v>
      </c>
      <c r="U586" s="513">
        <v>27198.5</v>
      </c>
      <c r="V586" s="513">
        <v>27198.5</v>
      </c>
      <c r="X586" s="510">
        <f t="shared" ref="X586:X649" si="166">B586/1000-Q586</f>
        <v>1.0000000002037268E-2</v>
      </c>
      <c r="Y586" s="510">
        <f t="shared" ref="Y586:Y649" si="167">C586/1000-R586</f>
        <v>-6.5300000023853499E-3</v>
      </c>
      <c r="Z586" s="510">
        <f t="shared" ref="Z586:Z649" si="168">D586/1000-S586</f>
        <v>0</v>
      </c>
      <c r="AA586" s="510">
        <f t="shared" ref="AA586:AA649" si="169">E586/1000-T586</f>
        <v>0</v>
      </c>
      <c r="AB586" s="510">
        <f t="shared" ref="AB586:AB649" si="170">F586/1000-U586</f>
        <v>0</v>
      </c>
      <c r="AC586" s="510">
        <f t="shared" ref="AC586:AC649" si="171">G586/1000-V586</f>
        <v>0</v>
      </c>
    </row>
    <row r="587" spans="1:29" x14ac:dyDescent="0.25">
      <c r="A587" s="422">
        <v>1</v>
      </c>
      <c r="B587" s="430">
        <v>0</v>
      </c>
      <c r="C587" s="430">
        <v>0</v>
      </c>
      <c r="D587" s="430">
        <v>0</v>
      </c>
      <c r="E587" s="430">
        <v>0</v>
      </c>
      <c r="F587" s="430">
        <v>0</v>
      </c>
      <c r="G587" s="430">
        <v>0</v>
      </c>
      <c r="H587" s="809"/>
      <c r="J587" s="509">
        <f t="shared" si="160"/>
        <v>0</v>
      </c>
      <c r="K587" s="509">
        <f t="shared" si="161"/>
        <v>0</v>
      </c>
      <c r="L587" s="509">
        <f t="shared" si="162"/>
        <v>0</v>
      </c>
      <c r="M587" s="509">
        <f t="shared" si="163"/>
        <v>0</v>
      </c>
      <c r="N587" s="509">
        <f t="shared" si="164"/>
        <v>0</v>
      </c>
      <c r="O587" s="509">
        <f t="shared" si="165"/>
        <v>0</v>
      </c>
      <c r="Q587" s="513">
        <v>0</v>
      </c>
      <c r="R587" s="513">
        <v>0</v>
      </c>
      <c r="S587" s="513">
        <v>0</v>
      </c>
      <c r="T587" s="513">
        <v>0</v>
      </c>
      <c r="U587" s="513">
        <v>0</v>
      </c>
      <c r="V587" s="513">
        <v>0</v>
      </c>
      <c r="X587" s="510">
        <f t="shared" si="166"/>
        <v>0</v>
      </c>
      <c r="Y587" s="510">
        <f t="shared" si="167"/>
        <v>0</v>
      </c>
      <c r="Z587" s="510">
        <f t="shared" si="168"/>
        <v>0</v>
      </c>
      <c r="AA587" s="510">
        <f t="shared" si="169"/>
        <v>0</v>
      </c>
      <c r="AB587" s="510">
        <f t="shared" si="170"/>
        <v>0</v>
      </c>
      <c r="AC587" s="510">
        <f t="shared" si="171"/>
        <v>0</v>
      </c>
    </row>
    <row r="588" spans="1:29" x14ac:dyDescent="0.25">
      <c r="A588" s="422" t="s">
        <v>1171</v>
      </c>
      <c r="B588" s="428">
        <v>26587300</v>
      </c>
      <c r="C588" s="428">
        <v>26585179.32</v>
      </c>
      <c r="D588" s="428">
        <v>31098500</v>
      </c>
      <c r="E588" s="428">
        <v>31827900</v>
      </c>
      <c r="F588" s="428">
        <v>31827900</v>
      </c>
      <c r="G588" s="428">
        <v>31827900</v>
      </c>
      <c r="H588" s="726" t="s">
        <v>153</v>
      </c>
      <c r="J588" s="509">
        <f t="shared" si="160"/>
        <v>26587.3</v>
      </c>
      <c r="K588" s="509">
        <f t="shared" si="161"/>
        <v>26585.200000000001</v>
      </c>
      <c r="L588" s="509">
        <f t="shared" si="162"/>
        <v>31098.5</v>
      </c>
      <c r="M588" s="509">
        <f t="shared" si="163"/>
        <v>31827.9</v>
      </c>
      <c r="N588" s="509">
        <f t="shared" si="164"/>
        <v>31827.9</v>
      </c>
      <c r="O588" s="509">
        <f t="shared" si="165"/>
        <v>31827.9</v>
      </c>
      <c r="Q588" s="513">
        <v>26587.3</v>
      </c>
      <c r="R588" s="513">
        <v>26585.200000000001</v>
      </c>
      <c r="S588" s="513">
        <v>31098.5</v>
      </c>
      <c r="T588" s="513">
        <v>31827.9</v>
      </c>
      <c r="U588" s="513">
        <v>31827.9</v>
      </c>
      <c r="V588" s="513">
        <v>31827.9</v>
      </c>
      <c r="X588" s="510">
        <f t="shared" si="166"/>
        <v>0</v>
      </c>
      <c r="Y588" s="510">
        <f t="shared" si="167"/>
        <v>-2.0680000001448207E-2</v>
      </c>
      <c r="Z588" s="510">
        <f t="shared" si="168"/>
        <v>0</v>
      </c>
      <c r="AA588" s="510">
        <f t="shared" si="169"/>
        <v>0</v>
      </c>
      <c r="AB588" s="510">
        <f t="shared" si="170"/>
        <v>0</v>
      </c>
      <c r="AC588" s="510">
        <f t="shared" si="171"/>
        <v>0</v>
      </c>
    </row>
    <row r="589" spans="1:29" x14ac:dyDescent="0.25">
      <c r="A589" s="422">
        <v>1</v>
      </c>
      <c r="B589" s="429"/>
      <c r="C589" s="429"/>
      <c r="D589" s="429"/>
      <c r="E589" s="429"/>
      <c r="F589" s="429"/>
      <c r="G589" s="429"/>
      <c r="H589" s="727"/>
      <c r="J589" s="509">
        <f t="shared" si="160"/>
        <v>0</v>
      </c>
      <c r="K589" s="509">
        <f t="shared" si="161"/>
        <v>0</v>
      </c>
      <c r="L589" s="509">
        <f t="shared" si="162"/>
        <v>0</v>
      </c>
      <c r="M589" s="509">
        <f t="shared" si="163"/>
        <v>0</v>
      </c>
      <c r="N589" s="509">
        <f t="shared" si="164"/>
        <v>0</v>
      </c>
      <c r="O589" s="509">
        <f t="shared" si="165"/>
        <v>0</v>
      </c>
      <c r="Q589" s="513">
        <v>0</v>
      </c>
      <c r="R589" s="513">
        <v>0</v>
      </c>
      <c r="S589" s="513">
        <v>0</v>
      </c>
      <c r="T589" s="513">
        <v>0</v>
      </c>
      <c r="U589" s="513">
        <v>0</v>
      </c>
      <c r="V589" s="513">
        <v>0</v>
      </c>
      <c r="X589" s="510">
        <f t="shared" si="166"/>
        <v>0</v>
      </c>
      <c r="Y589" s="510">
        <f t="shared" si="167"/>
        <v>0</v>
      </c>
      <c r="Z589" s="510">
        <f t="shared" si="168"/>
        <v>0</v>
      </c>
      <c r="AA589" s="510">
        <f t="shared" si="169"/>
        <v>0</v>
      </c>
      <c r="AB589" s="510">
        <f t="shared" si="170"/>
        <v>0</v>
      </c>
      <c r="AC589" s="510">
        <f t="shared" si="171"/>
        <v>0</v>
      </c>
    </row>
    <row r="590" spans="1:29" x14ac:dyDescent="0.25">
      <c r="A590" s="422">
        <v>1</v>
      </c>
      <c r="B590" s="430">
        <v>0</v>
      </c>
      <c r="C590" s="430">
        <v>0</v>
      </c>
      <c r="D590" s="430">
        <v>0</v>
      </c>
      <c r="E590" s="430">
        <v>0</v>
      </c>
      <c r="F590" s="430">
        <v>0</v>
      </c>
      <c r="G590" s="430">
        <v>0</v>
      </c>
      <c r="H590" s="809"/>
      <c r="J590" s="509">
        <f t="shared" si="160"/>
        <v>0</v>
      </c>
      <c r="K590" s="509">
        <f t="shared" si="161"/>
        <v>0</v>
      </c>
      <c r="L590" s="509">
        <f t="shared" si="162"/>
        <v>0</v>
      </c>
      <c r="M590" s="509">
        <f t="shared" si="163"/>
        <v>0</v>
      </c>
      <c r="N590" s="509">
        <f t="shared" si="164"/>
        <v>0</v>
      </c>
      <c r="O590" s="509">
        <f t="shared" si="165"/>
        <v>0</v>
      </c>
      <c r="Q590" s="513">
        <v>0</v>
      </c>
      <c r="R590" s="513">
        <v>0</v>
      </c>
      <c r="S590" s="513">
        <v>0</v>
      </c>
      <c r="T590" s="513">
        <v>0</v>
      </c>
      <c r="U590" s="513">
        <v>0</v>
      </c>
      <c r="V590" s="513">
        <v>0</v>
      </c>
      <c r="X590" s="510">
        <f t="shared" si="166"/>
        <v>0</v>
      </c>
      <c r="Y590" s="510">
        <f t="shared" si="167"/>
        <v>0</v>
      </c>
      <c r="Z590" s="510">
        <f t="shared" si="168"/>
        <v>0</v>
      </c>
      <c r="AA590" s="510">
        <f t="shared" si="169"/>
        <v>0</v>
      </c>
      <c r="AB590" s="510">
        <f t="shared" si="170"/>
        <v>0</v>
      </c>
      <c r="AC590" s="510">
        <f t="shared" si="171"/>
        <v>0</v>
      </c>
    </row>
    <row r="591" spans="1:29" x14ac:dyDescent="0.25">
      <c r="A591" s="411" t="s">
        <v>270</v>
      </c>
      <c r="B591" s="428">
        <v>22013380</v>
      </c>
      <c r="C591" s="428">
        <v>21983511.34</v>
      </c>
      <c r="D591" s="428">
        <v>29910100</v>
      </c>
      <c r="E591" s="428">
        <v>30096800</v>
      </c>
      <c r="F591" s="428">
        <v>30096800</v>
      </c>
      <c r="G591" s="428">
        <v>30096800</v>
      </c>
      <c r="H591" s="726" t="s">
        <v>148</v>
      </c>
      <c r="J591" s="509">
        <f t="shared" si="160"/>
        <v>22013.4</v>
      </c>
      <c r="K591" s="509">
        <f t="shared" si="161"/>
        <v>21983.5</v>
      </c>
      <c r="L591" s="509">
        <f t="shared" si="162"/>
        <v>29910.1</v>
      </c>
      <c r="M591" s="509">
        <f t="shared" si="163"/>
        <v>30096.799999999999</v>
      </c>
      <c r="N591" s="509">
        <f t="shared" si="164"/>
        <v>30096.799999999999</v>
      </c>
      <c r="O591" s="509">
        <f t="shared" si="165"/>
        <v>30096.799999999999</v>
      </c>
      <c r="Q591" s="513">
        <v>22013.4</v>
      </c>
      <c r="R591" s="513">
        <v>21983.5</v>
      </c>
      <c r="S591" s="513">
        <v>29910.1</v>
      </c>
      <c r="T591" s="513">
        <v>30096.799999999999</v>
      </c>
      <c r="U591" s="513">
        <v>30096.799999999999</v>
      </c>
      <c r="V591" s="513">
        <v>30096.799999999999</v>
      </c>
      <c r="X591" s="510">
        <f t="shared" si="166"/>
        <v>-2.0000000000436557E-2</v>
      </c>
      <c r="Y591" s="510">
        <f t="shared" si="167"/>
        <v>1.134000000092783E-2</v>
      </c>
      <c r="Z591" s="510">
        <f t="shared" si="168"/>
        <v>0</v>
      </c>
      <c r="AA591" s="510">
        <f t="shared" si="169"/>
        <v>0</v>
      </c>
      <c r="AB591" s="510">
        <f t="shared" si="170"/>
        <v>0</v>
      </c>
      <c r="AC591" s="510">
        <f t="shared" si="171"/>
        <v>0</v>
      </c>
    </row>
    <row r="592" spans="1:29" x14ac:dyDescent="0.25">
      <c r="A592" s="422">
        <v>1</v>
      </c>
      <c r="B592" s="429"/>
      <c r="C592" s="429"/>
      <c r="D592" s="429"/>
      <c r="E592" s="429"/>
      <c r="F592" s="429"/>
      <c r="G592" s="429"/>
      <c r="H592" s="727"/>
      <c r="J592" s="509">
        <f t="shared" si="160"/>
        <v>0</v>
      </c>
      <c r="K592" s="509">
        <f t="shared" si="161"/>
        <v>0</v>
      </c>
      <c r="L592" s="509">
        <f t="shared" si="162"/>
        <v>0</v>
      </c>
      <c r="M592" s="509">
        <f t="shared" si="163"/>
        <v>0</v>
      </c>
      <c r="N592" s="509">
        <f t="shared" si="164"/>
        <v>0</v>
      </c>
      <c r="O592" s="509">
        <f t="shared" si="165"/>
        <v>0</v>
      </c>
      <c r="Q592" s="513">
        <v>0</v>
      </c>
      <c r="R592" s="513">
        <v>0</v>
      </c>
      <c r="S592" s="513">
        <v>0</v>
      </c>
      <c r="T592" s="513">
        <v>0</v>
      </c>
      <c r="U592" s="513">
        <v>0</v>
      </c>
      <c r="V592" s="513">
        <v>0</v>
      </c>
      <c r="X592" s="510">
        <f t="shared" si="166"/>
        <v>0</v>
      </c>
      <c r="Y592" s="510">
        <f t="shared" si="167"/>
        <v>0</v>
      </c>
      <c r="Z592" s="510">
        <f t="shared" si="168"/>
        <v>0</v>
      </c>
      <c r="AA592" s="510">
        <f t="shared" si="169"/>
        <v>0</v>
      </c>
      <c r="AB592" s="510">
        <f t="shared" si="170"/>
        <v>0</v>
      </c>
      <c r="AC592" s="510">
        <f t="shared" si="171"/>
        <v>0</v>
      </c>
    </row>
    <row r="593" spans="1:29" x14ac:dyDescent="0.25">
      <c r="A593" s="422">
        <v>1</v>
      </c>
      <c r="B593" s="429">
        <v>0</v>
      </c>
      <c r="C593" s="429">
        <v>0</v>
      </c>
      <c r="D593" s="429">
        <v>0</v>
      </c>
      <c r="E593" s="429">
        <v>0</v>
      </c>
      <c r="F593" s="429">
        <v>0</v>
      </c>
      <c r="G593" s="429">
        <v>0</v>
      </c>
      <c r="H593" s="727"/>
      <c r="J593" s="509">
        <f t="shared" si="160"/>
        <v>0</v>
      </c>
      <c r="K593" s="509">
        <f t="shared" si="161"/>
        <v>0</v>
      </c>
      <c r="L593" s="509">
        <f t="shared" si="162"/>
        <v>0</v>
      </c>
      <c r="M593" s="509">
        <f t="shared" si="163"/>
        <v>0</v>
      </c>
      <c r="N593" s="509">
        <f t="shared" si="164"/>
        <v>0</v>
      </c>
      <c r="O593" s="509">
        <f t="shared" si="165"/>
        <v>0</v>
      </c>
      <c r="Q593" s="513">
        <v>0</v>
      </c>
      <c r="R593" s="513">
        <v>0</v>
      </c>
      <c r="S593" s="513">
        <v>0</v>
      </c>
      <c r="T593" s="513">
        <v>0</v>
      </c>
      <c r="U593" s="513">
        <v>0</v>
      </c>
      <c r="V593" s="513">
        <v>0</v>
      </c>
      <c r="X593" s="510">
        <f t="shared" si="166"/>
        <v>0</v>
      </c>
      <c r="Y593" s="510">
        <f t="shared" si="167"/>
        <v>0</v>
      </c>
      <c r="Z593" s="510">
        <f t="shared" si="168"/>
        <v>0</v>
      </c>
      <c r="AA593" s="510">
        <f t="shared" si="169"/>
        <v>0</v>
      </c>
      <c r="AB593" s="510">
        <f t="shared" si="170"/>
        <v>0</v>
      </c>
      <c r="AC593" s="510">
        <f t="shared" si="171"/>
        <v>0</v>
      </c>
    </row>
    <row r="594" spans="1:29" x14ac:dyDescent="0.25">
      <c r="A594" s="422">
        <v>1</v>
      </c>
      <c r="B594" s="429"/>
      <c r="C594" s="429"/>
      <c r="D594" s="429"/>
      <c r="E594" s="429"/>
      <c r="F594" s="429"/>
      <c r="G594" s="429"/>
      <c r="H594" s="727"/>
      <c r="J594" s="509">
        <f t="shared" si="160"/>
        <v>0</v>
      </c>
      <c r="K594" s="509">
        <f t="shared" si="161"/>
        <v>0</v>
      </c>
      <c r="L594" s="509">
        <f t="shared" si="162"/>
        <v>0</v>
      </c>
      <c r="M594" s="509">
        <f t="shared" si="163"/>
        <v>0</v>
      </c>
      <c r="N594" s="509">
        <f t="shared" si="164"/>
        <v>0</v>
      </c>
      <c r="O594" s="509">
        <f t="shared" si="165"/>
        <v>0</v>
      </c>
      <c r="Q594" s="513">
        <v>0</v>
      </c>
      <c r="R594" s="513">
        <v>0</v>
      </c>
      <c r="S594" s="513">
        <v>0</v>
      </c>
      <c r="T594" s="513">
        <v>0</v>
      </c>
      <c r="U594" s="513">
        <v>0</v>
      </c>
      <c r="V594" s="513">
        <v>0</v>
      </c>
      <c r="X594" s="510">
        <f t="shared" si="166"/>
        <v>0</v>
      </c>
      <c r="Y594" s="510">
        <f t="shared" si="167"/>
        <v>0</v>
      </c>
      <c r="Z594" s="510">
        <f t="shared" si="168"/>
        <v>0</v>
      </c>
      <c r="AA594" s="510">
        <f t="shared" si="169"/>
        <v>0</v>
      </c>
      <c r="AB594" s="510">
        <f t="shared" si="170"/>
        <v>0</v>
      </c>
      <c r="AC594" s="510">
        <f t="shared" si="171"/>
        <v>0</v>
      </c>
    </row>
    <row r="595" spans="1:29" x14ac:dyDescent="0.25">
      <c r="A595" s="422">
        <v>1</v>
      </c>
      <c r="B595" s="429">
        <v>0</v>
      </c>
      <c r="C595" s="429">
        <v>0</v>
      </c>
      <c r="D595" s="429">
        <v>0</v>
      </c>
      <c r="E595" s="429">
        <v>0</v>
      </c>
      <c r="F595" s="429">
        <v>0</v>
      </c>
      <c r="G595" s="429">
        <v>0</v>
      </c>
      <c r="H595" s="727"/>
      <c r="J595" s="509">
        <f t="shared" si="160"/>
        <v>0</v>
      </c>
      <c r="K595" s="509">
        <f t="shared" si="161"/>
        <v>0</v>
      </c>
      <c r="L595" s="509">
        <f t="shared" si="162"/>
        <v>0</v>
      </c>
      <c r="M595" s="509">
        <f t="shared" si="163"/>
        <v>0</v>
      </c>
      <c r="N595" s="509">
        <f t="shared" si="164"/>
        <v>0</v>
      </c>
      <c r="O595" s="509">
        <f t="shared" si="165"/>
        <v>0</v>
      </c>
      <c r="Q595" s="513">
        <v>0</v>
      </c>
      <c r="R595" s="513">
        <v>0</v>
      </c>
      <c r="S595" s="513">
        <v>0</v>
      </c>
      <c r="T595" s="513">
        <v>0</v>
      </c>
      <c r="U595" s="513">
        <v>0</v>
      </c>
      <c r="V595" s="513">
        <v>0</v>
      </c>
      <c r="X595" s="510">
        <f t="shared" si="166"/>
        <v>0</v>
      </c>
      <c r="Y595" s="510">
        <f t="shared" si="167"/>
        <v>0</v>
      </c>
      <c r="Z595" s="510">
        <f t="shared" si="168"/>
        <v>0</v>
      </c>
      <c r="AA595" s="510">
        <f t="shared" si="169"/>
        <v>0</v>
      </c>
      <c r="AB595" s="510">
        <f t="shared" si="170"/>
        <v>0</v>
      </c>
      <c r="AC595" s="510">
        <f t="shared" si="171"/>
        <v>0</v>
      </c>
    </row>
    <row r="596" spans="1:29" x14ac:dyDescent="0.25">
      <c r="A596" s="422">
        <v>1</v>
      </c>
      <c r="B596" s="429"/>
      <c r="C596" s="429"/>
      <c r="D596" s="429"/>
      <c r="E596" s="429"/>
      <c r="F596" s="429"/>
      <c r="G596" s="429"/>
      <c r="H596" s="727"/>
      <c r="J596" s="509">
        <f t="shared" si="160"/>
        <v>0</v>
      </c>
      <c r="K596" s="509">
        <f t="shared" si="161"/>
        <v>0</v>
      </c>
      <c r="L596" s="509">
        <f t="shared" si="162"/>
        <v>0</v>
      </c>
      <c r="M596" s="509">
        <f t="shared" si="163"/>
        <v>0</v>
      </c>
      <c r="N596" s="509">
        <f t="shared" si="164"/>
        <v>0</v>
      </c>
      <c r="O596" s="509">
        <f t="shared" si="165"/>
        <v>0</v>
      </c>
      <c r="Q596" s="513">
        <v>0</v>
      </c>
      <c r="R596" s="513">
        <v>0</v>
      </c>
      <c r="S596" s="513">
        <v>0</v>
      </c>
      <c r="T596" s="513">
        <v>0</v>
      </c>
      <c r="U596" s="513">
        <v>0</v>
      </c>
      <c r="V596" s="513">
        <v>0</v>
      </c>
      <c r="X596" s="510">
        <f t="shared" si="166"/>
        <v>0</v>
      </c>
      <c r="Y596" s="510">
        <f t="shared" si="167"/>
        <v>0</v>
      </c>
      <c r="Z596" s="510">
        <f t="shared" si="168"/>
        <v>0</v>
      </c>
      <c r="AA596" s="510">
        <f t="shared" si="169"/>
        <v>0</v>
      </c>
      <c r="AB596" s="510">
        <f t="shared" si="170"/>
        <v>0</v>
      </c>
      <c r="AC596" s="510">
        <f t="shared" si="171"/>
        <v>0</v>
      </c>
    </row>
    <row r="597" spans="1:29" x14ac:dyDescent="0.25">
      <c r="A597" s="422">
        <v>1</v>
      </c>
      <c r="B597" s="429"/>
      <c r="C597" s="429"/>
      <c r="D597" s="429"/>
      <c r="E597" s="429"/>
      <c r="F597" s="429"/>
      <c r="G597" s="429"/>
      <c r="H597" s="727"/>
      <c r="J597" s="509">
        <f t="shared" si="160"/>
        <v>0</v>
      </c>
      <c r="K597" s="509">
        <f t="shared" si="161"/>
        <v>0</v>
      </c>
      <c r="L597" s="509">
        <f t="shared" si="162"/>
        <v>0</v>
      </c>
      <c r="M597" s="509">
        <f t="shared" si="163"/>
        <v>0</v>
      </c>
      <c r="N597" s="509">
        <f t="shared" si="164"/>
        <v>0</v>
      </c>
      <c r="O597" s="509">
        <f t="shared" si="165"/>
        <v>0</v>
      </c>
      <c r="Q597" s="513">
        <v>0</v>
      </c>
      <c r="R597" s="513">
        <v>0</v>
      </c>
      <c r="S597" s="513">
        <v>0</v>
      </c>
      <c r="T597" s="513">
        <v>0</v>
      </c>
      <c r="U597" s="513">
        <v>0</v>
      </c>
      <c r="V597" s="513">
        <v>0</v>
      </c>
      <c r="X597" s="510">
        <f t="shared" si="166"/>
        <v>0</v>
      </c>
      <c r="Y597" s="510">
        <f t="shared" si="167"/>
        <v>0</v>
      </c>
      <c r="Z597" s="510">
        <f t="shared" si="168"/>
        <v>0</v>
      </c>
      <c r="AA597" s="510">
        <f t="shared" si="169"/>
        <v>0</v>
      </c>
      <c r="AB597" s="510">
        <f t="shared" si="170"/>
        <v>0</v>
      </c>
      <c r="AC597" s="510">
        <f t="shared" si="171"/>
        <v>0</v>
      </c>
    </row>
    <row r="598" spans="1:29" x14ac:dyDescent="0.25">
      <c r="A598" s="411" t="s">
        <v>271</v>
      </c>
      <c r="B598" s="428">
        <v>3914900</v>
      </c>
      <c r="C598" s="428">
        <v>3881362.02</v>
      </c>
      <c r="D598" s="428">
        <v>4990200</v>
      </c>
      <c r="E598" s="428">
        <v>4989508</v>
      </c>
      <c r="F598" s="428">
        <v>4989508</v>
      </c>
      <c r="G598" s="428">
        <v>4989508</v>
      </c>
      <c r="H598" s="726" t="s">
        <v>1600</v>
      </c>
      <c r="J598" s="509">
        <f t="shared" si="160"/>
        <v>3914.9</v>
      </c>
      <c r="K598" s="509">
        <f t="shared" si="161"/>
        <v>3881.4</v>
      </c>
      <c r="L598" s="509">
        <f t="shared" si="162"/>
        <v>4990.2</v>
      </c>
      <c r="M598" s="509">
        <f t="shared" si="163"/>
        <v>4989.5</v>
      </c>
      <c r="N598" s="509">
        <f t="shared" si="164"/>
        <v>4989.5</v>
      </c>
      <c r="O598" s="509">
        <f t="shared" si="165"/>
        <v>4989.5</v>
      </c>
      <c r="Q598" s="513">
        <v>3914.9</v>
      </c>
      <c r="R598" s="513">
        <v>3881.4</v>
      </c>
      <c r="S598" s="513">
        <v>4990.2</v>
      </c>
      <c r="T598" s="513">
        <v>4989.5</v>
      </c>
      <c r="U598" s="513">
        <v>4989.5</v>
      </c>
      <c r="V598" s="513">
        <v>4989.5</v>
      </c>
      <c r="X598" s="510">
        <f t="shared" si="166"/>
        <v>0</v>
      </c>
      <c r="Y598" s="510">
        <f t="shared" si="167"/>
        <v>-3.7980000000061409E-2</v>
      </c>
      <c r="Z598" s="510">
        <f t="shared" si="168"/>
        <v>0</v>
      </c>
      <c r="AA598" s="510">
        <f t="shared" si="169"/>
        <v>7.9999999998108251E-3</v>
      </c>
      <c r="AB598" s="510">
        <f t="shared" si="170"/>
        <v>7.9999999998108251E-3</v>
      </c>
      <c r="AC598" s="510">
        <f t="shared" si="171"/>
        <v>7.9999999998108251E-3</v>
      </c>
    </row>
    <row r="599" spans="1:29" x14ac:dyDescent="0.25">
      <c r="A599" s="422">
        <v>1</v>
      </c>
      <c r="B599" s="386"/>
      <c r="C599" s="386"/>
      <c r="D599" s="386"/>
      <c r="E599" s="386"/>
      <c r="F599" s="386"/>
      <c r="G599" s="386"/>
      <c r="H599" s="687"/>
      <c r="J599" s="509">
        <f t="shared" si="160"/>
        <v>0</v>
      </c>
      <c r="K599" s="509">
        <f t="shared" si="161"/>
        <v>0</v>
      </c>
      <c r="L599" s="509">
        <f t="shared" si="162"/>
        <v>0</v>
      </c>
      <c r="M599" s="509">
        <f t="shared" si="163"/>
        <v>0</v>
      </c>
      <c r="N599" s="509">
        <f t="shared" si="164"/>
        <v>0</v>
      </c>
      <c r="O599" s="509">
        <f t="shared" si="165"/>
        <v>0</v>
      </c>
      <c r="Q599" s="513">
        <v>0</v>
      </c>
      <c r="R599" s="513">
        <v>0</v>
      </c>
      <c r="S599" s="513">
        <v>0</v>
      </c>
      <c r="T599" s="513">
        <v>0</v>
      </c>
      <c r="U599" s="513">
        <v>0</v>
      </c>
      <c r="V599" s="513">
        <v>0</v>
      </c>
      <c r="X599" s="510">
        <f t="shared" si="166"/>
        <v>0</v>
      </c>
      <c r="Y599" s="510">
        <f t="shared" si="167"/>
        <v>0</v>
      </c>
      <c r="Z599" s="510">
        <f t="shared" si="168"/>
        <v>0</v>
      </c>
      <c r="AA599" s="510">
        <f t="shared" si="169"/>
        <v>0</v>
      </c>
      <c r="AB599" s="510">
        <f t="shared" si="170"/>
        <v>0</v>
      </c>
      <c r="AC599" s="510">
        <f t="shared" si="171"/>
        <v>0</v>
      </c>
    </row>
    <row r="600" spans="1:29" x14ac:dyDescent="0.25">
      <c r="A600" s="422" t="s">
        <v>272</v>
      </c>
      <c r="B600" s="428">
        <v>15338900</v>
      </c>
      <c r="C600" s="428">
        <v>15336263.710000001</v>
      </c>
      <c r="D600" s="428">
        <v>17825400</v>
      </c>
      <c r="E600" s="428">
        <v>17823200</v>
      </c>
      <c r="F600" s="428">
        <v>17823200</v>
      </c>
      <c r="G600" s="428">
        <v>17823200</v>
      </c>
      <c r="H600" s="726" t="s">
        <v>150</v>
      </c>
      <c r="J600" s="509">
        <f t="shared" si="160"/>
        <v>15338.9</v>
      </c>
      <c r="K600" s="509">
        <f t="shared" si="161"/>
        <v>15336.3</v>
      </c>
      <c r="L600" s="509">
        <f t="shared" si="162"/>
        <v>17825.400000000001</v>
      </c>
      <c r="M600" s="509">
        <f t="shared" si="163"/>
        <v>17823.2</v>
      </c>
      <c r="N600" s="509">
        <f t="shared" si="164"/>
        <v>17823.2</v>
      </c>
      <c r="O600" s="509">
        <f t="shared" si="165"/>
        <v>17823.2</v>
      </c>
      <c r="Q600" s="513">
        <v>15338.9</v>
      </c>
      <c r="R600" s="513">
        <v>15336.3</v>
      </c>
      <c r="S600" s="513">
        <v>17825.400000000001</v>
      </c>
      <c r="T600" s="513">
        <v>17823.2</v>
      </c>
      <c r="U600" s="513">
        <v>17823.2</v>
      </c>
      <c r="V600" s="513">
        <v>17823.2</v>
      </c>
      <c r="X600" s="510">
        <f t="shared" si="166"/>
        <v>0</v>
      </c>
      <c r="Y600" s="510">
        <f t="shared" si="167"/>
        <v>-3.628999999818916E-2</v>
      </c>
      <c r="Z600" s="510">
        <f t="shared" si="168"/>
        <v>0</v>
      </c>
      <c r="AA600" s="510">
        <f t="shared" si="169"/>
        <v>0</v>
      </c>
      <c r="AB600" s="510">
        <f t="shared" si="170"/>
        <v>0</v>
      </c>
      <c r="AC600" s="510">
        <f t="shared" si="171"/>
        <v>0</v>
      </c>
    </row>
    <row r="601" spans="1:29" x14ac:dyDescent="0.25">
      <c r="A601" s="422">
        <v>1</v>
      </c>
      <c r="B601" s="430">
        <v>0</v>
      </c>
      <c r="C601" s="430">
        <v>0</v>
      </c>
      <c r="D601" s="430">
        <v>0</v>
      </c>
      <c r="E601" s="430">
        <v>0</v>
      </c>
      <c r="F601" s="430">
        <v>0</v>
      </c>
      <c r="G601" s="430">
        <v>0</v>
      </c>
      <c r="H601" s="809"/>
      <c r="J601" s="509">
        <f t="shared" si="160"/>
        <v>0</v>
      </c>
      <c r="K601" s="509">
        <f t="shared" si="161"/>
        <v>0</v>
      </c>
      <c r="L601" s="509">
        <f t="shared" si="162"/>
        <v>0</v>
      </c>
      <c r="M601" s="509">
        <f t="shared" si="163"/>
        <v>0</v>
      </c>
      <c r="N601" s="509">
        <f t="shared" si="164"/>
        <v>0</v>
      </c>
      <c r="O601" s="509">
        <f t="shared" si="165"/>
        <v>0</v>
      </c>
      <c r="Q601" s="513">
        <v>0</v>
      </c>
      <c r="R601" s="513">
        <v>0</v>
      </c>
      <c r="S601" s="513">
        <v>0</v>
      </c>
      <c r="T601" s="513">
        <v>0</v>
      </c>
      <c r="U601" s="513">
        <v>0</v>
      </c>
      <c r="V601" s="513">
        <v>0</v>
      </c>
      <c r="X601" s="510">
        <f t="shared" si="166"/>
        <v>0</v>
      </c>
      <c r="Y601" s="510">
        <f t="shared" si="167"/>
        <v>0</v>
      </c>
      <c r="Z601" s="510">
        <f t="shared" si="168"/>
        <v>0</v>
      </c>
      <c r="AA601" s="510">
        <f t="shared" si="169"/>
        <v>0</v>
      </c>
      <c r="AB601" s="510">
        <f t="shared" si="170"/>
        <v>0</v>
      </c>
      <c r="AC601" s="510">
        <f t="shared" si="171"/>
        <v>0</v>
      </c>
    </row>
    <row r="602" spans="1:29" x14ac:dyDescent="0.25">
      <c r="A602" s="422" t="s">
        <v>273</v>
      </c>
      <c r="B602" s="428">
        <v>5801000</v>
      </c>
      <c r="C602" s="428">
        <v>5798353.6600000001</v>
      </c>
      <c r="D602" s="428">
        <v>6232500</v>
      </c>
      <c r="E602" s="428">
        <v>6231700</v>
      </c>
      <c r="F602" s="428">
        <v>6231700</v>
      </c>
      <c r="G602" s="428">
        <v>6231700</v>
      </c>
      <c r="H602" s="726" t="s">
        <v>151</v>
      </c>
      <c r="J602" s="509">
        <f t="shared" si="160"/>
        <v>5801</v>
      </c>
      <c r="K602" s="509">
        <f t="shared" si="161"/>
        <v>5798.4</v>
      </c>
      <c r="L602" s="509">
        <f t="shared" si="162"/>
        <v>6232.5</v>
      </c>
      <c r="M602" s="509">
        <f t="shared" si="163"/>
        <v>6231.7</v>
      </c>
      <c r="N602" s="509">
        <f t="shared" si="164"/>
        <v>6231.7</v>
      </c>
      <c r="O602" s="509">
        <f t="shared" si="165"/>
        <v>6231.7</v>
      </c>
      <c r="Q602" s="513">
        <v>5801</v>
      </c>
      <c r="R602" s="513">
        <v>5798.4</v>
      </c>
      <c r="S602" s="513">
        <v>6232.5</v>
      </c>
      <c r="T602" s="513">
        <v>6231.7</v>
      </c>
      <c r="U602" s="513">
        <v>6231.7</v>
      </c>
      <c r="V602" s="513">
        <v>6231.7</v>
      </c>
      <c r="X602" s="510">
        <f t="shared" si="166"/>
        <v>0</v>
      </c>
      <c r="Y602" s="510">
        <f t="shared" si="167"/>
        <v>-4.6339999999872816E-2</v>
      </c>
      <c r="Z602" s="510">
        <f t="shared" si="168"/>
        <v>0</v>
      </c>
      <c r="AA602" s="510">
        <f t="shared" si="169"/>
        <v>0</v>
      </c>
      <c r="AB602" s="510">
        <f t="shared" si="170"/>
        <v>0</v>
      </c>
      <c r="AC602" s="510">
        <f t="shared" si="171"/>
        <v>0</v>
      </c>
    </row>
    <row r="603" spans="1:29" x14ac:dyDescent="0.25">
      <c r="A603" s="422">
        <v>1</v>
      </c>
      <c r="B603" s="429">
        <v>0</v>
      </c>
      <c r="C603" s="429">
        <v>0</v>
      </c>
      <c r="D603" s="429">
        <v>0</v>
      </c>
      <c r="E603" s="429">
        <v>0</v>
      </c>
      <c r="F603" s="429">
        <v>0</v>
      </c>
      <c r="G603" s="429">
        <v>0</v>
      </c>
      <c r="H603" s="727"/>
      <c r="J603" s="509">
        <f t="shared" si="160"/>
        <v>0</v>
      </c>
      <c r="K603" s="509">
        <f t="shared" si="161"/>
        <v>0</v>
      </c>
      <c r="L603" s="509">
        <f t="shared" si="162"/>
        <v>0</v>
      </c>
      <c r="M603" s="509">
        <f t="shared" si="163"/>
        <v>0</v>
      </c>
      <c r="N603" s="509">
        <f t="shared" si="164"/>
        <v>0</v>
      </c>
      <c r="O603" s="509">
        <f t="shared" si="165"/>
        <v>0</v>
      </c>
      <c r="Q603" s="513">
        <v>0</v>
      </c>
      <c r="R603" s="513">
        <v>0</v>
      </c>
      <c r="S603" s="513">
        <v>0</v>
      </c>
      <c r="T603" s="513">
        <v>0</v>
      </c>
      <c r="U603" s="513">
        <v>0</v>
      </c>
      <c r="V603" s="513">
        <v>0</v>
      </c>
      <c r="X603" s="510">
        <f t="shared" si="166"/>
        <v>0</v>
      </c>
      <c r="Y603" s="510">
        <f t="shared" si="167"/>
        <v>0</v>
      </c>
      <c r="Z603" s="510">
        <f t="shared" si="168"/>
        <v>0</v>
      </c>
      <c r="AA603" s="510">
        <f t="shared" si="169"/>
        <v>0</v>
      </c>
      <c r="AB603" s="510">
        <f t="shared" si="170"/>
        <v>0</v>
      </c>
      <c r="AC603" s="510">
        <f t="shared" si="171"/>
        <v>0</v>
      </c>
    </row>
    <row r="604" spans="1:29" x14ac:dyDescent="0.25">
      <c r="A604" s="422">
        <v>1</v>
      </c>
      <c r="B604" s="430">
        <v>0</v>
      </c>
      <c r="C604" s="430">
        <v>0</v>
      </c>
      <c r="D604" s="430">
        <v>0</v>
      </c>
      <c r="E604" s="430">
        <v>0</v>
      </c>
      <c r="F604" s="430">
        <v>0</v>
      </c>
      <c r="G604" s="430">
        <v>0</v>
      </c>
      <c r="H604" s="809"/>
      <c r="J604" s="509">
        <f t="shared" si="160"/>
        <v>0</v>
      </c>
      <c r="K604" s="509">
        <f t="shared" si="161"/>
        <v>0</v>
      </c>
      <c r="L604" s="509">
        <f t="shared" si="162"/>
        <v>0</v>
      </c>
      <c r="M604" s="509">
        <f t="shared" si="163"/>
        <v>0</v>
      </c>
      <c r="N604" s="509">
        <f t="shared" si="164"/>
        <v>0</v>
      </c>
      <c r="O604" s="509">
        <f t="shared" si="165"/>
        <v>0</v>
      </c>
      <c r="Q604" s="513">
        <v>0</v>
      </c>
      <c r="R604" s="513">
        <v>0</v>
      </c>
      <c r="S604" s="513">
        <v>0</v>
      </c>
      <c r="T604" s="513">
        <v>0</v>
      </c>
      <c r="U604" s="513">
        <v>0</v>
      </c>
      <c r="V604" s="513">
        <v>0</v>
      </c>
      <c r="X604" s="510">
        <f t="shared" si="166"/>
        <v>0</v>
      </c>
      <c r="Y604" s="510">
        <f t="shared" si="167"/>
        <v>0</v>
      </c>
      <c r="Z604" s="510">
        <f t="shared" si="168"/>
        <v>0</v>
      </c>
      <c r="AA604" s="510">
        <f t="shared" si="169"/>
        <v>0</v>
      </c>
      <c r="AB604" s="510">
        <f t="shared" si="170"/>
        <v>0</v>
      </c>
      <c r="AC604" s="510">
        <f t="shared" si="171"/>
        <v>0</v>
      </c>
    </row>
    <row r="605" spans="1:29" x14ac:dyDescent="0.25">
      <c r="A605" s="422" t="s">
        <v>274</v>
      </c>
      <c r="B605" s="428">
        <v>4597900</v>
      </c>
      <c r="C605" s="428">
        <v>4571638.58</v>
      </c>
      <c r="D605" s="428">
        <v>5519300</v>
      </c>
      <c r="E605" s="428">
        <v>5573600</v>
      </c>
      <c r="F605" s="428">
        <v>5573600</v>
      </c>
      <c r="G605" s="428">
        <v>5573600</v>
      </c>
      <c r="H605" s="726" t="s">
        <v>152</v>
      </c>
      <c r="J605" s="509">
        <f t="shared" si="160"/>
        <v>4597.8999999999996</v>
      </c>
      <c r="K605" s="509">
        <f t="shared" si="161"/>
        <v>4571.6000000000004</v>
      </c>
      <c r="L605" s="509">
        <f t="shared" si="162"/>
        <v>5519.3</v>
      </c>
      <c r="M605" s="509">
        <f t="shared" si="163"/>
        <v>5573.6</v>
      </c>
      <c r="N605" s="509">
        <f t="shared" si="164"/>
        <v>5573.6</v>
      </c>
      <c r="O605" s="509">
        <f t="shared" si="165"/>
        <v>5573.6</v>
      </c>
      <c r="Q605" s="513">
        <v>4597.8999999999996</v>
      </c>
      <c r="R605" s="513">
        <v>4571.6000000000004</v>
      </c>
      <c r="S605" s="513">
        <v>5519.3</v>
      </c>
      <c r="T605" s="513">
        <v>5573.6</v>
      </c>
      <c r="U605" s="513">
        <v>5573.6</v>
      </c>
      <c r="V605" s="513">
        <v>5573.6</v>
      </c>
      <c r="X605" s="510">
        <f t="shared" si="166"/>
        <v>0</v>
      </c>
      <c r="Y605" s="510">
        <f t="shared" si="167"/>
        <v>3.8579999999456049E-2</v>
      </c>
      <c r="Z605" s="510">
        <f t="shared" si="168"/>
        <v>0</v>
      </c>
      <c r="AA605" s="510">
        <f t="shared" si="169"/>
        <v>0</v>
      </c>
      <c r="AB605" s="510">
        <f t="shared" si="170"/>
        <v>0</v>
      </c>
      <c r="AC605" s="510">
        <f t="shared" si="171"/>
        <v>0</v>
      </c>
    </row>
    <row r="606" spans="1:29" x14ac:dyDescent="0.25">
      <c r="A606" s="422">
        <v>1</v>
      </c>
      <c r="B606" s="430">
        <v>0</v>
      </c>
      <c r="C606" s="430">
        <v>0</v>
      </c>
      <c r="D606" s="430">
        <v>0</v>
      </c>
      <c r="E606" s="430">
        <v>0</v>
      </c>
      <c r="F606" s="430">
        <v>0</v>
      </c>
      <c r="G606" s="430">
        <v>0</v>
      </c>
      <c r="H606" s="727"/>
      <c r="J606" s="509">
        <f t="shared" si="160"/>
        <v>0</v>
      </c>
      <c r="K606" s="509">
        <f t="shared" si="161"/>
        <v>0</v>
      </c>
      <c r="L606" s="509">
        <f t="shared" si="162"/>
        <v>0</v>
      </c>
      <c r="M606" s="509">
        <f t="shared" si="163"/>
        <v>0</v>
      </c>
      <c r="N606" s="509">
        <f t="shared" si="164"/>
        <v>0</v>
      </c>
      <c r="O606" s="509">
        <f t="shared" si="165"/>
        <v>0</v>
      </c>
      <c r="Q606" s="513">
        <v>0</v>
      </c>
      <c r="R606" s="513">
        <v>0</v>
      </c>
      <c r="S606" s="513">
        <v>0</v>
      </c>
      <c r="T606" s="513">
        <v>0</v>
      </c>
      <c r="U606" s="513">
        <v>0</v>
      </c>
      <c r="V606" s="513">
        <v>0</v>
      </c>
      <c r="X606" s="510">
        <f t="shared" si="166"/>
        <v>0</v>
      </c>
      <c r="Y606" s="510">
        <f t="shared" si="167"/>
        <v>0</v>
      </c>
      <c r="Z606" s="510">
        <f t="shared" si="168"/>
        <v>0</v>
      </c>
      <c r="AA606" s="510">
        <f t="shared" si="169"/>
        <v>0</v>
      </c>
      <c r="AB606" s="510">
        <f t="shared" si="170"/>
        <v>0</v>
      </c>
      <c r="AC606" s="510">
        <f t="shared" si="171"/>
        <v>0</v>
      </c>
    </row>
    <row r="607" spans="1:29" x14ac:dyDescent="0.25">
      <c r="A607" s="422" t="s">
        <v>275</v>
      </c>
      <c r="B607" s="428">
        <v>12167300</v>
      </c>
      <c r="C607" s="428">
        <v>12167299.84</v>
      </c>
      <c r="D607" s="428">
        <v>14353400</v>
      </c>
      <c r="E607" s="428">
        <v>14341700</v>
      </c>
      <c r="F607" s="428">
        <v>14341000</v>
      </c>
      <c r="G607" s="428">
        <v>14340800</v>
      </c>
      <c r="H607" s="823" t="s">
        <v>154</v>
      </c>
      <c r="J607" s="509">
        <f t="shared" si="160"/>
        <v>12167.3</v>
      </c>
      <c r="K607" s="509">
        <f t="shared" si="161"/>
        <v>12167.3</v>
      </c>
      <c r="L607" s="509">
        <f t="shared" si="162"/>
        <v>14353.4</v>
      </c>
      <c r="M607" s="509">
        <f t="shared" si="163"/>
        <v>14341.7</v>
      </c>
      <c r="N607" s="509">
        <f t="shared" si="164"/>
        <v>14341</v>
      </c>
      <c r="O607" s="509">
        <f t="shared" si="165"/>
        <v>14340.8</v>
      </c>
      <c r="Q607" s="513">
        <v>12167.3</v>
      </c>
      <c r="R607" s="513">
        <v>12167.3</v>
      </c>
      <c r="S607" s="513">
        <v>14353.4</v>
      </c>
      <c r="T607" s="513">
        <v>14341.7</v>
      </c>
      <c r="U607" s="513">
        <v>14341</v>
      </c>
      <c r="V607" s="513">
        <v>14340.8</v>
      </c>
      <c r="X607" s="510">
        <f t="shared" si="166"/>
        <v>0</v>
      </c>
      <c r="Y607" s="510">
        <f t="shared" si="167"/>
        <v>-1.5999999959603883E-4</v>
      </c>
      <c r="Z607" s="510">
        <f t="shared" si="168"/>
        <v>0</v>
      </c>
      <c r="AA607" s="510">
        <f t="shared" si="169"/>
        <v>0</v>
      </c>
      <c r="AB607" s="510">
        <f t="shared" si="170"/>
        <v>0</v>
      </c>
      <c r="AC607" s="510">
        <f t="shared" si="171"/>
        <v>0</v>
      </c>
    </row>
    <row r="608" spans="1:29" x14ac:dyDescent="0.25">
      <c r="A608" s="422">
        <v>1</v>
      </c>
      <c r="B608" s="429">
        <v>0</v>
      </c>
      <c r="C608" s="429">
        <v>0</v>
      </c>
      <c r="D608" s="429">
        <v>0</v>
      </c>
      <c r="E608" s="429">
        <v>0</v>
      </c>
      <c r="F608" s="429">
        <v>0</v>
      </c>
      <c r="G608" s="429">
        <v>0</v>
      </c>
      <c r="H608" s="824"/>
      <c r="J608" s="509">
        <f t="shared" si="160"/>
        <v>0</v>
      </c>
      <c r="K608" s="509">
        <f t="shared" si="161"/>
        <v>0</v>
      </c>
      <c r="L608" s="509">
        <f t="shared" si="162"/>
        <v>0</v>
      </c>
      <c r="M608" s="509">
        <f t="shared" si="163"/>
        <v>0</v>
      </c>
      <c r="N608" s="509">
        <f t="shared" si="164"/>
        <v>0</v>
      </c>
      <c r="O608" s="509">
        <f t="shared" si="165"/>
        <v>0</v>
      </c>
      <c r="Q608" s="513">
        <v>0</v>
      </c>
      <c r="R608" s="513">
        <v>0</v>
      </c>
      <c r="S608" s="513">
        <v>0</v>
      </c>
      <c r="T608" s="513">
        <v>0</v>
      </c>
      <c r="U608" s="513">
        <v>0</v>
      </c>
      <c r="V608" s="513">
        <v>0</v>
      </c>
      <c r="X608" s="510">
        <f t="shared" si="166"/>
        <v>0</v>
      </c>
      <c r="Y608" s="510">
        <f t="shared" si="167"/>
        <v>0</v>
      </c>
      <c r="Z608" s="510">
        <f t="shared" si="168"/>
        <v>0</v>
      </c>
      <c r="AA608" s="510">
        <f t="shared" si="169"/>
        <v>0</v>
      </c>
      <c r="AB608" s="510">
        <f t="shared" si="170"/>
        <v>0</v>
      </c>
      <c r="AC608" s="510">
        <f t="shared" si="171"/>
        <v>0</v>
      </c>
    </row>
    <row r="609" spans="1:29" x14ac:dyDescent="0.25">
      <c r="A609" s="422">
        <v>1</v>
      </c>
      <c r="B609" s="430">
        <v>0</v>
      </c>
      <c r="C609" s="430">
        <v>0</v>
      </c>
      <c r="D609" s="430">
        <v>0</v>
      </c>
      <c r="E609" s="430">
        <v>0</v>
      </c>
      <c r="F609" s="430">
        <v>0</v>
      </c>
      <c r="G609" s="430">
        <v>0</v>
      </c>
      <c r="H609" s="838"/>
      <c r="J609" s="509">
        <f t="shared" si="160"/>
        <v>0</v>
      </c>
      <c r="K609" s="509">
        <f t="shared" si="161"/>
        <v>0</v>
      </c>
      <c r="L609" s="509">
        <f t="shared" si="162"/>
        <v>0</v>
      </c>
      <c r="M609" s="509">
        <f t="shared" si="163"/>
        <v>0</v>
      </c>
      <c r="N609" s="509">
        <f t="shared" si="164"/>
        <v>0</v>
      </c>
      <c r="O609" s="509">
        <f t="shared" si="165"/>
        <v>0</v>
      </c>
      <c r="Q609" s="513">
        <v>0</v>
      </c>
      <c r="R609" s="513">
        <v>0</v>
      </c>
      <c r="S609" s="513">
        <v>0</v>
      </c>
      <c r="T609" s="513">
        <v>0</v>
      </c>
      <c r="U609" s="513">
        <v>0</v>
      </c>
      <c r="V609" s="513">
        <v>0</v>
      </c>
      <c r="X609" s="510">
        <f t="shared" si="166"/>
        <v>0</v>
      </c>
      <c r="Y609" s="510">
        <f t="shared" si="167"/>
        <v>0</v>
      </c>
      <c r="Z609" s="510">
        <f t="shared" si="168"/>
        <v>0</v>
      </c>
      <c r="AA609" s="510">
        <f t="shared" si="169"/>
        <v>0</v>
      </c>
      <c r="AB609" s="510">
        <f t="shared" si="170"/>
        <v>0</v>
      </c>
      <c r="AC609" s="510">
        <f t="shared" si="171"/>
        <v>0</v>
      </c>
    </row>
    <row r="610" spans="1:29" x14ac:dyDescent="0.25">
      <c r="A610" s="411" t="s">
        <v>620</v>
      </c>
      <c r="B610" s="423">
        <v>208100</v>
      </c>
      <c r="C610" s="423">
        <v>162734.20000000001</v>
      </c>
      <c r="D610" s="423">
        <v>208100</v>
      </c>
      <c r="E610" s="423">
        <v>208100</v>
      </c>
      <c r="F610" s="423">
        <v>208100</v>
      </c>
      <c r="G610" s="423">
        <v>208100</v>
      </c>
      <c r="H610" s="726" t="s">
        <v>444</v>
      </c>
      <c r="J610" s="509">
        <f t="shared" si="160"/>
        <v>208.1</v>
      </c>
      <c r="K610" s="509">
        <f t="shared" si="161"/>
        <v>162.69999999999999</v>
      </c>
      <c r="L610" s="509">
        <f t="shared" si="162"/>
        <v>208.1</v>
      </c>
      <c r="M610" s="509">
        <f t="shared" si="163"/>
        <v>208.1</v>
      </c>
      <c r="N610" s="509">
        <f t="shared" si="164"/>
        <v>208.1</v>
      </c>
      <c r="O610" s="509">
        <f t="shared" si="165"/>
        <v>208.1</v>
      </c>
      <c r="Q610" s="513">
        <v>208.1</v>
      </c>
      <c r="R610" s="513">
        <v>162.69999999999999</v>
      </c>
      <c r="S610" s="513">
        <v>208.1</v>
      </c>
      <c r="T610" s="513">
        <v>208.1</v>
      </c>
      <c r="U610" s="513">
        <v>208.1</v>
      </c>
      <c r="V610" s="513">
        <v>208.1</v>
      </c>
      <c r="X610" s="510">
        <f t="shared" si="166"/>
        <v>0</v>
      </c>
      <c r="Y610" s="510">
        <f t="shared" si="167"/>
        <v>3.4200000000026876E-2</v>
      </c>
      <c r="Z610" s="510">
        <f t="shared" si="168"/>
        <v>0</v>
      </c>
      <c r="AA610" s="510">
        <f t="shared" si="169"/>
        <v>0</v>
      </c>
      <c r="AB610" s="510">
        <f t="shared" si="170"/>
        <v>0</v>
      </c>
      <c r="AC610" s="510">
        <f t="shared" si="171"/>
        <v>0</v>
      </c>
    </row>
    <row r="611" spans="1:29" x14ac:dyDescent="0.25">
      <c r="A611" s="422">
        <v>1</v>
      </c>
      <c r="B611" s="424">
        <v>0</v>
      </c>
      <c r="C611" s="424">
        <v>0</v>
      </c>
      <c r="D611" s="424">
        <v>0</v>
      </c>
      <c r="E611" s="424">
        <v>0</v>
      </c>
      <c r="F611" s="424">
        <v>0</v>
      </c>
      <c r="G611" s="424">
        <v>0</v>
      </c>
      <c r="H611" s="727"/>
      <c r="J611" s="509">
        <f t="shared" si="160"/>
        <v>0</v>
      </c>
      <c r="K611" s="509">
        <f t="shared" si="161"/>
        <v>0</v>
      </c>
      <c r="L611" s="509">
        <f t="shared" si="162"/>
        <v>0</v>
      </c>
      <c r="M611" s="509">
        <f t="shared" si="163"/>
        <v>0</v>
      </c>
      <c r="N611" s="509">
        <f t="shared" si="164"/>
        <v>0</v>
      </c>
      <c r="O611" s="509">
        <f t="shared" si="165"/>
        <v>0</v>
      </c>
      <c r="Q611" s="513">
        <v>0</v>
      </c>
      <c r="R611" s="513">
        <v>0</v>
      </c>
      <c r="S611" s="513">
        <v>0</v>
      </c>
      <c r="T611" s="513">
        <v>0</v>
      </c>
      <c r="U611" s="513">
        <v>0</v>
      </c>
      <c r="V611" s="513">
        <v>0</v>
      </c>
      <c r="X611" s="510">
        <f t="shared" si="166"/>
        <v>0</v>
      </c>
      <c r="Y611" s="510">
        <f t="shared" si="167"/>
        <v>0</v>
      </c>
      <c r="Z611" s="510">
        <f t="shared" si="168"/>
        <v>0</v>
      </c>
      <c r="AA611" s="510">
        <f t="shared" si="169"/>
        <v>0</v>
      </c>
      <c r="AB611" s="510">
        <f t="shared" si="170"/>
        <v>0</v>
      </c>
      <c r="AC611" s="510">
        <f t="shared" si="171"/>
        <v>0</v>
      </c>
    </row>
    <row r="612" spans="1:29" x14ac:dyDescent="0.25">
      <c r="A612" s="422">
        <v>1</v>
      </c>
      <c r="B612" s="424">
        <v>0</v>
      </c>
      <c r="C612" s="424">
        <v>0</v>
      </c>
      <c r="D612" s="424">
        <v>0</v>
      </c>
      <c r="E612" s="424">
        <v>0</v>
      </c>
      <c r="F612" s="424">
        <v>0</v>
      </c>
      <c r="G612" s="424">
        <v>0</v>
      </c>
      <c r="H612" s="727"/>
      <c r="J612" s="509">
        <f t="shared" si="160"/>
        <v>0</v>
      </c>
      <c r="K612" s="509">
        <f t="shared" si="161"/>
        <v>0</v>
      </c>
      <c r="L612" s="509">
        <f t="shared" si="162"/>
        <v>0</v>
      </c>
      <c r="M612" s="509">
        <f t="shared" si="163"/>
        <v>0</v>
      </c>
      <c r="N612" s="509">
        <f t="shared" si="164"/>
        <v>0</v>
      </c>
      <c r="O612" s="509">
        <f t="shared" si="165"/>
        <v>0</v>
      </c>
      <c r="Q612" s="513">
        <v>0</v>
      </c>
      <c r="R612" s="513">
        <v>0</v>
      </c>
      <c r="S612" s="513">
        <v>0</v>
      </c>
      <c r="T612" s="513">
        <v>0</v>
      </c>
      <c r="U612" s="513">
        <v>0</v>
      </c>
      <c r="V612" s="513">
        <v>0</v>
      </c>
      <c r="X612" s="510">
        <f t="shared" si="166"/>
        <v>0</v>
      </c>
      <c r="Y612" s="510">
        <f t="shared" si="167"/>
        <v>0</v>
      </c>
      <c r="Z612" s="510">
        <f t="shared" si="168"/>
        <v>0</v>
      </c>
      <c r="AA612" s="510">
        <f t="shared" si="169"/>
        <v>0</v>
      </c>
      <c r="AB612" s="510">
        <f t="shared" si="170"/>
        <v>0</v>
      </c>
      <c r="AC612" s="510">
        <f t="shared" si="171"/>
        <v>0</v>
      </c>
    </row>
    <row r="613" spans="1:29" x14ac:dyDescent="0.25">
      <c r="A613" s="422">
        <v>1</v>
      </c>
      <c r="B613" s="427">
        <v>0</v>
      </c>
      <c r="C613" s="427">
        <v>0</v>
      </c>
      <c r="D613" s="427">
        <v>0</v>
      </c>
      <c r="E613" s="427">
        <v>0</v>
      </c>
      <c r="F613" s="427">
        <v>0</v>
      </c>
      <c r="G613" s="427">
        <v>0</v>
      </c>
      <c r="H613" s="809"/>
      <c r="J613" s="509">
        <f t="shared" si="160"/>
        <v>0</v>
      </c>
      <c r="K613" s="509">
        <f t="shared" si="161"/>
        <v>0</v>
      </c>
      <c r="L613" s="509">
        <f t="shared" si="162"/>
        <v>0</v>
      </c>
      <c r="M613" s="509">
        <f t="shared" si="163"/>
        <v>0</v>
      </c>
      <c r="N613" s="509">
        <f t="shared" si="164"/>
        <v>0</v>
      </c>
      <c r="O613" s="509">
        <f t="shared" si="165"/>
        <v>0</v>
      </c>
      <c r="Q613" s="513">
        <v>0</v>
      </c>
      <c r="R613" s="513">
        <v>0</v>
      </c>
      <c r="S613" s="513">
        <v>0</v>
      </c>
      <c r="T613" s="513">
        <v>0</v>
      </c>
      <c r="U613" s="513">
        <v>0</v>
      </c>
      <c r="V613" s="513">
        <v>0</v>
      </c>
      <c r="X613" s="510">
        <f t="shared" si="166"/>
        <v>0</v>
      </c>
      <c r="Y613" s="510">
        <f t="shared" si="167"/>
        <v>0</v>
      </c>
      <c r="Z613" s="510">
        <f t="shared" si="168"/>
        <v>0</v>
      </c>
      <c r="AA613" s="510">
        <f t="shared" si="169"/>
        <v>0</v>
      </c>
      <c r="AB613" s="510">
        <f t="shared" si="170"/>
        <v>0</v>
      </c>
      <c r="AC613" s="510">
        <f t="shared" si="171"/>
        <v>0</v>
      </c>
    </row>
    <row r="614" spans="1:29" ht="30" x14ac:dyDescent="0.25">
      <c r="A614" s="81" t="s">
        <v>334</v>
      </c>
      <c r="B614" s="387">
        <v>535000</v>
      </c>
      <c r="C614" s="387">
        <v>534989</v>
      </c>
      <c r="D614" s="387">
        <v>535000</v>
      </c>
      <c r="E614" s="387">
        <v>535000</v>
      </c>
      <c r="F614" s="387">
        <v>535000</v>
      </c>
      <c r="G614" s="387">
        <v>535000</v>
      </c>
      <c r="H614" s="385" t="s">
        <v>728</v>
      </c>
      <c r="J614" s="509">
        <f t="shared" si="160"/>
        <v>535</v>
      </c>
      <c r="K614" s="509">
        <f t="shared" si="161"/>
        <v>535</v>
      </c>
      <c r="L614" s="509">
        <f t="shared" si="162"/>
        <v>535</v>
      </c>
      <c r="M614" s="509">
        <f t="shared" si="163"/>
        <v>535</v>
      </c>
      <c r="N614" s="509">
        <f t="shared" si="164"/>
        <v>535</v>
      </c>
      <c r="O614" s="509">
        <f t="shared" si="165"/>
        <v>535</v>
      </c>
      <c r="Q614" s="513">
        <v>535</v>
      </c>
      <c r="R614" s="513">
        <v>535</v>
      </c>
      <c r="S614" s="513">
        <v>535</v>
      </c>
      <c r="T614" s="513">
        <v>535</v>
      </c>
      <c r="U614" s="513">
        <v>535</v>
      </c>
      <c r="V614" s="513">
        <v>535</v>
      </c>
      <c r="X614" s="510">
        <f t="shared" si="166"/>
        <v>0</v>
      </c>
      <c r="Y614" s="510">
        <f t="shared" si="167"/>
        <v>-1.0999999999967258E-2</v>
      </c>
      <c r="Z614" s="510">
        <f t="shared" si="168"/>
        <v>0</v>
      </c>
      <c r="AA614" s="510">
        <f t="shared" si="169"/>
        <v>0</v>
      </c>
      <c r="AB614" s="510">
        <f t="shared" si="170"/>
        <v>0</v>
      </c>
      <c r="AC614" s="510">
        <f t="shared" si="171"/>
        <v>0</v>
      </c>
    </row>
    <row r="615" spans="1:29" ht="45" x14ac:dyDescent="0.25">
      <c r="A615" s="81" t="s">
        <v>1602</v>
      </c>
      <c r="B615" s="387">
        <v>0</v>
      </c>
      <c r="C615" s="387">
        <v>0</v>
      </c>
      <c r="D615" s="387">
        <v>504900</v>
      </c>
      <c r="E615" s="387">
        <v>504900</v>
      </c>
      <c r="F615" s="387">
        <v>504900</v>
      </c>
      <c r="G615" s="387">
        <v>504900</v>
      </c>
      <c r="H615" s="385" t="s">
        <v>1073</v>
      </c>
      <c r="J615" s="509">
        <f t="shared" si="160"/>
        <v>0</v>
      </c>
      <c r="K615" s="509">
        <f t="shared" si="161"/>
        <v>0</v>
      </c>
      <c r="L615" s="509">
        <f t="shared" si="162"/>
        <v>504.9</v>
      </c>
      <c r="M615" s="509">
        <f t="shared" si="163"/>
        <v>504.9</v>
      </c>
      <c r="N615" s="509">
        <f t="shared" si="164"/>
        <v>504.9</v>
      </c>
      <c r="O615" s="509">
        <f t="shared" si="165"/>
        <v>504.9</v>
      </c>
      <c r="Q615" s="513">
        <v>0</v>
      </c>
      <c r="R615" s="513">
        <v>0</v>
      </c>
      <c r="S615" s="513">
        <v>504.9</v>
      </c>
      <c r="T615" s="513">
        <v>504.9</v>
      </c>
      <c r="U615" s="513">
        <v>504.9</v>
      </c>
      <c r="V615" s="513">
        <v>504.9</v>
      </c>
      <c r="X615" s="510">
        <f t="shared" si="166"/>
        <v>0</v>
      </c>
      <c r="Y615" s="510">
        <f t="shared" si="167"/>
        <v>0</v>
      </c>
      <c r="Z615" s="510">
        <f t="shared" si="168"/>
        <v>0</v>
      </c>
      <c r="AA615" s="510">
        <f t="shared" si="169"/>
        <v>0</v>
      </c>
      <c r="AB615" s="510">
        <f t="shared" si="170"/>
        <v>0</v>
      </c>
      <c r="AC615" s="510">
        <f t="shared" si="171"/>
        <v>0</v>
      </c>
    </row>
    <row r="616" spans="1:29" x14ac:dyDescent="0.25">
      <c r="A616" s="488" t="s">
        <v>278</v>
      </c>
      <c r="B616" s="492">
        <f>B628+B638+B650+B676+B680+B684+B690+B695</f>
        <v>438812119.35000002</v>
      </c>
      <c r="C616" s="492">
        <f t="shared" ref="C616:G616" si="172">C628+C638+C650+C676+C680+C684+C690+C695</f>
        <v>433199289.73999995</v>
      </c>
      <c r="D616" s="492">
        <f t="shared" si="172"/>
        <v>524483600</v>
      </c>
      <c r="E616" s="492">
        <f t="shared" si="172"/>
        <v>542804090</v>
      </c>
      <c r="F616" s="492">
        <f t="shared" si="172"/>
        <v>494368900</v>
      </c>
      <c r="G616" s="492">
        <f t="shared" si="172"/>
        <v>494357800</v>
      </c>
      <c r="H616" s="778"/>
      <c r="Q616" s="537">
        <f>Q628+Q638+Q650+Q676+Q680+Q684+Q690+Q695</f>
        <v>438812.1</v>
      </c>
      <c r="R616" s="537">
        <f t="shared" ref="R616:V616" si="173">R628+R638+R650+R676+R680+R684+R690+R695</f>
        <v>433199.3</v>
      </c>
      <c r="S616" s="537">
        <f t="shared" si="173"/>
        <v>524483.60000000009</v>
      </c>
      <c r="T616" s="537">
        <f t="shared" si="173"/>
        <v>542804.1</v>
      </c>
      <c r="U616" s="537">
        <f t="shared" si="173"/>
        <v>494368.89999999997</v>
      </c>
      <c r="V616" s="537">
        <f t="shared" si="173"/>
        <v>494357.8</v>
      </c>
      <c r="X616" s="510">
        <f t="shared" si="166"/>
        <v>1.93500000750646E-2</v>
      </c>
      <c r="Y616" s="510">
        <f t="shared" si="167"/>
        <v>-1.0260000010021031E-2</v>
      </c>
      <c r="Z616" s="510">
        <f t="shared" si="168"/>
        <v>0</v>
      </c>
      <c r="AA616" s="510">
        <f t="shared" si="169"/>
        <v>-1.0000000009313226E-2</v>
      </c>
      <c r="AB616" s="510">
        <f t="shared" si="170"/>
        <v>0</v>
      </c>
      <c r="AC616" s="510">
        <f t="shared" si="171"/>
        <v>0</v>
      </c>
    </row>
    <row r="617" spans="1:29" x14ac:dyDescent="0.25">
      <c r="A617" s="422">
        <v>1</v>
      </c>
      <c r="B617" s="433"/>
      <c r="C617" s="433"/>
      <c r="D617" s="433"/>
      <c r="E617" s="433"/>
      <c r="F617" s="433"/>
      <c r="G617" s="433"/>
      <c r="H617" s="836"/>
      <c r="J617" s="509">
        <f t="shared" ref="J617:J680" si="174">ROUND(B617/1000,1)</f>
        <v>0</v>
      </c>
      <c r="K617" s="509">
        <f t="shared" ref="K617:K680" si="175">ROUND(C617/1000,1)</f>
        <v>0</v>
      </c>
      <c r="L617" s="509">
        <f t="shared" ref="L617:L680" si="176">ROUND(D617/1000,1)</f>
        <v>0</v>
      </c>
      <c r="M617" s="509">
        <f t="shared" ref="M617:M680" si="177">ROUND(E617/1000,1)</f>
        <v>0</v>
      </c>
      <c r="N617" s="509">
        <f t="shared" ref="N617:N680" si="178">ROUND(F617/1000,1)</f>
        <v>0</v>
      </c>
      <c r="O617" s="509">
        <f t="shared" ref="O617:O680" si="179">ROUND(G617/1000,1)</f>
        <v>0</v>
      </c>
      <c r="Q617" s="513">
        <v>0</v>
      </c>
      <c r="R617" s="513">
        <v>0</v>
      </c>
      <c r="S617" s="513">
        <v>0</v>
      </c>
      <c r="T617" s="513">
        <v>0</v>
      </c>
      <c r="U617" s="513">
        <v>0</v>
      </c>
      <c r="V617" s="513">
        <v>0</v>
      </c>
      <c r="X617" s="510">
        <f t="shared" si="166"/>
        <v>0</v>
      </c>
      <c r="Y617" s="510">
        <f t="shared" si="167"/>
        <v>0</v>
      </c>
      <c r="Z617" s="510">
        <f t="shared" si="168"/>
        <v>0</v>
      </c>
      <c r="AA617" s="510">
        <f t="shared" si="169"/>
        <v>0</v>
      </c>
      <c r="AB617" s="510">
        <f t="shared" si="170"/>
        <v>0</v>
      </c>
      <c r="AC617" s="510">
        <f t="shared" si="171"/>
        <v>0</v>
      </c>
    </row>
    <row r="618" spans="1:29" x14ac:dyDescent="0.25">
      <c r="A618" s="422">
        <v>1</v>
      </c>
      <c r="B618" s="433"/>
      <c r="C618" s="433"/>
      <c r="D618" s="433"/>
      <c r="E618" s="433"/>
      <c r="F618" s="433"/>
      <c r="G618" s="433"/>
      <c r="H618" s="836"/>
      <c r="J618" s="509">
        <f t="shared" si="174"/>
        <v>0</v>
      </c>
      <c r="K618" s="509">
        <f t="shared" si="175"/>
        <v>0</v>
      </c>
      <c r="L618" s="509">
        <f t="shared" si="176"/>
        <v>0</v>
      </c>
      <c r="M618" s="509">
        <f t="shared" si="177"/>
        <v>0</v>
      </c>
      <c r="N618" s="509">
        <f t="shared" si="178"/>
        <v>0</v>
      </c>
      <c r="O618" s="509">
        <f t="shared" si="179"/>
        <v>0</v>
      </c>
      <c r="Q618" s="513">
        <v>0</v>
      </c>
      <c r="R618" s="513">
        <v>0</v>
      </c>
      <c r="S618" s="513">
        <v>0</v>
      </c>
      <c r="T618" s="513">
        <v>0</v>
      </c>
      <c r="U618" s="513">
        <v>0</v>
      </c>
      <c r="V618" s="513">
        <v>0</v>
      </c>
      <c r="X618" s="510">
        <f t="shared" si="166"/>
        <v>0</v>
      </c>
      <c r="Y618" s="510">
        <f t="shared" si="167"/>
        <v>0</v>
      </c>
      <c r="Z618" s="510">
        <f t="shared" si="168"/>
        <v>0</v>
      </c>
      <c r="AA618" s="510">
        <f t="shared" si="169"/>
        <v>0</v>
      </c>
      <c r="AB618" s="510">
        <f t="shared" si="170"/>
        <v>0</v>
      </c>
      <c r="AC618" s="510">
        <f t="shared" si="171"/>
        <v>0</v>
      </c>
    </row>
    <row r="619" spans="1:29" x14ac:dyDescent="0.25">
      <c r="A619" s="422">
        <v>1</v>
      </c>
      <c r="B619" s="433"/>
      <c r="C619" s="433"/>
      <c r="D619" s="433"/>
      <c r="E619" s="433"/>
      <c r="F619" s="433"/>
      <c r="G619" s="433"/>
      <c r="H619" s="836"/>
      <c r="J619" s="509">
        <f t="shared" si="174"/>
        <v>0</v>
      </c>
      <c r="K619" s="509">
        <f t="shared" si="175"/>
        <v>0</v>
      </c>
      <c r="L619" s="509">
        <f t="shared" si="176"/>
        <v>0</v>
      </c>
      <c r="M619" s="509">
        <f t="shared" si="177"/>
        <v>0</v>
      </c>
      <c r="N619" s="509">
        <f t="shared" si="178"/>
        <v>0</v>
      </c>
      <c r="O619" s="509">
        <f t="shared" si="179"/>
        <v>0</v>
      </c>
      <c r="Q619" s="513">
        <v>0</v>
      </c>
      <c r="R619" s="513">
        <v>0</v>
      </c>
      <c r="S619" s="513">
        <v>0</v>
      </c>
      <c r="T619" s="513">
        <v>0</v>
      </c>
      <c r="U619" s="513">
        <v>0</v>
      </c>
      <c r="V619" s="513">
        <v>0</v>
      </c>
      <c r="X619" s="510">
        <f t="shared" si="166"/>
        <v>0</v>
      </c>
      <c r="Y619" s="510">
        <f t="shared" si="167"/>
        <v>0</v>
      </c>
      <c r="Z619" s="510">
        <f t="shared" si="168"/>
        <v>0</v>
      </c>
      <c r="AA619" s="510">
        <f t="shared" si="169"/>
        <v>0</v>
      </c>
      <c r="AB619" s="510">
        <f t="shared" si="170"/>
        <v>0</v>
      </c>
      <c r="AC619" s="510">
        <f t="shared" si="171"/>
        <v>0</v>
      </c>
    </row>
    <row r="620" spans="1:29" x14ac:dyDescent="0.25">
      <c r="A620" s="422">
        <v>1</v>
      </c>
      <c r="B620" s="433"/>
      <c r="C620" s="433"/>
      <c r="D620" s="433"/>
      <c r="E620" s="433"/>
      <c r="F620" s="433"/>
      <c r="G620" s="433"/>
      <c r="H620" s="836"/>
      <c r="J620" s="509">
        <f t="shared" si="174"/>
        <v>0</v>
      </c>
      <c r="K620" s="509">
        <f t="shared" si="175"/>
        <v>0</v>
      </c>
      <c r="L620" s="509">
        <f t="shared" si="176"/>
        <v>0</v>
      </c>
      <c r="M620" s="509">
        <f t="shared" si="177"/>
        <v>0</v>
      </c>
      <c r="N620" s="509">
        <f t="shared" si="178"/>
        <v>0</v>
      </c>
      <c r="O620" s="509">
        <f t="shared" si="179"/>
        <v>0</v>
      </c>
      <c r="Q620" s="513">
        <v>0</v>
      </c>
      <c r="R620" s="513">
        <v>0</v>
      </c>
      <c r="S620" s="513">
        <v>0</v>
      </c>
      <c r="T620" s="513">
        <v>0</v>
      </c>
      <c r="U620" s="513">
        <v>0</v>
      </c>
      <c r="V620" s="513">
        <v>0</v>
      </c>
      <c r="X620" s="510">
        <f t="shared" si="166"/>
        <v>0</v>
      </c>
      <c r="Y620" s="510">
        <f t="shared" si="167"/>
        <v>0</v>
      </c>
      <c r="Z620" s="510">
        <f t="shared" si="168"/>
        <v>0</v>
      </c>
      <c r="AA620" s="510">
        <f t="shared" si="169"/>
        <v>0</v>
      </c>
      <c r="AB620" s="510">
        <f t="shared" si="170"/>
        <v>0</v>
      </c>
      <c r="AC620" s="510">
        <f t="shared" si="171"/>
        <v>0</v>
      </c>
    </row>
    <row r="621" spans="1:29" x14ac:dyDescent="0.25">
      <c r="A621" s="422">
        <v>1</v>
      </c>
      <c r="B621" s="433"/>
      <c r="C621" s="433"/>
      <c r="D621" s="433"/>
      <c r="E621" s="433"/>
      <c r="F621" s="433"/>
      <c r="G621" s="433"/>
      <c r="H621" s="836"/>
      <c r="J621" s="509">
        <f t="shared" si="174"/>
        <v>0</v>
      </c>
      <c r="K621" s="509">
        <f t="shared" si="175"/>
        <v>0</v>
      </c>
      <c r="L621" s="509">
        <f t="shared" si="176"/>
        <v>0</v>
      </c>
      <c r="M621" s="509">
        <f t="shared" si="177"/>
        <v>0</v>
      </c>
      <c r="N621" s="509">
        <f t="shared" si="178"/>
        <v>0</v>
      </c>
      <c r="O621" s="509">
        <f t="shared" si="179"/>
        <v>0</v>
      </c>
      <c r="Q621" s="513">
        <v>0</v>
      </c>
      <c r="R621" s="513">
        <v>0</v>
      </c>
      <c r="S621" s="513">
        <v>0</v>
      </c>
      <c r="T621" s="513">
        <v>0</v>
      </c>
      <c r="U621" s="513">
        <v>0</v>
      </c>
      <c r="V621" s="513">
        <v>0</v>
      </c>
      <c r="X621" s="510">
        <f t="shared" si="166"/>
        <v>0</v>
      </c>
      <c r="Y621" s="510">
        <f t="shared" si="167"/>
        <v>0</v>
      </c>
      <c r="Z621" s="510">
        <f t="shared" si="168"/>
        <v>0</v>
      </c>
      <c r="AA621" s="510">
        <f t="shared" si="169"/>
        <v>0</v>
      </c>
      <c r="AB621" s="510">
        <f t="shared" si="170"/>
        <v>0</v>
      </c>
      <c r="AC621" s="510">
        <f t="shared" si="171"/>
        <v>0</v>
      </c>
    </row>
    <row r="622" spans="1:29" x14ac:dyDescent="0.25">
      <c r="A622" s="422">
        <v>1</v>
      </c>
      <c r="B622" s="433"/>
      <c r="C622" s="433"/>
      <c r="D622" s="433"/>
      <c r="E622" s="433"/>
      <c r="F622" s="433"/>
      <c r="G622" s="433"/>
      <c r="H622" s="836"/>
      <c r="J622" s="509">
        <f t="shared" si="174"/>
        <v>0</v>
      </c>
      <c r="K622" s="509">
        <f t="shared" si="175"/>
        <v>0</v>
      </c>
      <c r="L622" s="509">
        <f t="shared" si="176"/>
        <v>0</v>
      </c>
      <c r="M622" s="509">
        <f t="shared" si="177"/>
        <v>0</v>
      </c>
      <c r="N622" s="509">
        <f t="shared" si="178"/>
        <v>0</v>
      </c>
      <c r="O622" s="509">
        <f t="shared" si="179"/>
        <v>0</v>
      </c>
      <c r="Q622" s="513">
        <v>0</v>
      </c>
      <c r="R622" s="513">
        <v>0</v>
      </c>
      <c r="S622" s="513">
        <v>0</v>
      </c>
      <c r="T622" s="513">
        <v>0</v>
      </c>
      <c r="U622" s="513">
        <v>0</v>
      </c>
      <c r="V622" s="513">
        <v>0</v>
      </c>
      <c r="X622" s="510">
        <f t="shared" si="166"/>
        <v>0</v>
      </c>
      <c r="Y622" s="510">
        <f t="shared" si="167"/>
        <v>0</v>
      </c>
      <c r="Z622" s="510">
        <f t="shared" si="168"/>
        <v>0</v>
      </c>
      <c r="AA622" s="510">
        <f t="shared" si="169"/>
        <v>0</v>
      </c>
      <c r="AB622" s="510">
        <f t="shared" si="170"/>
        <v>0</v>
      </c>
      <c r="AC622" s="510">
        <f t="shared" si="171"/>
        <v>0</v>
      </c>
    </row>
    <row r="623" spans="1:29" x14ac:dyDescent="0.25">
      <c r="A623" s="422">
        <v>1</v>
      </c>
      <c r="B623" s="433"/>
      <c r="C623" s="433"/>
      <c r="D623" s="433"/>
      <c r="E623" s="433"/>
      <c r="F623" s="433"/>
      <c r="G623" s="433"/>
      <c r="H623" s="836"/>
      <c r="J623" s="509">
        <f t="shared" si="174"/>
        <v>0</v>
      </c>
      <c r="K623" s="509">
        <f t="shared" si="175"/>
        <v>0</v>
      </c>
      <c r="L623" s="509">
        <f t="shared" si="176"/>
        <v>0</v>
      </c>
      <c r="M623" s="509">
        <f t="shared" si="177"/>
        <v>0</v>
      </c>
      <c r="N623" s="509">
        <f t="shared" si="178"/>
        <v>0</v>
      </c>
      <c r="O623" s="509">
        <f t="shared" si="179"/>
        <v>0</v>
      </c>
      <c r="Q623" s="513">
        <v>0</v>
      </c>
      <c r="R623" s="513">
        <v>0</v>
      </c>
      <c r="S623" s="513">
        <v>0</v>
      </c>
      <c r="T623" s="513">
        <v>0</v>
      </c>
      <c r="U623" s="513">
        <v>0</v>
      </c>
      <c r="V623" s="513">
        <v>0</v>
      </c>
      <c r="X623" s="510">
        <f t="shared" si="166"/>
        <v>0</v>
      </c>
      <c r="Y623" s="510">
        <f t="shared" si="167"/>
        <v>0</v>
      </c>
      <c r="Z623" s="510">
        <f t="shared" si="168"/>
        <v>0</v>
      </c>
      <c r="AA623" s="510">
        <f t="shared" si="169"/>
        <v>0</v>
      </c>
      <c r="AB623" s="510">
        <f t="shared" si="170"/>
        <v>0</v>
      </c>
      <c r="AC623" s="510">
        <f t="shared" si="171"/>
        <v>0</v>
      </c>
    </row>
    <row r="624" spans="1:29" x14ac:dyDescent="0.25">
      <c r="A624" s="422">
        <v>1</v>
      </c>
      <c r="B624" s="433"/>
      <c r="C624" s="433"/>
      <c r="D624" s="433"/>
      <c r="E624" s="433"/>
      <c r="F624" s="433"/>
      <c r="G624" s="433"/>
      <c r="H624" s="836"/>
      <c r="J624" s="509">
        <f t="shared" si="174"/>
        <v>0</v>
      </c>
      <c r="K624" s="509">
        <f t="shared" si="175"/>
        <v>0</v>
      </c>
      <c r="L624" s="509">
        <f t="shared" si="176"/>
        <v>0</v>
      </c>
      <c r="M624" s="509">
        <f t="shared" si="177"/>
        <v>0</v>
      </c>
      <c r="N624" s="509">
        <f t="shared" si="178"/>
        <v>0</v>
      </c>
      <c r="O624" s="509">
        <f t="shared" si="179"/>
        <v>0</v>
      </c>
      <c r="Q624" s="513">
        <v>0</v>
      </c>
      <c r="R624" s="513">
        <v>0</v>
      </c>
      <c r="S624" s="513">
        <v>0</v>
      </c>
      <c r="T624" s="513">
        <v>0</v>
      </c>
      <c r="U624" s="513">
        <v>0</v>
      </c>
      <c r="V624" s="513">
        <v>0</v>
      </c>
      <c r="X624" s="510">
        <f t="shared" si="166"/>
        <v>0</v>
      </c>
      <c r="Y624" s="510">
        <f t="shared" si="167"/>
        <v>0</v>
      </c>
      <c r="Z624" s="510">
        <f t="shared" si="168"/>
        <v>0</v>
      </c>
      <c r="AA624" s="510">
        <f t="shared" si="169"/>
        <v>0</v>
      </c>
      <c r="AB624" s="510">
        <f t="shared" si="170"/>
        <v>0</v>
      </c>
      <c r="AC624" s="510">
        <f t="shared" si="171"/>
        <v>0</v>
      </c>
    </row>
    <row r="625" spans="1:29" x14ac:dyDescent="0.25">
      <c r="A625" s="422">
        <v>1</v>
      </c>
      <c r="B625" s="433"/>
      <c r="C625" s="433"/>
      <c r="D625" s="433"/>
      <c r="E625" s="433"/>
      <c r="F625" s="433"/>
      <c r="G625" s="433"/>
      <c r="H625" s="836"/>
      <c r="J625" s="509">
        <f t="shared" si="174"/>
        <v>0</v>
      </c>
      <c r="K625" s="509">
        <f t="shared" si="175"/>
        <v>0</v>
      </c>
      <c r="L625" s="509">
        <f t="shared" si="176"/>
        <v>0</v>
      </c>
      <c r="M625" s="509">
        <f t="shared" si="177"/>
        <v>0</v>
      </c>
      <c r="N625" s="509">
        <f t="shared" si="178"/>
        <v>0</v>
      </c>
      <c r="O625" s="509">
        <f t="shared" si="179"/>
        <v>0</v>
      </c>
      <c r="Q625" s="513">
        <v>0</v>
      </c>
      <c r="R625" s="513">
        <v>0</v>
      </c>
      <c r="S625" s="513">
        <v>0</v>
      </c>
      <c r="T625" s="513">
        <v>0</v>
      </c>
      <c r="U625" s="513">
        <v>0</v>
      </c>
      <c r="V625" s="513">
        <v>0</v>
      </c>
      <c r="X625" s="510">
        <f t="shared" si="166"/>
        <v>0</v>
      </c>
      <c r="Y625" s="510">
        <f t="shared" si="167"/>
        <v>0</v>
      </c>
      <c r="Z625" s="510">
        <f t="shared" si="168"/>
        <v>0</v>
      </c>
      <c r="AA625" s="510">
        <f t="shared" si="169"/>
        <v>0</v>
      </c>
      <c r="AB625" s="510">
        <f t="shared" si="170"/>
        <v>0</v>
      </c>
      <c r="AC625" s="510">
        <f t="shared" si="171"/>
        <v>0</v>
      </c>
    </row>
    <row r="626" spans="1:29" x14ac:dyDescent="0.25">
      <c r="A626" s="422">
        <v>1</v>
      </c>
      <c r="B626" s="433"/>
      <c r="C626" s="433"/>
      <c r="D626" s="433"/>
      <c r="E626" s="433"/>
      <c r="F626" s="433"/>
      <c r="G626" s="433"/>
      <c r="H626" s="836"/>
      <c r="J626" s="509">
        <f t="shared" si="174"/>
        <v>0</v>
      </c>
      <c r="K626" s="509">
        <f t="shared" si="175"/>
        <v>0</v>
      </c>
      <c r="L626" s="509">
        <f t="shared" si="176"/>
        <v>0</v>
      </c>
      <c r="M626" s="509">
        <f t="shared" si="177"/>
        <v>0</v>
      </c>
      <c r="N626" s="509">
        <f t="shared" si="178"/>
        <v>0</v>
      </c>
      <c r="O626" s="509">
        <f t="shared" si="179"/>
        <v>0</v>
      </c>
      <c r="Q626" s="513">
        <v>0</v>
      </c>
      <c r="R626" s="513">
        <v>0</v>
      </c>
      <c r="S626" s="513">
        <v>0</v>
      </c>
      <c r="T626" s="513">
        <v>0</v>
      </c>
      <c r="U626" s="513">
        <v>0</v>
      </c>
      <c r="V626" s="513">
        <v>0</v>
      </c>
      <c r="X626" s="510">
        <f t="shared" si="166"/>
        <v>0</v>
      </c>
      <c r="Y626" s="510">
        <f t="shared" si="167"/>
        <v>0</v>
      </c>
      <c r="Z626" s="510">
        <f t="shared" si="168"/>
        <v>0</v>
      </c>
      <c r="AA626" s="510">
        <f t="shared" si="169"/>
        <v>0</v>
      </c>
      <c r="AB626" s="510">
        <f t="shared" si="170"/>
        <v>0</v>
      </c>
      <c r="AC626" s="510">
        <f t="shared" si="171"/>
        <v>0</v>
      </c>
    </row>
    <row r="627" spans="1:29" x14ac:dyDescent="0.25">
      <c r="A627" s="422">
        <v>1</v>
      </c>
      <c r="B627" s="400"/>
      <c r="C627" s="400"/>
      <c r="D627" s="400"/>
      <c r="E627" s="400"/>
      <c r="F627" s="400"/>
      <c r="G627" s="400"/>
      <c r="H627" s="837"/>
      <c r="J627" s="509">
        <f t="shared" si="174"/>
        <v>0</v>
      </c>
      <c r="K627" s="509">
        <f t="shared" si="175"/>
        <v>0</v>
      </c>
      <c r="L627" s="509">
        <f t="shared" si="176"/>
        <v>0</v>
      </c>
      <c r="M627" s="509">
        <f t="shared" si="177"/>
        <v>0</v>
      </c>
      <c r="N627" s="509">
        <f t="shared" si="178"/>
        <v>0</v>
      </c>
      <c r="O627" s="509">
        <f t="shared" si="179"/>
        <v>0</v>
      </c>
      <c r="Q627" s="513">
        <v>0</v>
      </c>
      <c r="R627" s="513">
        <v>0</v>
      </c>
      <c r="S627" s="513">
        <v>0</v>
      </c>
      <c r="T627" s="513">
        <v>0</v>
      </c>
      <c r="U627" s="513">
        <v>0</v>
      </c>
      <c r="V627" s="513">
        <v>0</v>
      </c>
      <c r="X627" s="510">
        <f t="shared" si="166"/>
        <v>0</v>
      </c>
      <c r="Y627" s="510">
        <f t="shared" si="167"/>
        <v>0</v>
      </c>
      <c r="Z627" s="510">
        <f t="shared" si="168"/>
        <v>0</v>
      </c>
      <c r="AA627" s="510">
        <f t="shared" si="169"/>
        <v>0</v>
      </c>
      <c r="AB627" s="510">
        <f t="shared" si="170"/>
        <v>0</v>
      </c>
      <c r="AC627" s="510">
        <f t="shared" si="171"/>
        <v>0</v>
      </c>
    </row>
    <row r="628" spans="1:29" x14ac:dyDescent="0.25">
      <c r="A628" s="422" t="s">
        <v>279</v>
      </c>
      <c r="B628" s="432">
        <v>96126800</v>
      </c>
      <c r="C628" s="432">
        <v>95259679.049999997</v>
      </c>
      <c r="D628" s="432">
        <v>100371000</v>
      </c>
      <c r="E628" s="432">
        <v>101890100</v>
      </c>
      <c r="F628" s="432">
        <v>98577200</v>
      </c>
      <c r="G628" s="432">
        <v>98546300</v>
      </c>
      <c r="H628" s="726" t="s">
        <v>543</v>
      </c>
      <c r="J628" s="509">
        <f t="shared" si="174"/>
        <v>96126.8</v>
      </c>
      <c r="K628" s="509">
        <f t="shared" si="175"/>
        <v>95259.7</v>
      </c>
      <c r="L628" s="509">
        <f t="shared" si="176"/>
        <v>100371</v>
      </c>
      <c r="M628" s="509">
        <f t="shared" si="177"/>
        <v>101890.1</v>
      </c>
      <c r="N628" s="509">
        <f t="shared" si="178"/>
        <v>98577.2</v>
      </c>
      <c r="O628" s="509">
        <f t="shared" si="179"/>
        <v>98546.3</v>
      </c>
      <c r="Q628" s="513">
        <v>96126.8</v>
      </c>
      <c r="R628" s="513">
        <v>95259.7</v>
      </c>
      <c r="S628" s="513">
        <v>100371</v>
      </c>
      <c r="T628" s="513">
        <v>101890.1</v>
      </c>
      <c r="U628" s="513">
        <v>98577.2</v>
      </c>
      <c r="V628" s="513">
        <v>98546.3</v>
      </c>
      <c r="X628" s="510">
        <f t="shared" si="166"/>
        <v>0</v>
      </c>
      <c r="Y628" s="510">
        <f t="shared" si="167"/>
        <v>-2.0950000005541369E-2</v>
      </c>
      <c r="Z628" s="510">
        <f t="shared" si="168"/>
        <v>0</v>
      </c>
      <c r="AA628" s="510">
        <f t="shared" si="169"/>
        <v>0</v>
      </c>
      <c r="AB628" s="510">
        <f t="shared" si="170"/>
        <v>0</v>
      </c>
      <c r="AC628" s="510">
        <f t="shared" si="171"/>
        <v>0</v>
      </c>
    </row>
    <row r="629" spans="1:29" x14ac:dyDescent="0.25">
      <c r="A629" s="422">
        <v>1</v>
      </c>
      <c r="B629" s="433">
        <v>0</v>
      </c>
      <c r="C629" s="433">
        <v>0</v>
      </c>
      <c r="D629" s="433">
        <v>0</v>
      </c>
      <c r="E629" s="433">
        <v>0</v>
      </c>
      <c r="F629" s="433">
        <v>0</v>
      </c>
      <c r="G629" s="433">
        <v>0</v>
      </c>
      <c r="H629" s="727"/>
      <c r="J629" s="509">
        <f t="shared" si="174"/>
        <v>0</v>
      </c>
      <c r="K629" s="509">
        <f t="shared" si="175"/>
        <v>0</v>
      </c>
      <c r="L629" s="509">
        <f t="shared" si="176"/>
        <v>0</v>
      </c>
      <c r="M629" s="509">
        <f t="shared" si="177"/>
        <v>0</v>
      </c>
      <c r="N629" s="509">
        <f t="shared" si="178"/>
        <v>0</v>
      </c>
      <c r="O629" s="509">
        <f t="shared" si="179"/>
        <v>0</v>
      </c>
      <c r="Q629" s="513">
        <v>0</v>
      </c>
      <c r="R629" s="513">
        <v>0</v>
      </c>
      <c r="S629" s="513">
        <v>0</v>
      </c>
      <c r="T629" s="513">
        <v>0</v>
      </c>
      <c r="U629" s="513">
        <v>0</v>
      </c>
      <c r="V629" s="513">
        <v>0</v>
      </c>
      <c r="X629" s="510">
        <f t="shared" si="166"/>
        <v>0</v>
      </c>
      <c r="Y629" s="510">
        <f t="shared" si="167"/>
        <v>0</v>
      </c>
      <c r="Z629" s="510">
        <f t="shared" si="168"/>
        <v>0</v>
      </c>
      <c r="AA629" s="510">
        <f t="shared" si="169"/>
        <v>0</v>
      </c>
      <c r="AB629" s="510">
        <f t="shared" si="170"/>
        <v>0</v>
      </c>
      <c r="AC629" s="510">
        <f t="shared" si="171"/>
        <v>0</v>
      </c>
    </row>
    <row r="630" spans="1:29" x14ac:dyDescent="0.25">
      <c r="A630" s="422">
        <v>1</v>
      </c>
      <c r="B630" s="433">
        <v>0</v>
      </c>
      <c r="C630" s="433">
        <v>0</v>
      </c>
      <c r="D630" s="433">
        <v>0</v>
      </c>
      <c r="E630" s="433">
        <v>0</v>
      </c>
      <c r="F630" s="433">
        <v>0</v>
      </c>
      <c r="G630" s="433">
        <v>0</v>
      </c>
      <c r="H630" s="727"/>
      <c r="J630" s="509">
        <f t="shared" si="174"/>
        <v>0</v>
      </c>
      <c r="K630" s="509">
        <f t="shared" si="175"/>
        <v>0</v>
      </c>
      <c r="L630" s="509">
        <f t="shared" si="176"/>
        <v>0</v>
      </c>
      <c r="M630" s="509">
        <f t="shared" si="177"/>
        <v>0</v>
      </c>
      <c r="N630" s="509">
        <f t="shared" si="178"/>
        <v>0</v>
      </c>
      <c r="O630" s="509">
        <f t="shared" si="179"/>
        <v>0</v>
      </c>
      <c r="Q630" s="513">
        <v>0</v>
      </c>
      <c r="R630" s="513">
        <v>0</v>
      </c>
      <c r="S630" s="513">
        <v>0</v>
      </c>
      <c r="T630" s="513">
        <v>0</v>
      </c>
      <c r="U630" s="513">
        <v>0</v>
      </c>
      <c r="V630" s="513">
        <v>0</v>
      </c>
      <c r="X630" s="510">
        <f t="shared" si="166"/>
        <v>0</v>
      </c>
      <c r="Y630" s="510">
        <f t="shared" si="167"/>
        <v>0</v>
      </c>
      <c r="Z630" s="510">
        <f t="shared" si="168"/>
        <v>0</v>
      </c>
      <c r="AA630" s="510">
        <f t="shared" si="169"/>
        <v>0</v>
      </c>
      <c r="AB630" s="510">
        <f t="shared" si="170"/>
        <v>0</v>
      </c>
      <c r="AC630" s="510">
        <f t="shared" si="171"/>
        <v>0</v>
      </c>
    </row>
    <row r="631" spans="1:29" x14ac:dyDescent="0.25">
      <c r="A631" s="422">
        <v>1</v>
      </c>
      <c r="B631" s="433">
        <v>0</v>
      </c>
      <c r="C631" s="433">
        <v>0</v>
      </c>
      <c r="D631" s="433">
        <v>0</v>
      </c>
      <c r="E631" s="433">
        <v>0</v>
      </c>
      <c r="F631" s="433">
        <v>0</v>
      </c>
      <c r="G631" s="433">
        <v>0</v>
      </c>
      <c r="H631" s="727"/>
      <c r="J631" s="509">
        <f t="shared" si="174"/>
        <v>0</v>
      </c>
      <c r="K631" s="509">
        <f t="shared" si="175"/>
        <v>0</v>
      </c>
      <c r="L631" s="509">
        <f t="shared" si="176"/>
        <v>0</v>
      </c>
      <c r="M631" s="509">
        <f t="shared" si="177"/>
        <v>0</v>
      </c>
      <c r="N631" s="509">
        <f t="shared" si="178"/>
        <v>0</v>
      </c>
      <c r="O631" s="509">
        <f t="shared" si="179"/>
        <v>0</v>
      </c>
      <c r="Q631" s="513">
        <v>0</v>
      </c>
      <c r="R631" s="513">
        <v>0</v>
      </c>
      <c r="S631" s="513">
        <v>0</v>
      </c>
      <c r="T631" s="513">
        <v>0</v>
      </c>
      <c r="U631" s="513">
        <v>0</v>
      </c>
      <c r="V631" s="513">
        <v>0</v>
      </c>
      <c r="X631" s="510">
        <f t="shared" si="166"/>
        <v>0</v>
      </c>
      <c r="Y631" s="510">
        <f t="shared" si="167"/>
        <v>0</v>
      </c>
      <c r="Z631" s="510">
        <f t="shared" si="168"/>
        <v>0</v>
      </c>
      <c r="AA631" s="510">
        <f t="shared" si="169"/>
        <v>0</v>
      </c>
      <c r="AB631" s="510">
        <f t="shared" si="170"/>
        <v>0</v>
      </c>
      <c r="AC631" s="510">
        <f t="shared" si="171"/>
        <v>0</v>
      </c>
    </row>
    <row r="632" spans="1:29" x14ac:dyDescent="0.25">
      <c r="A632" s="422">
        <v>1</v>
      </c>
      <c r="B632" s="433">
        <v>0</v>
      </c>
      <c r="C632" s="433">
        <v>0</v>
      </c>
      <c r="D632" s="433">
        <v>0</v>
      </c>
      <c r="E632" s="433">
        <v>0</v>
      </c>
      <c r="F632" s="433">
        <v>0</v>
      </c>
      <c r="G632" s="433">
        <v>0</v>
      </c>
      <c r="H632" s="841"/>
      <c r="J632" s="509">
        <f t="shared" si="174"/>
        <v>0</v>
      </c>
      <c r="K632" s="509">
        <f t="shared" si="175"/>
        <v>0</v>
      </c>
      <c r="L632" s="509">
        <f t="shared" si="176"/>
        <v>0</v>
      </c>
      <c r="M632" s="509">
        <f t="shared" si="177"/>
        <v>0</v>
      </c>
      <c r="N632" s="509">
        <f t="shared" si="178"/>
        <v>0</v>
      </c>
      <c r="O632" s="509">
        <f t="shared" si="179"/>
        <v>0</v>
      </c>
      <c r="Q632" s="513">
        <v>0</v>
      </c>
      <c r="R632" s="513">
        <v>0</v>
      </c>
      <c r="S632" s="513">
        <v>0</v>
      </c>
      <c r="T632" s="513">
        <v>0</v>
      </c>
      <c r="U632" s="513">
        <v>0</v>
      </c>
      <c r="V632" s="513">
        <v>0</v>
      </c>
      <c r="X632" s="510">
        <f t="shared" si="166"/>
        <v>0</v>
      </c>
      <c r="Y632" s="510">
        <f t="shared" si="167"/>
        <v>0</v>
      </c>
      <c r="Z632" s="510">
        <f t="shared" si="168"/>
        <v>0</v>
      </c>
      <c r="AA632" s="510">
        <f t="shared" si="169"/>
        <v>0</v>
      </c>
      <c r="AB632" s="510">
        <f t="shared" si="170"/>
        <v>0</v>
      </c>
      <c r="AC632" s="510">
        <f t="shared" si="171"/>
        <v>0</v>
      </c>
    </row>
    <row r="633" spans="1:29" x14ac:dyDescent="0.25">
      <c r="A633" s="422">
        <v>1</v>
      </c>
      <c r="B633" s="433">
        <v>0</v>
      </c>
      <c r="C633" s="433">
        <v>0</v>
      </c>
      <c r="D633" s="433">
        <v>0</v>
      </c>
      <c r="E633" s="433">
        <v>0</v>
      </c>
      <c r="F633" s="433">
        <v>0</v>
      </c>
      <c r="G633" s="433">
        <v>0</v>
      </c>
      <c r="H633" s="841"/>
      <c r="J633" s="509">
        <f t="shared" si="174"/>
        <v>0</v>
      </c>
      <c r="K633" s="509">
        <f t="shared" si="175"/>
        <v>0</v>
      </c>
      <c r="L633" s="509">
        <f t="shared" si="176"/>
        <v>0</v>
      </c>
      <c r="M633" s="509">
        <f t="shared" si="177"/>
        <v>0</v>
      </c>
      <c r="N633" s="509">
        <f t="shared" si="178"/>
        <v>0</v>
      </c>
      <c r="O633" s="509">
        <f t="shared" si="179"/>
        <v>0</v>
      </c>
      <c r="Q633" s="513">
        <v>0</v>
      </c>
      <c r="R633" s="513">
        <v>0</v>
      </c>
      <c r="S633" s="513">
        <v>0</v>
      </c>
      <c r="T633" s="513">
        <v>0</v>
      </c>
      <c r="U633" s="513">
        <v>0</v>
      </c>
      <c r="V633" s="513">
        <v>0</v>
      </c>
      <c r="X633" s="510">
        <f t="shared" si="166"/>
        <v>0</v>
      </c>
      <c r="Y633" s="510">
        <f t="shared" si="167"/>
        <v>0</v>
      </c>
      <c r="Z633" s="510">
        <f t="shared" si="168"/>
        <v>0</v>
      </c>
      <c r="AA633" s="510">
        <f t="shared" si="169"/>
        <v>0</v>
      </c>
      <c r="AB633" s="510">
        <f t="shared" si="170"/>
        <v>0</v>
      </c>
      <c r="AC633" s="510">
        <f t="shared" si="171"/>
        <v>0</v>
      </c>
    </row>
    <row r="634" spans="1:29" x14ac:dyDescent="0.25">
      <c r="A634" s="422">
        <v>1</v>
      </c>
      <c r="B634" s="433">
        <v>0</v>
      </c>
      <c r="C634" s="433">
        <v>0</v>
      </c>
      <c r="D634" s="433">
        <v>0</v>
      </c>
      <c r="E634" s="433">
        <v>0</v>
      </c>
      <c r="F634" s="433">
        <v>0</v>
      </c>
      <c r="G634" s="433">
        <v>0</v>
      </c>
      <c r="H634" s="841"/>
      <c r="J634" s="509">
        <f t="shared" si="174"/>
        <v>0</v>
      </c>
      <c r="K634" s="509">
        <f t="shared" si="175"/>
        <v>0</v>
      </c>
      <c r="L634" s="509">
        <f t="shared" si="176"/>
        <v>0</v>
      </c>
      <c r="M634" s="509">
        <f t="shared" si="177"/>
        <v>0</v>
      </c>
      <c r="N634" s="509">
        <f t="shared" si="178"/>
        <v>0</v>
      </c>
      <c r="O634" s="509">
        <f t="shared" si="179"/>
        <v>0</v>
      </c>
      <c r="Q634" s="513">
        <v>0</v>
      </c>
      <c r="R634" s="513">
        <v>0</v>
      </c>
      <c r="S634" s="513">
        <v>0</v>
      </c>
      <c r="T634" s="513">
        <v>0</v>
      </c>
      <c r="U634" s="513">
        <v>0</v>
      </c>
      <c r="V634" s="513">
        <v>0</v>
      </c>
      <c r="X634" s="510">
        <f t="shared" si="166"/>
        <v>0</v>
      </c>
      <c r="Y634" s="510">
        <f t="shared" si="167"/>
        <v>0</v>
      </c>
      <c r="Z634" s="510">
        <f t="shared" si="168"/>
        <v>0</v>
      </c>
      <c r="AA634" s="510">
        <f t="shared" si="169"/>
        <v>0</v>
      </c>
      <c r="AB634" s="510">
        <f t="shared" si="170"/>
        <v>0</v>
      </c>
      <c r="AC634" s="510">
        <f t="shared" si="171"/>
        <v>0</v>
      </c>
    </row>
    <row r="635" spans="1:29" x14ac:dyDescent="0.25">
      <c r="A635" s="422">
        <v>1</v>
      </c>
      <c r="B635" s="433">
        <v>0</v>
      </c>
      <c r="C635" s="433">
        <v>0</v>
      </c>
      <c r="D635" s="433">
        <v>0</v>
      </c>
      <c r="E635" s="433">
        <v>0</v>
      </c>
      <c r="F635" s="433">
        <v>0</v>
      </c>
      <c r="G635" s="433">
        <v>0</v>
      </c>
      <c r="H635" s="841"/>
      <c r="J635" s="509">
        <f t="shared" si="174"/>
        <v>0</v>
      </c>
      <c r="K635" s="509">
        <f t="shared" si="175"/>
        <v>0</v>
      </c>
      <c r="L635" s="509">
        <f t="shared" si="176"/>
        <v>0</v>
      </c>
      <c r="M635" s="509">
        <f t="shared" si="177"/>
        <v>0</v>
      </c>
      <c r="N635" s="509">
        <f t="shared" si="178"/>
        <v>0</v>
      </c>
      <c r="O635" s="509">
        <f t="shared" si="179"/>
        <v>0</v>
      </c>
      <c r="Q635" s="513">
        <v>0</v>
      </c>
      <c r="R635" s="513">
        <v>0</v>
      </c>
      <c r="S635" s="513">
        <v>0</v>
      </c>
      <c r="T635" s="513">
        <v>0</v>
      </c>
      <c r="U635" s="513">
        <v>0</v>
      </c>
      <c r="V635" s="513">
        <v>0</v>
      </c>
      <c r="X635" s="510">
        <f t="shared" si="166"/>
        <v>0</v>
      </c>
      <c r="Y635" s="510">
        <f t="shared" si="167"/>
        <v>0</v>
      </c>
      <c r="Z635" s="510">
        <f t="shared" si="168"/>
        <v>0</v>
      </c>
      <c r="AA635" s="510">
        <f t="shared" si="169"/>
        <v>0</v>
      </c>
      <c r="AB635" s="510">
        <f t="shared" si="170"/>
        <v>0</v>
      </c>
      <c r="AC635" s="510">
        <f t="shared" si="171"/>
        <v>0</v>
      </c>
    </row>
    <row r="636" spans="1:29" x14ac:dyDescent="0.25">
      <c r="A636" s="422">
        <v>1</v>
      </c>
      <c r="B636" s="433">
        <v>0</v>
      </c>
      <c r="C636" s="433">
        <v>0</v>
      </c>
      <c r="D636" s="433">
        <v>0</v>
      </c>
      <c r="E636" s="433">
        <v>0</v>
      </c>
      <c r="F636" s="433">
        <v>0</v>
      </c>
      <c r="G636" s="433">
        <v>0</v>
      </c>
      <c r="H636" s="841"/>
      <c r="J636" s="509">
        <f t="shared" si="174"/>
        <v>0</v>
      </c>
      <c r="K636" s="509">
        <f t="shared" si="175"/>
        <v>0</v>
      </c>
      <c r="L636" s="509">
        <f t="shared" si="176"/>
        <v>0</v>
      </c>
      <c r="M636" s="509">
        <f t="shared" si="177"/>
        <v>0</v>
      </c>
      <c r="N636" s="509">
        <f t="shared" si="178"/>
        <v>0</v>
      </c>
      <c r="O636" s="509">
        <f t="shared" si="179"/>
        <v>0</v>
      </c>
      <c r="Q636" s="513">
        <v>0</v>
      </c>
      <c r="R636" s="513">
        <v>0</v>
      </c>
      <c r="S636" s="513">
        <v>0</v>
      </c>
      <c r="T636" s="513">
        <v>0</v>
      </c>
      <c r="U636" s="513">
        <v>0</v>
      </c>
      <c r="V636" s="513">
        <v>0</v>
      </c>
      <c r="X636" s="510">
        <f t="shared" si="166"/>
        <v>0</v>
      </c>
      <c r="Y636" s="510">
        <f t="shared" si="167"/>
        <v>0</v>
      </c>
      <c r="Z636" s="510">
        <f t="shared" si="168"/>
        <v>0</v>
      </c>
      <c r="AA636" s="510">
        <f t="shared" si="169"/>
        <v>0</v>
      </c>
      <c r="AB636" s="510">
        <f t="shared" si="170"/>
        <v>0</v>
      </c>
      <c r="AC636" s="510">
        <f t="shared" si="171"/>
        <v>0</v>
      </c>
    </row>
    <row r="637" spans="1:29" x14ac:dyDescent="0.25">
      <c r="A637" s="422">
        <v>1</v>
      </c>
      <c r="B637" s="434">
        <v>0</v>
      </c>
      <c r="C637" s="434">
        <v>0</v>
      </c>
      <c r="D637" s="434">
        <v>0</v>
      </c>
      <c r="E637" s="434">
        <v>0</v>
      </c>
      <c r="F637" s="434">
        <v>0</v>
      </c>
      <c r="G637" s="434">
        <v>0</v>
      </c>
      <c r="H637" s="841"/>
      <c r="J637" s="509">
        <f t="shared" si="174"/>
        <v>0</v>
      </c>
      <c r="K637" s="509">
        <f t="shared" si="175"/>
        <v>0</v>
      </c>
      <c r="L637" s="509">
        <f t="shared" si="176"/>
        <v>0</v>
      </c>
      <c r="M637" s="509">
        <f t="shared" si="177"/>
        <v>0</v>
      </c>
      <c r="N637" s="509">
        <f t="shared" si="178"/>
        <v>0</v>
      </c>
      <c r="O637" s="509">
        <f t="shared" si="179"/>
        <v>0</v>
      </c>
      <c r="Q637" s="513">
        <v>0</v>
      </c>
      <c r="R637" s="513">
        <v>0</v>
      </c>
      <c r="S637" s="513">
        <v>0</v>
      </c>
      <c r="T637" s="513">
        <v>0</v>
      </c>
      <c r="U637" s="513">
        <v>0</v>
      </c>
      <c r="V637" s="513">
        <v>0</v>
      </c>
      <c r="X637" s="510">
        <f t="shared" si="166"/>
        <v>0</v>
      </c>
      <c r="Y637" s="510">
        <f t="shared" si="167"/>
        <v>0</v>
      </c>
      <c r="Z637" s="510">
        <f t="shared" si="168"/>
        <v>0</v>
      </c>
      <c r="AA637" s="510">
        <f t="shared" si="169"/>
        <v>0</v>
      </c>
      <c r="AB637" s="510">
        <f t="shared" si="170"/>
        <v>0</v>
      </c>
      <c r="AC637" s="510">
        <f t="shared" si="171"/>
        <v>0</v>
      </c>
    </row>
    <row r="638" spans="1:29" x14ac:dyDescent="0.25">
      <c r="A638" s="463" t="s">
        <v>335</v>
      </c>
      <c r="B638" s="432">
        <v>11976800</v>
      </c>
      <c r="C638" s="432">
        <v>11976800</v>
      </c>
      <c r="D638" s="432">
        <v>11358900</v>
      </c>
      <c r="E638" s="432">
        <v>10728700</v>
      </c>
      <c r="F638" s="432">
        <v>10723700</v>
      </c>
      <c r="G638" s="432">
        <v>10718800</v>
      </c>
      <c r="H638" s="619" t="s">
        <v>837</v>
      </c>
      <c r="J638" s="509">
        <f t="shared" si="174"/>
        <v>11976.8</v>
      </c>
      <c r="K638" s="509">
        <f t="shared" si="175"/>
        <v>11976.8</v>
      </c>
      <c r="L638" s="509">
        <f t="shared" si="176"/>
        <v>11358.9</v>
      </c>
      <c r="M638" s="509">
        <f t="shared" si="177"/>
        <v>10728.7</v>
      </c>
      <c r="N638" s="509">
        <f t="shared" si="178"/>
        <v>10723.7</v>
      </c>
      <c r="O638" s="509">
        <f t="shared" si="179"/>
        <v>10718.8</v>
      </c>
      <c r="Q638" s="513">
        <v>11976.8</v>
      </c>
      <c r="R638" s="513">
        <v>11976.8</v>
      </c>
      <c r="S638" s="513">
        <v>11358.9</v>
      </c>
      <c r="T638" s="513">
        <v>10728.7</v>
      </c>
      <c r="U638" s="513">
        <v>10723.7</v>
      </c>
      <c r="V638" s="513">
        <v>10718.8</v>
      </c>
      <c r="X638" s="510">
        <f t="shared" si="166"/>
        <v>0</v>
      </c>
      <c r="Y638" s="510">
        <f t="shared" si="167"/>
        <v>0</v>
      </c>
      <c r="Z638" s="510">
        <f t="shared" si="168"/>
        <v>0</v>
      </c>
      <c r="AA638" s="510">
        <f t="shared" si="169"/>
        <v>0</v>
      </c>
      <c r="AB638" s="510">
        <f t="shared" si="170"/>
        <v>0</v>
      </c>
      <c r="AC638" s="510">
        <f t="shared" si="171"/>
        <v>0</v>
      </c>
    </row>
    <row r="639" spans="1:29" x14ac:dyDescent="0.25">
      <c r="A639" s="422">
        <v>1</v>
      </c>
      <c r="B639" s="433">
        <v>0</v>
      </c>
      <c r="C639" s="433">
        <v>0</v>
      </c>
      <c r="D639" s="433">
        <v>0</v>
      </c>
      <c r="E639" s="433">
        <v>0</v>
      </c>
      <c r="F639" s="433">
        <v>0</v>
      </c>
      <c r="G639" s="433">
        <v>0</v>
      </c>
      <c r="H639" s="619"/>
      <c r="J639" s="509">
        <f t="shared" si="174"/>
        <v>0</v>
      </c>
      <c r="K639" s="509">
        <f t="shared" si="175"/>
        <v>0</v>
      </c>
      <c r="L639" s="509">
        <f t="shared" si="176"/>
        <v>0</v>
      </c>
      <c r="M639" s="509">
        <f t="shared" si="177"/>
        <v>0</v>
      </c>
      <c r="N639" s="509">
        <f t="shared" si="178"/>
        <v>0</v>
      </c>
      <c r="O639" s="509">
        <f t="shared" si="179"/>
        <v>0</v>
      </c>
      <c r="Q639" s="513">
        <v>0</v>
      </c>
      <c r="R639" s="513">
        <v>0</v>
      </c>
      <c r="S639" s="513">
        <v>0</v>
      </c>
      <c r="T639" s="513">
        <v>0</v>
      </c>
      <c r="U639" s="513">
        <v>0</v>
      </c>
      <c r="V639" s="513">
        <v>0</v>
      </c>
      <c r="X639" s="510">
        <f t="shared" si="166"/>
        <v>0</v>
      </c>
      <c r="Y639" s="510">
        <f t="shared" si="167"/>
        <v>0</v>
      </c>
      <c r="Z639" s="510">
        <f t="shared" si="168"/>
        <v>0</v>
      </c>
      <c r="AA639" s="510">
        <f t="shared" si="169"/>
        <v>0</v>
      </c>
      <c r="AB639" s="510">
        <f t="shared" si="170"/>
        <v>0</v>
      </c>
      <c r="AC639" s="510">
        <f t="shared" si="171"/>
        <v>0</v>
      </c>
    </row>
    <row r="640" spans="1:29" x14ac:dyDescent="0.25">
      <c r="A640" s="422">
        <v>1</v>
      </c>
      <c r="B640" s="433">
        <v>0</v>
      </c>
      <c r="C640" s="433">
        <v>0</v>
      </c>
      <c r="D640" s="433">
        <v>0</v>
      </c>
      <c r="E640" s="433">
        <v>0</v>
      </c>
      <c r="F640" s="433">
        <v>0</v>
      </c>
      <c r="G640" s="433">
        <v>0</v>
      </c>
      <c r="H640" s="619"/>
      <c r="J640" s="509">
        <f t="shared" si="174"/>
        <v>0</v>
      </c>
      <c r="K640" s="509">
        <f t="shared" si="175"/>
        <v>0</v>
      </c>
      <c r="L640" s="509">
        <f t="shared" si="176"/>
        <v>0</v>
      </c>
      <c r="M640" s="509">
        <f t="shared" si="177"/>
        <v>0</v>
      </c>
      <c r="N640" s="509">
        <f t="shared" si="178"/>
        <v>0</v>
      </c>
      <c r="O640" s="509">
        <f t="shared" si="179"/>
        <v>0</v>
      </c>
      <c r="Q640" s="513">
        <v>0</v>
      </c>
      <c r="R640" s="513">
        <v>0</v>
      </c>
      <c r="S640" s="513">
        <v>0</v>
      </c>
      <c r="T640" s="513">
        <v>0</v>
      </c>
      <c r="U640" s="513">
        <v>0</v>
      </c>
      <c r="V640" s="513">
        <v>0</v>
      </c>
      <c r="X640" s="510">
        <f t="shared" si="166"/>
        <v>0</v>
      </c>
      <c r="Y640" s="510">
        <f t="shared" si="167"/>
        <v>0</v>
      </c>
      <c r="Z640" s="510">
        <f t="shared" si="168"/>
        <v>0</v>
      </c>
      <c r="AA640" s="510">
        <f t="shared" si="169"/>
        <v>0</v>
      </c>
      <c r="AB640" s="510">
        <f t="shared" si="170"/>
        <v>0</v>
      </c>
      <c r="AC640" s="510">
        <f t="shared" si="171"/>
        <v>0</v>
      </c>
    </row>
    <row r="641" spans="1:29" x14ac:dyDescent="0.25">
      <c r="A641" s="422">
        <v>1</v>
      </c>
      <c r="B641" s="433">
        <v>0</v>
      </c>
      <c r="C641" s="433">
        <v>0</v>
      </c>
      <c r="D641" s="433">
        <v>0</v>
      </c>
      <c r="E641" s="433">
        <v>0</v>
      </c>
      <c r="F641" s="433">
        <v>0</v>
      </c>
      <c r="G641" s="433">
        <v>0</v>
      </c>
      <c r="H641" s="619"/>
      <c r="J641" s="509">
        <f t="shared" si="174"/>
        <v>0</v>
      </c>
      <c r="K641" s="509">
        <f t="shared" si="175"/>
        <v>0</v>
      </c>
      <c r="L641" s="509">
        <f t="shared" si="176"/>
        <v>0</v>
      </c>
      <c r="M641" s="509">
        <f t="shared" si="177"/>
        <v>0</v>
      </c>
      <c r="N641" s="509">
        <f t="shared" si="178"/>
        <v>0</v>
      </c>
      <c r="O641" s="509">
        <f t="shared" si="179"/>
        <v>0</v>
      </c>
      <c r="Q641" s="513">
        <v>0</v>
      </c>
      <c r="R641" s="513">
        <v>0</v>
      </c>
      <c r="S641" s="513">
        <v>0</v>
      </c>
      <c r="T641" s="513">
        <v>0</v>
      </c>
      <c r="U641" s="513">
        <v>0</v>
      </c>
      <c r="V641" s="513">
        <v>0</v>
      </c>
      <c r="X641" s="510">
        <f t="shared" si="166"/>
        <v>0</v>
      </c>
      <c r="Y641" s="510">
        <f t="shared" si="167"/>
        <v>0</v>
      </c>
      <c r="Z641" s="510">
        <f t="shared" si="168"/>
        <v>0</v>
      </c>
      <c r="AA641" s="510">
        <f t="shared" si="169"/>
        <v>0</v>
      </c>
      <c r="AB641" s="510">
        <f t="shared" si="170"/>
        <v>0</v>
      </c>
      <c r="AC641" s="510">
        <f t="shared" si="171"/>
        <v>0</v>
      </c>
    </row>
    <row r="642" spans="1:29" x14ac:dyDescent="0.25">
      <c r="A642" s="422">
        <v>1</v>
      </c>
      <c r="B642" s="433">
        <v>0</v>
      </c>
      <c r="C642" s="433">
        <v>0</v>
      </c>
      <c r="D642" s="433">
        <v>0</v>
      </c>
      <c r="E642" s="433">
        <v>0</v>
      </c>
      <c r="F642" s="433">
        <v>0</v>
      </c>
      <c r="G642" s="433">
        <v>0</v>
      </c>
      <c r="H642" s="619"/>
      <c r="J642" s="509">
        <f t="shared" si="174"/>
        <v>0</v>
      </c>
      <c r="K642" s="509">
        <f t="shared" si="175"/>
        <v>0</v>
      </c>
      <c r="L642" s="509">
        <f t="shared" si="176"/>
        <v>0</v>
      </c>
      <c r="M642" s="509">
        <f t="shared" si="177"/>
        <v>0</v>
      </c>
      <c r="N642" s="509">
        <f t="shared" si="178"/>
        <v>0</v>
      </c>
      <c r="O642" s="509">
        <f t="shared" si="179"/>
        <v>0</v>
      </c>
      <c r="Q642" s="513">
        <v>0</v>
      </c>
      <c r="R642" s="513">
        <v>0</v>
      </c>
      <c r="S642" s="513">
        <v>0</v>
      </c>
      <c r="T642" s="513">
        <v>0</v>
      </c>
      <c r="U642" s="513">
        <v>0</v>
      </c>
      <c r="V642" s="513">
        <v>0</v>
      </c>
      <c r="X642" s="510">
        <f t="shared" si="166"/>
        <v>0</v>
      </c>
      <c r="Y642" s="510">
        <f t="shared" si="167"/>
        <v>0</v>
      </c>
      <c r="Z642" s="510">
        <f t="shared" si="168"/>
        <v>0</v>
      </c>
      <c r="AA642" s="510">
        <f t="shared" si="169"/>
        <v>0</v>
      </c>
      <c r="AB642" s="510">
        <f t="shared" si="170"/>
        <v>0</v>
      </c>
      <c r="AC642" s="510">
        <f t="shared" si="171"/>
        <v>0</v>
      </c>
    </row>
    <row r="643" spans="1:29" x14ac:dyDescent="0.25">
      <c r="A643" s="422">
        <v>1</v>
      </c>
      <c r="B643" s="433">
        <v>0</v>
      </c>
      <c r="C643" s="433">
        <v>0</v>
      </c>
      <c r="D643" s="433">
        <v>0</v>
      </c>
      <c r="E643" s="433">
        <v>0</v>
      </c>
      <c r="F643" s="433">
        <v>0</v>
      </c>
      <c r="G643" s="433">
        <v>0</v>
      </c>
      <c r="H643" s="619"/>
      <c r="J643" s="509">
        <f t="shared" si="174"/>
        <v>0</v>
      </c>
      <c r="K643" s="509">
        <f t="shared" si="175"/>
        <v>0</v>
      </c>
      <c r="L643" s="509">
        <f t="shared" si="176"/>
        <v>0</v>
      </c>
      <c r="M643" s="509">
        <f t="shared" si="177"/>
        <v>0</v>
      </c>
      <c r="N643" s="509">
        <f t="shared" si="178"/>
        <v>0</v>
      </c>
      <c r="O643" s="509">
        <f t="shared" si="179"/>
        <v>0</v>
      </c>
      <c r="Q643" s="513">
        <v>0</v>
      </c>
      <c r="R643" s="513">
        <v>0</v>
      </c>
      <c r="S643" s="513">
        <v>0</v>
      </c>
      <c r="T643" s="513">
        <v>0</v>
      </c>
      <c r="U643" s="513">
        <v>0</v>
      </c>
      <c r="V643" s="513">
        <v>0</v>
      </c>
      <c r="X643" s="510">
        <f t="shared" si="166"/>
        <v>0</v>
      </c>
      <c r="Y643" s="510">
        <f t="shared" si="167"/>
        <v>0</v>
      </c>
      <c r="Z643" s="510">
        <f t="shared" si="168"/>
        <v>0</v>
      </c>
      <c r="AA643" s="510">
        <f t="shared" si="169"/>
        <v>0</v>
      </c>
      <c r="AB643" s="510">
        <f t="shared" si="170"/>
        <v>0</v>
      </c>
      <c r="AC643" s="510">
        <f t="shared" si="171"/>
        <v>0</v>
      </c>
    </row>
    <row r="644" spans="1:29" x14ac:dyDescent="0.25">
      <c r="A644" s="422">
        <v>1</v>
      </c>
      <c r="B644" s="433">
        <v>0</v>
      </c>
      <c r="C644" s="433">
        <v>0</v>
      </c>
      <c r="D644" s="433">
        <v>0</v>
      </c>
      <c r="E644" s="433">
        <v>0</v>
      </c>
      <c r="F644" s="433">
        <v>0</v>
      </c>
      <c r="G644" s="433">
        <v>0</v>
      </c>
      <c r="H644" s="619"/>
      <c r="J644" s="509">
        <f t="shared" si="174"/>
        <v>0</v>
      </c>
      <c r="K644" s="509">
        <f t="shared" si="175"/>
        <v>0</v>
      </c>
      <c r="L644" s="509">
        <f t="shared" si="176"/>
        <v>0</v>
      </c>
      <c r="M644" s="509">
        <f t="shared" si="177"/>
        <v>0</v>
      </c>
      <c r="N644" s="509">
        <f t="shared" si="178"/>
        <v>0</v>
      </c>
      <c r="O644" s="509">
        <f t="shared" si="179"/>
        <v>0</v>
      </c>
      <c r="Q644" s="513">
        <v>0</v>
      </c>
      <c r="R644" s="513">
        <v>0</v>
      </c>
      <c r="S644" s="513">
        <v>0</v>
      </c>
      <c r="T644" s="513">
        <v>0</v>
      </c>
      <c r="U644" s="513">
        <v>0</v>
      </c>
      <c r="V644" s="513">
        <v>0</v>
      </c>
      <c r="X644" s="510">
        <f t="shared" si="166"/>
        <v>0</v>
      </c>
      <c r="Y644" s="510">
        <f t="shared" si="167"/>
        <v>0</v>
      </c>
      <c r="Z644" s="510">
        <f t="shared" si="168"/>
        <v>0</v>
      </c>
      <c r="AA644" s="510">
        <f t="shared" si="169"/>
        <v>0</v>
      </c>
      <c r="AB644" s="510">
        <f t="shared" si="170"/>
        <v>0</v>
      </c>
      <c r="AC644" s="510">
        <f t="shared" si="171"/>
        <v>0</v>
      </c>
    </row>
    <row r="645" spans="1:29" x14ac:dyDescent="0.25">
      <c r="A645" s="422">
        <v>1</v>
      </c>
      <c r="B645" s="433">
        <v>0</v>
      </c>
      <c r="C645" s="433">
        <v>0</v>
      </c>
      <c r="D645" s="433">
        <v>0</v>
      </c>
      <c r="E645" s="433">
        <v>0</v>
      </c>
      <c r="F645" s="433">
        <v>0</v>
      </c>
      <c r="G645" s="433">
        <v>0</v>
      </c>
      <c r="H645" s="619"/>
      <c r="J645" s="509">
        <f t="shared" si="174"/>
        <v>0</v>
      </c>
      <c r="K645" s="509">
        <f t="shared" si="175"/>
        <v>0</v>
      </c>
      <c r="L645" s="509">
        <f t="shared" si="176"/>
        <v>0</v>
      </c>
      <c r="M645" s="509">
        <f t="shared" si="177"/>
        <v>0</v>
      </c>
      <c r="N645" s="509">
        <f t="shared" si="178"/>
        <v>0</v>
      </c>
      <c r="O645" s="509">
        <f t="shared" si="179"/>
        <v>0</v>
      </c>
      <c r="Q645" s="513">
        <v>0</v>
      </c>
      <c r="R645" s="513">
        <v>0</v>
      </c>
      <c r="S645" s="513">
        <v>0</v>
      </c>
      <c r="T645" s="513">
        <v>0</v>
      </c>
      <c r="U645" s="513">
        <v>0</v>
      </c>
      <c r="V645" s="513">
        <v>0</v>
      </c>
      <c r="X645" s="510">
        <f t="shared" si="166"/>
        <v>0</v>
      </c>
      <c r="Y645" s="510">
        <f t="shared" si="167"/>
        <v>0</v>
      </c>
      <c r="Z645" s="510">
        <f t="shared" si="168"/>
        <v>0</v>
      </c>
      <c r="AA645" s="510">
        <f t="shared" si="169"/>
        <v>0</v>
      </c>
      <c r="AB645" s="510">
        <f t="shared" si="170"/>
        <v>0</v>
      </c>
      <c r="AC645" s="510">
        <f t="shared" si="171"/>
        <v>0</v>
      </c>
    </row>
    <row r="646" spans="1:29" x14ac:dyDescent="0.25">
      <c r="A646" s="422">
        <v>1</v>
      </c>
      <c r="B646" s="433">
        <v>0</v>
      </c>
      <c r="C646" s="433">
        <v>0</v>
      </c>
      <c r="D646" s="433">
        <v>0</v>
      </c>
      <c r="E646" s="433">
        <v>0</v>
      </c>
      <c r="F646" s="433">
        <v>0</v>
      </c>
      <c r="G646" s="433">
        <v>0</v>
      </c>
      <c r="H646" s="619"/>
      <c r="J646" s="509">
        <f t="shared" si="174"/>
        <v>0</v>
      </c>
      <c r="K646" s="509">
        <f t="shared" si="175"/>
        <v>0</v>
      </c>
      <c r="L646" s="509">
        <f t="shared" si="176"/>
        <v>0</v>
      </c>
      <c r="M646" s="509">
        <f t="shared" si="177"/>
        <v>0</v>
      </c>
      <c r="N646" s="509">
        <f t="shared" si="178"/>
        <v>0</v>
      </c>
      <c r="O646" s="509">
        <f t="shared" si="179"/>
        <v>0</v>
      </c>
      <c r="Q646" s="513">
        <v>0</v>
      </c>
      <c r="R646" s="513">
        <v>0</v>
      </c>
      <c r="S646" s="513">
        <v>0</v>
      </c>
      <c r="T646" s="513">
        <v>0</v>
      </c>
      <c r="U646" s="513">
        <v>0</v>
      </c>
      <c r="V646" s="513">
        <v>0</v>
      </c>
      <c r="X646" s="510">
        <f t="shared" si="166"/>
        <v>0</v>
      </c>
      <c r="Y646" s="510">
        <f t="shared" si="167"/>
        <v>0</v>
      </c>
      <c r="Z646" s="510">
        <f t="shared" si="168"/>
        <v>0</v>
      </c>
      <c r="AA646" s="510">
        <f t="shared" si="169"/>
        <v>0</v>
      </c>
      <c r="AB646" s="510">
        <f t="shared" si="170"/>
        <v>0</v>
      </c>
      <c r="AC646" s="510">
        <f t="shared" si="171"/>
        <v>0</v>
      </c>
    </row>
    <row r="647" spans="1:29" x14ac:dyDescent="0.25">
      <c r="A647" s="422">
        <v>1</v>
      </c>
      <c r="B647" s="433">
        <v>0</v>
      </c>
      <c r="C647" s="433">
        <v>0</v>
      </c>
      <c r="D647" s="433">
        <v>0</v>
      </c>
      <c r="E647" s="433">
        <v>0</v>
      </c>
      <c r="F647" s="433">
        <v>0</v>
      </c>
      <c r="G647" s="433">
        <v>0</v>
      </c>
      <c r="H647" s="619"/>
      <c r="J647" s="509">
        <f t="shared" si="174"/>
        <v>0</v>
      </c>
      <c r="K647" s="509">
        <f t="shared" si="175"/>
        <v>0</v>
      </c>
      <c r="L647" s="509">
        <f t="shared" si="176"/>
        <v>0</v>
      </c>
      <c r="M647" s="509">
        <f t="shared" si="177"/>
        <v>0</v>
      </c>
      <c r="N647" s="509">
        <f t="shared" si="178"/>
        <v>0</v>
      </c>
      <c r="O647" s="509">
        <f t="shared" si="179"/>
        <v>0</v>
      </c>
      <c r="Q647" s="513">
        <v>0</v>
      </c>
      <c r="R647" s="513">
        <v>0</v>
      </c>
      <c r="S647" s="513">
        <v>0</v>
      </c>
      <c r="T647" s="513">
        <v>0</v>
      </c>
      <c r="U647" s="513">
        <v>0</v>
      </c>
      <c r="V647" s="513">
        <v>0</v>
      </c>
      <c r="X647" s="510">
        <f t="shared" si="166"/>
        <v>0</v>
      </c>
      <c r="Y647" s="510">
        <f t="shared" si="167"/>
        <v>0</v>
      </c>
      <c r="Z647" s="510">
        <f t="shared" si="168"/>
        <v>0</v>
      </c>
      <c r="AA647" s="510">
        <f t="shared" si="169"/>
        <v>0</v>
      </c>
      <c r="AB647" s="510">
        <f t="shared" si="170"/>
        <v>0</v>
      </c>
      <c r="AC647" s="510">
        <f t="shared" si="171"/>
        <v>0</v>
      </c>
    </row>
    <row r="648" spans="1:29" x14ac:dyDescent="0.25">
      <c r="A648" s="422">
        <v>1</v>
      </c>
      <c r="B648" s="433"/>
      <c r="C648" s="433"/>
      <c r="D648" s="433"/>
      <c r="E648" s="433"/>
      <c r="F648" s="433"/>
      <c r="G648" s="433"/>
      <c r="H648" s="619"/>
      <c r="J648" s="509">
        <f t="shared" si="174"/>
        <v>0</v>
      </c>
      <c r="K648" s="509">
        <f t="shared" si="175"/>
        <v>0</v>
      </c>
      <c r="L648" s="509">
        <f t="shared" si="176"/>
        <v>0</v>
      </c>
      <c r="M648" s="509">
        <f t="shared" si="177"/>
        <v>0</v>
      </c>
      <c r="N648" s="509">
        <f t="shared" si="178"/>
        <v>0</v>
      </c>
      <c r="O648" s="509">
        <f t="shared" si="179"/>
        <v>0</v>
      </c>
      <c r="Q648" s="513">
        <v>0</v>
      </c>
      <c r="R648" s="513">
        <v>0</v>
      </c>
      <c r="S648" s="513">
        <v>0</v>
      </c>
      <c r="T648" s="513">
        <v>0</v>
      </c>
      <c r="U648" s="513">
        <v>0</v>
      </c>
      <c r="V648" s="513">
        <v>0</v>
      </c>
      <c r="X648" s="510">
        <f t="shared" si="166"/>
        <v>0</v>
      </c>
      <c r="Y648" s="510">
        <f t="shared" si="167"/>
        <v>0</v>
      </c>
      <c r="Z648" s="510">
        <f t="shared" si="168"/>
        <v>0</v>
      </c>
      <c r="AA648" s="510">
        <f t="shared" si="169"/>
        <v>0</v>
      </c>
      <c r="AB648" s="510">
        <f t="shared" si="170"/>
        <v>0</v>
      </c>
      <c r="AC648" s="510">
        <f t="shared" si="171"/>
        <v>0</v>
      </c>
    </row>
    <row r="649" spans="1:29" x14ac:dyDescent="0.25">
      <c r="A649" s="422">
        <v>1</v>
      </c>
      <c r="B649" s="433">
        <v>0</v>
      </c>
      <c r="C649" s="433">
        <v>0</v>
      </c>
      <c r="D649" s="433">
        <v>0</v>
      </c>
      <c r="E649" s="433">
        <v>0</v>
      </c>
      <c r="F649" s="433">
        <v>0</v>
      </c>
      <c r="G649" s="433">
        <v>0</v>
      </c>
      <c r="H649" s="619"/>
      <c r="J649" s="509">
        <f t="shared" si="174"/>
        <v>0</v>
      </c>
      <c r="K649" s="509">
        <f t="shared" si="175"/>
        <v>0</v>
      </c>
      <c r="L649" s="509">
        <f t="shared" si="176"/>
        <v>0</v>
      </c>
      <c r="M649" s="509">
        <f t="shared" si="177"/>
        <v>0</v>
      </c>
      <c r="N649" s="509">
        <f t="shared" si="178"/>
        <v>0</v>
      </c>
      <c r="O649" s="509">
        <f t="shared" si="179"/>
        <v>0</v>
      </c>
      <c r="Q649" s="513">
        <v>0</v>
      </c>
      <c r="R649" s="513">
        <v>0</v>
      </c>
      <c r="S649" s="513">
        <v>0</v>
      </c>
      <c r="T649" s="513">
        <v>0</v>
      </c>
      <c r="U649" s="513">
        <v>0</v>
      </c>
      <c r="V649" s="513">
        <v>0</v>
      </c>
      <c r="X649" s="510">
        <f t="shared" si="166"/>
        <v>0</v>
      </c>
      <c r="Y649" s="510">
        <f t="shared" si="167"/>
        <v>0</v>
      </c>
      <c r="Z649" s="510">
        <f t="shared" si="168"/>
        <v>0</v>
      </c>
      <c r="AA649" s="510">
        <f t="shared" si="169"/>
        <v>0</v>
      </c>
      <c r="AB649" s="510">
        <f t="shared" si="170"/>
        <v>0</v>
      </c>
      <c r="AC649" s="510">
        <f t="shared" si="171"/>
        <v>0</v>
      </c>
    </row>
    <row r="650" spans="1:29" x14ac:dyDescent="0.25">
      <c r="A650" s="422" t="s">
        <v>280</v>
      </c>
      <c r="B650" s="432">
        <v>60506122.170000002</v>
      </c>
      <c r="C650" s="432">
        <v>60506122.170000002</v>
      </c>
      <c r="D650" s="432">
        <v>67528700</v>
      </c>
      <c r="E650" s="432">
        <v>107904390</v>
      </c>
      <c r="F650" s="432">
        <v>62829900</v>
      </c>
      <c r="G650" s="432">
        <v>62828200</v>
      </c>
      <c r="H650" s="726" t="s">
        <v>1391</v>
      </c>
      <c r="J650" s="509">
        <f t="shared" si="174"/>
        <v>60506.1</v>
      </c>
      <c r="K650" s="509">
        <f t="shared" si="175"/>
        <v>60506.1</v>
      </c>
      <c r="L650" s="509">
        <f t="shared" si="176"/>
        <v>67528.7</v>
      </c>
      <c r="M650" s="509">
        <f t="shared" si="177"/>
        <v>107904.4</v>
      </c>
      <c r="N650" s="509">
        <f t="shared" si="178"/>
        <v>62829.9</v>
      </c>
      <c r="O650" s="509">
        <f t="shared" si="179"/>
        <v>62828.2</v>
      </c>
      <c r="Q650" s="513">
        <v>60506.1</v>
      </c>
      <c r="R650" s="513">
        <v>60506.1</v>
      </c>
      <c r="S650" s="513">
        <v>67528.7</v>
      </c>
      <c r="T650" s="513">
        <v>107904.4</v>
      </c>
      <c r="U650" s="513">
        <v>62829.9</v>
      </c>
      <c r="V650" s="513">
        <v>62828.2</v>
      </c>
      <c r="X650" s="510">
        <f t="shared" ref="X650:X713" si="180">B650/1000-Q650</f>
        <v>2.2170000003825407E-2</v>
      </c>
      <c r="Y650" s="510">
        <f t="shared" ref="Y650:Y713" si="181">C650/1000-R650</f>
        <v>2.2170000003825407E-2</v>
      </c>
      <c r="Z650" s="510">
        <f t="shared" ref="Z650:Z713" si="182">D650/1000-S650</f>
        <v>0</v>
      </c>
      <c r="AA650" s="510">
        <f t="shared" ref="AA650:AA713" si="183">E650/1000-T650</f>
        <v>-9.9999999947613105E-3</v>
      </c>
      <c r="AB650" s="510">
        <f t="shared" ref="AB650:AB713" si="184">F650/1000-U650</f>
        <v>0</v>
      </c>
      <c r="AC650" s="510">
        <f t="shared" ref="AC650:AC713" si="185">G650/1000-V650</f>
        <v>0</v>
      </c>
    </row>
    <row r="651" spans="1:29" x14ac:dyDescent="0.25">
      <c r="A651" s="422">
        <v>1</v>
      </c>
      <c r="B651" s="433">
        <v>0</v>
      </c>
      <c r="C651" s="433">
        <v>0</v>
      </c>
      <c r="D651" s="433">
        <v>0</v>
      </c>
      <c r="E651" s="433">
        <v>0</v>
      </c>
      <c r="F651" s="433">
        <v>0</v>
      </c>
      <c r="G651" s="433">
        <v>0</v>
      </c>
      <c r="H651" s="727"/>
      <c r="J651" s="509">
        <f t="shared" si="174"/>
        <v>0</v>
      </c>
      <c r="K651" s="509">
        <f t="shared" si="175"/>
        <v>0</v>
      </c>
      <c r="L651" s="509">
        <f t="shared" si="176"/>
        <v>0</v>
      </c>
      <c r="M651" s="509">
        <f t="shared" si="177"/>
        <v>0</v>
      </c>
      <c r="N651" s="509">
        <f t="shared" si="178"/>
        <v>0</v>
      </c>
      <c r="O651" s="509">
        <f t="shared" si="179"/>
        <v>0</v>
      </c>
      <c r="Q651" s="513">
        <v>0</v>
      </c>
      <c r="R651" s="513">
        <v>0</v>
      </c>
      <c r="S651" s="513">
        <v>0</v>
      </c>
      <c r="T651" s="513">
        <v>0</v>
      </c>
      <c r="U651" s="513">
        <v>0</v>
      </c>
      <c r="V651" s="513">
        <v>0</v>
      </c>
      <c r="X651" s="510">
        <f t="shared" si="180"/>
        <v>0</v>
      </c>
      <c r="Y651" s="510">
        <f t="shared" si="181"/>
        <v>0</v>
      </c>
      <c r="Z651" s="510">
        <f t="shared" si="182"/>
        <v>0</v>
      </c>
      <c r="AA651" s="510">
        <f t="shared" si="183"/>
        <v>0</v>
      </c>
      <c r="AB651" s="510">
        <f t="shared" si="184"/>
        <v>0</v>
      </c>
      <c r="AC651" s="510">
        <f t="shared" si="185"/>
        <v>0</v>
      </c>
    </row>
    <row r="652" spans="1:29" x14ac:dyDescent="0.25">
      <c r="A652" s="422">
        <v>1</v>
      </c>
      <c r="B652" s="433">
        <v>0</v>
      </c>
      <c r="C652" s="433">
        <v>0</v>
      </c>
      <c r="D652" s="433">
        <v>0</v>
      </c>
      <c r="E652" s="433">
        <v>0</v>
      </c>
      <c r="F652" s="433">
        <v>0</v>
      </c>
      <c r="G652" s="433">
        <v>0</v>
      </c>
      <c r="H652" s="727"/>
      <c r="J652" s="509">
        <f t="shared" si="174"/>
        <v>0</v>
      </c>
      <c r="K652" s="509">
        <f t="shared" si="175"/>
        <v>0</v>
      </c>
      <c r="L652" s="509">
        <f t="shared" si="176"/>
        <v>0</v>
      </c>
      <c r="M652" s="509">
        <f t="shared" si="177"/>
        <v>0</v>
      </c>
      <c r="N652" s="509">
        <f t="shared" si="178"/>
        <v>0</v>
      </c>
      <c r="O652" s="509">
        <f t="shared" si="179"/>
        <v>0</v>
      </c>
      <c r="Q652" s="513">
        <v>0</v>
      </c>
      <c r="R652" s="513">
        <v>0</v>
      </c>
      <c r="S652" s="513">
        <v>0</v>
      </c>
      <c r="T652" s="513">
        <v>0</v>
      </c>
      <c r="U652" s="513">
        <v>0</v>
      </c>
      <c r="V652" s="513">
        <v>0</v>
      </c>
      <c r="X652" s="510">
        <f t="shared" si="180"/>
        <v>0</v>
      </c>
      <c r="Y652" s="510">
        <f t="shared" si="181"/>
        <v>0</v>
      </c>
      <c r="Z652" s="510">
        <f t="shared" si="182"/>
        <v>0</v>
      </c>
      <c r="AA652" s="510">
        <f t="shared" si="183"/>
        <v>0</v>
      </c>
      <c r="AB652" s="510">
        <f t="shared" si="184"/>
        <v>0</v>
      </c>
      <c r="AC652" s="510">
        <f t="shared" si="185"/>
        <v>0</v>
      </c>
    </row>
    <row r="653" spans="1:29" x14ac:dyDescent="0.25">
      <c r="A653" s="422">
        <v>1</v>
      </c>
      <c r="B653" s="433">
        <v>0</v>
      </c>
      <c r="C653" s="433">
        <v>0</v>
      </c>
      <c r="D653" s="433">
        <v>0</v>
      </c>
      <c r="E653" s="433">
        <v>0</v>
      </c>
      <c r="F653" s="433">
        <v>0</v>
      </c>
      <c r="G653" s="433">
        <v>0</v>
      </c>
      <c r="H653" s="727"/>
      <c r="J653" s="509">
        <f t="shared" si="174"/>
        <v>0</v>
      </c>
      <c r="K653" s="509">
        <f t="shared" si="175"/>
        <v>0</v>
      </c>
      <c r="L653" s="509">
        <f t="shared" si="176"/>
        <v>0</v>
      </c>
      <c r="M653" s="509">
        <f t="shared" si="177"/>
        <v>0</v>
      </c>
      <c r="N653" s="509">
        <f t="shared" si="178"/>
        <v>0</v>
      </c>
      <c r="O653" s="509">
        <f t="shared" si="179"/>
        <v>0</v>
      </c>
      <c r="Q653" s="513">
        <v>0</v>
      </c>
      <c r="R653" s="513">
        <v>0</v>
      </c>
      <c r="S653" s="513">
        <v>0</v>
      </c>
      <c r="T653" s="513">
        <v>0</v>
      </c>
      <c r="U653" s="513">
        <v>0</v>
      </c>
      <c r="V653" s="513">
        <v>0</v>
      </c>
      <c r="X653" s="510">
        <f t="shared" si="180"/>
        <v>0</v>
      </c>
      <c r="Y653" s="510">
        <f t="shared" si="181"/>
        <v>0</v>
      </c>
      <c r="Z653" s="510">
        <f t="shared" si="182"/>
        <v>0</v>
      </c>
      <c r="AA653" s="510">
        <f t="shared" si="183"/>
        <v>0</v>
      </c>
      <c r="AB653" s="510">
        <f t="shared" si="184"/>
        <v>0</v>
      </c>
      <c r="AC653" s="510">
        <f t="shared" si="185"/>
        <v>0</v>
      </c>
    </row>
    <row r="654" spans="1:29" x14ac:dyDescent="0.25">
      <c r="A654" s="422">
        <v>1</v>
      </c>
      <c r="B654" s="433">
        <v>0</v>
      </c>
      <c r="C654" s="433">
        <v>0</v>
      </c>
      <c r="D654" s="433">
        <v>0</v>
      </c>
      <c r="E654" s="433">
        <v>0</v>
      </c>
      <c r="F654" s="433">
        <v>0</v>
      </c>
      <c r="G654" s="433">
        <v>0</v>
      </c>
      <c r="H654" s="727"/>
      <c r="J654" s="509">
        <f t="shared" si="174"/>
        <v>0</v>
      </c>
      <c r="K654" s="509">
        <f t="shared" si="175"/>
        <v>0</v>
      </c>
      <c r="L654" s="509">
        <f t="shared" si="176"/>
        <v>0</v>
      </c>
      <c r="M654" s="509">
        <f t="shared" si="177"/>
        <v>0</v>
      </c>
      <c r="N654" s="509">
        <f t="shared" si="178"/>
        <v>0</v>
      </c>
      <c r="O654" s="509">
        <f t="shared" si="179"/>
        <v>0</v>
      </c>
      <c r="Q654" s="513">
        <v>0</v>
      </c>
      <c r="R654" s="513">
        <v>0</v>
      </c>
      <c r="S654" s="513">
        <v>0</v>
      </c>
      <c r="T654" s="513">
        <v>0</v>
      </c>
      <c r="U654" s="513">
        <v>0</v>
      </c>
      <c r="V654" s="513">
        <v>0</v>
      </c>
      <c r="X654" s="510">
        <f t="shared" si="180"/>
        <v>0</v>
      </c>
      <c r="Y654" s="510">
        <f t="shared" si="181"/>
        <v>0</v>
      </c>
      <c r="Z654" s="510">
        <f t="shared" si="182"/>
        <v>0</v>
      </c>
      <c r="AA654" s="510">
        <f t="shared" si="183"/>
        <v>0</v>
      </c>
      <c r="AB654" s="510">
        <f t="shared" si="184"/>
        <v>0</v>
      </c>
      <c r="AC654" s="510">
        <f t="shared" si="185"/>
        <v>0</v>
      </c>
    </row>
    <row r="655" spans="1:29" x14ac:dyDescent="0.25">
      <c r="A655" s="422">
        <v>1</v>
      </c>
      <c r="B655" s="433">
        <v>0</v>
      </c>
      <c r="C655" s="433">
        <v>0</v>
      </c>
      <c r="D655" s="433">
        <v>0</v>
      </c>
      <c r="E655" s="433">
        <v>0</v>
      </c>
      <c r="F655" s="433">
        <v>0</v>
      </c>
      <c r="G655" s="433">
        <v>0</v>
      </c>
      <c r="H655" s="727"/>
      <c r="J655" s="509">
        <f t="shared" si="174"/>
        <v>0</v>
      </c>
      <c r="K655" s="509">
        <f t="shared" si="175"/>
        <v>0</v>
      </c>
      <c r="L655" s="509">
        <f t="shared" si="176"/>
        <v>0</v>
      </c>
      <c r="M655" s="509">
        <f t="shared" si="177"/>
        <v>0</v>
      </c>
      <c r="N655" s="509">
        <f t="shared" si="178"/>
        <v>0</v>
      </c>
      <c r="O655" s="509">
        <f t="shared" si="179"/>
        <v>0</v>
      </c>
      <c r="Q655" s="513">
        <v>0</v>
      </c>
      <c r="R655" s="513">
        <v>0</v>
      </c>
      <c r="S655" s="513">
        <v>0</v>
      </c>
      <c r="T655" s="513">
        <v>0</v>
      </c>
      <c r="U655" s="513">
        <v>0</v>
      </c>
      <c r="V655" s="513">
        <v>0</v>
      </c>
      <c r="X655" s="510">
        <f t="shared" si="180"/>
        <v>0</v>
      </c>
      <c r="Y655" s="510">
        <f t="shared" si="181"/>
        <v>0</v>
      </c>
      <c r="Z655" s="510">
        <f t="shared" si="182"/>
        <v>0</v>
      </c>
      <c r="AA655" s="510">
        <f t="shared" si="183"/>
        <v>0</v>
      </c>
      <c r="AB655" s="510">
        <f t="shared" si="184"/>
        <v>0</v>
      </c>
      <c r="AC655" s="510">
        <f t="shared" si="185"/>
        <v>0</v>
      </c>
    </row>
    <row r="656" spans="1:29" x14ac:dyDescent="0.25">
      <c r="A656" s="422">
        <v>1</v>
      </c>
      <c r="B656" s="433">
        <v>0</v>
      </c>
      <c r="C656" s="433">
        <v>0</v>
      </c>
      <c r="D656" s="433">
        <v>0</v>
      </c>
      <c r="E656" s="433">
        <v>0</v>
      </c>
      <c r="F656" s="433">
        <v>0</v>
      </c>
      <c r="G656" s="433">
        <v>0</v>
      </c>
      <c r="H656" s="727"/>
      <c r="J656" s="509">
        <f t="shared" si="174"/>
        <v>0</v>
      </c>
      <c r="K656" s="509">
        <f t="shared" si="175"/>
        <v>0</v>
      </c>
      <c r="L656" s="509">
        <f t="shared" si="176"/>
        <v>0</v>
      </c>
      <c r="M656" s="509">
        <f t="shared" si="177"/>
        <v>0</v>
      </c>
      <c r="N656" s="509">
        <f t="shared" si="178"/>
        <v>0</v>
      </c>
      <c r="O656" s="509">
        <f t="shared" si="179"/>
        <v>0</v>
      </c>
      <c r="Q656" s="513">
        <v>0</v>
      </c>
      <c r="R656" s="513">
        <v>0</v>
      </c>
      <c r="S656" s="513">
        <v>0</v>
      </c>
      <c r="T656" s="513">
        <v>0</v>
      </c>
      <c r="U656" s="513">
        <v>0</v>
      </c>
      <c r="V656" s="513">
        <v>0</v>
      </c>
      <c r="X656" s="510">
        <f t="shared" si="180"/>
        <v>0</v>
      </c>
      <c r="Y656" s="510">
        <f t="shared" si="181"/>
        <v>0</v>
      </c>
      <c r="Z656" s="510">
        <f t="shared" si="182"/>
        <v>0</v>
      </c>
      <c r="AA656" s="510">
        <f t="shared" si="183"/>
        <v>0</v>
      </c>
      <c r="AB656" s="510">
        <f t="shared" si="184"/>
        <v>0</v>
      </c>
      <c r="AC656" s="510">
        <f t="shared" si="185"/>
        <v>0</v>
      </c>
    </row>
    <row r="657" spans="1:29" x14ac:dyDescent="0.25">
      <c r="A657" s="422">
        <v>1</v>
      </c>
      <c r="B657" s="433">
        <v>0</v>
      </c>
      <c r="C657" s="433">
        <v>0</v>
      </c>
      <c r="D657" s="433">
        <v>0</v>
      </c>
      <c r="E657" s="433">
        <v>0</v>
      </c>
      <c r="F657" s="433">
        <v>0</v>
      </c>
      <c r="G657" s="433">
        <v>0</v>
      </c>
      <c r="H657" s="727"/>
      <c r="J657" s="509">
        <f t="shared" si="174"/>
        <v>0</v>
      </c>
      <c r="K657" s="509">
        <f t="shared" si="175"/>
        <v>0</v>
      </c>
      <c r="L657" s="509">
        <f t="shared" si="176"/>
        <v>0</v>
      </c>
      <c r="M657" s="509">
        <f t="shared" si="177"/>
        <v>0</v>
      </c>
      <c r="N657" s="509">
        <f t="shared" si="178"/>
        <v>0</v>
      </c>
      <c r="O657" s="509">
        <f t="shared" si="179"/>
        <v>0</v>
      </c>
      <c r="Q657" s="513">
        <v>0</v>
      </c>
      <c r="R657" s="513">
        <v>0</v>
      </c>
      <c r="S657" s="513">
        <v>0</v>
      </c>
      <c r="T657" s="513">
        <v>0</v>
      </c>
      <c r="U657" s="513">
        <v>0</v>
      </c>
      <c r="V657" s="513">
        <v>0</v>
      </c>
      <c r="X657" s="510">
        <f t="shared" si="180"/>
        <v>0</v>
      </c>
      <c r="Y657" s="510">
        <f t="shared" si="181"/>
        <v>0</v>
      </c>
      <c r="Z657" s="510">
        <f t="shared" si="182"/>
        <v>0</v>
      </c>
      <c r="AA657" s="510">
        <f t="shared" si="183"/>
        <v>0</v>
      </c>
      <c r="AB657" s="510">
        <f t="shared" si="184"/>
        <v>0</v>
      </c>
      <c r="AC657" s="510">
        <f t="shared" si="185"/>
        <v>0</v>
      </c>
    </row>
    <row r="658" spans="1:29" x14ac:dyDescent="0.25">
      <c r="A658" s="422">
        <v>1</v>
      </c>
      <c r="B658" s="433">
        <v>0</v>
      </c>
      <c r="C658" s="433">
        <v>0</v>
      </c>
      <c r="D658" s="433">
        <v>0</v>
      </c>
      <c r="E658" s="433">
        <v>0</v>
      </c>
      <c r="F658" s="433">
        <v>0</v>
      </c>
      <c r="G658" s="433">
        <v>0</v>
      </c>
      <c r="H658" s="727"/>
      <c r="J658" s="509">
        <f t="shared" si="174"/>
        <v>0</v>
      </c>
      <c r="K658" s="509">
        <f t="shared" si="175"/>
        <v>0</v>
      </c>
      <c r="L658" s="509">
        <f t="shared" si="176"/>
        <v>0</v>
      </c>
      <c r="M658" s="509">
        <f t="shared" si="177"/>
        <v>0</v>
      </c>
      <c r="N658" s="509">
        <f t="shared" si="178"/>
        <v>0</v>
      </c>
      <c r="O658" s="509">
        <f t="shared" si="179"/>
        <v>0</v>
      </c>
      <c r="Q658" s="513">
        <v>0</v>
      </c>
      <c r="R658" s="513">
        <v>0</v>
      </c>
      <c r="S658" s="513">
        <v>0</v>
      </c>
      <c r="T658" s="513">
        <v>0</v>
      </c>
      <c r="U658" s="513">
        <v>0</v>
      </c>
      <c r="V658" s="513">
        <v>0</v>
      </c>
      <c r="X658" s="510">
        <f t="shared" si="180"/>
        <v>0</v>
      </c>
      <c r="Y658" s="510">
        <f t="shared" si="181"/>
        <v>0</v>
      </c>
      <c r="Z658" s="510">
        <f t="shared" si="182"/>
        <v>0</v>
      </c>
      <c r="AA658" s="510">
        <f t="shared" si="183"/>
        <v>0</v>
      </c>
      <c r="AB658" s="510">
        <f t="shared" si="184"/>
        <v>0</v>
      </c>
      <c r="AC658" s="510">
        <f t="shared" si="185"/>
        <v>0</v>
      </c>
    </row>
    <row r="659" spans="1:29" x14ac:dyDescent="0.25">
      <c r="A659" s="422">
        <v>1</v>
      </c>
      <c r="B659" s="433">
        <v>0</v>
      </c>
      <c r="C659" s="433">
        <v>0</v>
      </c>
      <c r="D659" s="433">
        <v>0</v>
      </c>
      <c r="E659" s="433">
        <v>0</v>
      </c>
      <c r="F659" s="433">
        <v>0</v>
      </c>
      <c r="G659" s="433">
        <v>0</v>
      </c>
      <c r="H659" s="727"/>
      <c r="J659" s="509">
        <f t="shared" si="174"/>
        <v>0</v>
      </c>
      <c r="K659" s="509">
        <f t="shared" si="175"/>
        <v>0</v>
      </c>
      <c r="L659" s="509">
        <f t="shared" si="176"/>
        <v>0</v>
      </c>
      <c r="M659" s="509">
        <f t="shared" si="177"/>
        <v>0</v>
      </c>
      <c r="N659" s="509">
        <f t="shared" si="178"/>
        <v>0</v>
      </c>
      <c r="O659" s="509">
        <f t="shared" si="179"/>
        <v>0</v>
      </c>
      <c r="Q659" s="513">
        <v>0</v>
      </c>
      <c r="R659" s="513">
        <v>0</v>
      </c>
      <c r="S659" s="513">
        <v>0</v>
      </c>
      <c r="T659" s="513">
        <v>0</v>
      </c>
      <c r="U659" s="513">
        <v>0</v>
      </c>
      <c r="V659" s="513">
        <v>0</v>
      </c>
      <c r="X659" s="510">
        <f t="shared" si="180"/>
        <v>0</v>
      </c>
      <c r="Y659" s="510">
        <f t="shared" si="181"/>
        <v>0</v>
      </c>
      <c r="Z659" s="510">
        <f t="shared" si="182"/>
        <v>0</v>
      </c>
      <c r="AA659" s="510">
        <f t="shared" si="183"/>
        <v>0</v>
      </c>
      <c r="AB659" s="510">
        <f t="shared" si="184"/>
        <v>0</v>
      </c>
      <c r="AC659" s="510">
        <f t="shared" si="185"/>
        <v>0</v>
      </c>
    </row>
    <row r="660" spans="1:29" x14ac:dyDescent="0.25">
      <c r="A660" s="422">
        <v>1</v>
      </c>
      <c r="B660" s="433">
        <v>0</v>
      </c>
      <c r="C660" s="433">
        <v>0</v>
      </c>
      <c r="D660" s="433">
        <v>0</v>
      </c>
      <c r="E660" s="433">
        <v>0</v>
      </c>
      <c r="F660" s="433">
        <v>0</v>
      </c>
      <c r="G660" s="433">
        <v>0</v>
      </c>
      <c r="H660" s="727"/>
      <c r="J660" s="509">
        <f t="shared" si="174"/>
        <v>0</v>
      </c>
      <c r="K660" s="509">
        <f t="shared" si="175"/>
        <v>0</v>
      </c>
      <c r="L660" s="509">
        <f t="shared" si="176"/>
        <v>0</v>
      </c>
      <c r="M660" s="509">
        <f t="shared" si="177"/>
        <v>0</v>
      </c>
      <c r="N660" s="509">
        <f t="shared" si="178"/>
        <v>0</v>
      </c>
      <c r="O660" s="509">
        <f t="shared" si="179"/>
        <v>0</v>
      </c>
      <c r="Q660" s="513">
        <v>0</v>
      </c>
      <c r="R660" s="513">
        <v>0</v>
      </c>
      <c r="S660" s="513">
        <v>0</v>
      </c>
      <c r="T660" s="513">
        <v>0</v>
      </c>
      <c r="U660" s="513">
        <v>0</v>
      </c>
      <c r="V660" s="513">
        <v>0</v>
      </c>
      <c r="X660" s="510">
        <f t="shared" si="180"/>
        <v>0</v>
      </c>
      <c r="Y660" s="510">
        <f t="shared" si="181"/>
        <v>0</v>
      </c>
      <c r="Z660" s="510">
        <f t="shared" si="182"/>
        <v>0</v>
      </c>
      <c r="AA660" s="510">
        <f t="shared" si="183"/>
        <v>0</v>
      </c>
      <c r="AB660" s="510">
        <f t="shared" si="184"/>
        <v>0</v>
      </c>
      <c r="AC660" s="510">
        <f t="shared" si="185"/>
        <v>0</v>
      </c>
    </row>
    <row r="661" spans="1:29" x14ac:dyDescent="0.25">
      <c r="A661" s="422">
        <v>1</v>
      </c>
      <c r="B661" s="433">
        <v>0</v>
      </c>
      <c r="C661" s="433">
        <v>0</v>
      </c>
      <c r="D661" s="433">
        <v>0</v>
      </c>
      <c r="E661" s="433">
        <v>0</v>
      </c>
      <c r="F661" s="433">
        <v>0</v>
      </c>
      <c r="G661" s="433">
        <v>0</v>
      </c>
      <c r="H661" s="727"/>
      <c r="J661" s="509">
        <f t="shared" si="174"/>
        <v>0</v>
      </c>
      <c r="K661" s="509">
        <f t="shared" si="175"/>
        <v>0</v>
      </c>
      <c r="L661" s="509">
        <f t="shared" si="176"/>
        <v>0</v>
      </c>
      <c r="M661" s="509">
        <f t="shared" si="177"/>
        <v>0</v>
      </c>
      <c r="N661" s="509">
        <f t="shared" si="178"/>
        <v>0</v>
      </c>
      <c r="O661" s="509">
        <f t="shared" si="179"/>
        <v>0</v>
      </c>
      <c r="Q661" s="513">
        <v>0</v>
      </c>
      <c r="R661" s="513">
        <v>0</v>
      </c>
      <c r="S661" s="513">
        <v>0</v>
      </c>
      <c r="T661" s="513">
        <v>0</v>
      </c>
      <c r="U661" s="513">
        <v>0</v>
      </c>
      <c r="V661" s="513">
        <v>0</v>
      </c>
      <c r="X661" s="510">
        <f t="shared" si="180"/>
        <v>0</v>
      </c>
      <c r="Y661" s="510">
        <f t="shared" si="181"/>
        <v>0</v>
      </c>
      <c r="Z661" s="510">
        <f t="shared" si="182"/>
        <v>0</v>
      </c>
      <c r="AA661" s="510">
        <f t="shared" si="183"/>
        <v>0</v>
      </c>
      <c r="AB661" s="510">
        <f t="shared" si="184"/>
        <v>0</v>
      </c>
      <c r="AC661" s="510">
        <f t="shared" si="185"/>
        <v>0</v>
      </c>
    </row>
    <row r="662" spans="1:29" x14ac:dyDescent="0.25">
      <c r="A662" s="422">
        <v>1</v>
      </c>
      <c r="B662" s="433"/>
      <c r="C662" s="433"/>
      <c r="D662" s="433"/>
      <c r="E662" s="433"/>
      <c r="F662" s="433"/>
      <c r="G662" s="433"/>
      <c r="H662" s="727"/>
      <c r="J662" s="509">
        <f t="shared" si="174"/>
        <v>0</v>
      </c>
      <c r="K662" s="509">
        <f t="shared" si="175"/>
        <v>0</v>
      </c>
      <c r="L662" s="509">
        <f t="shared" si="176"/>
        <v>0</v>
      </c>
      <c r="M662" s="509">
        <f t="shared" si="177"/>
        <v>0</v>
      </c>
      <c r="N662" s="509">
        <f t="shared" si="178"/>
        <v>0</v>
      </c>
      <c r="O662" s="509">
        <f t="shared" si="179"/>
        <v>0</v>
      </c>
      <c r="Q662" s="513">
        <v>0</v>
      </c>
      <c r="R662" s="513">
        <v>0</v>
      </c>
      <c r="S662" s="513">
        <v>0</v>
      </c>
      <c r="T662" s="513">
        <v>0</v>
      </c>
      <c r="U662" s="513">
        <v>0</v>
      </c>
      <c r="V662" s="513">
        <v>0</v>
      </c>
      <c r="X662" s="510">
        <f t="shared" si="180"/>
        <v>0</v>
      </c>
      <c r="Y662" s="510">
        <f t="shared" si="181"/>
        <v>0</v>
      </c>
      <c r="Z662" s="510">
        <f t="shared" si="182"/>
        <v>0</v>
      </c>
      <c r="AA662" s="510">
        <f t="shared" si="183"/>
        <v>0</v>
      </c>
      <c r="AB662" s="510">
        <f t="shared" si="184"/>
        <v>0</v>
      </c>
      <c r="AC662" s="510">
        <f t="shared" si="185"/>
        <v>0</v>
      </c>
    </row>
    <row r="663" spans="1:29" x14ac:dyDescent="0.25">
      <c r="A663" s="422">
        <v>1</v>
      </c>
      <c r="B663" s="433">
        <v>0</v>
      </c>
      <c r="C663" s="433">
        <v>0</v>
      </c>
      <c r="D663" s="433">
        <v>0</v>
      </c>
      <c r="E663" s="433">
        <v>0</v>
      </c>
      <c r="F663" s="433">
        <v>0</v>
      </c>
      <c r="G663" s="433">
        <v>0</v>
      </c>
      <c r="H663" s="727"/>
      <c r="J663" s="509">
        <f t="shared" si="174"/>
        <v>0</v>
      </c>
      <c r="K663" s="509">
        <f t="shared" si="175"/>
        <v>0</v>
      </c>
      <c r="L663" s="509">
        <f t="shared" si="176"/>
        <v>0</v>
      </c>
      <c r="M663" s="509">
        <f t="shared" si="177"/>
        <v>0</v>
      </c>
      <c r="N663" s="509">
        <f t="shared" si="178"/>
        <v>0</v>
      </c>
      <c r="O663" s="509">
        <f t="shared" si="179"/>
        <v>0</v>
      </c>
      <c r="Q663" s="513">
        <v>0</v>
      </c>
      <c r="R663" s="513">
        <v>0</v>
      </c>
      <c r="S663" s="513">
        <v>0</v>
      </c>
      <c r="T663" s="513">
        <v>0</v>
      </c>
      <c r="U663" s="513">
        <v>0</v>
      </c>
      <c r="V663" s="513">
        <v>0</v>
      </c>
      <c r="X663" s="510">
        <f t="shared" si="180"/>
        <v>0</v>
      </c>
      <c r="Y663" s="510">
        <f t="shared" si="181"/>
        <v>0</v>
      </c>
      <c r="Z663" s="510">
        <f t="shared" si="182"/>
        <v>0</v>
      </c>
      <c r="AA663" s="510">
        <f t="shared" si="183"/>
        <v>0</v>
      </c>
      <c r="AB663" s="510">
        <f t="shared" si="184"/>
        <v>0</v>
      </c>
      <c r="AC663" s="510">
        <f t="shared" si="185"/>
        <v>0</v>
      </c>
    </row>
    <row r="664" spans="1:29" x14ac:dyDescent="0.25">
      <c r="A664" s="422">
        <v>1</v>
      </c>
      <c r="B664" s="433"/>
      <c r="C664" s="433"/>
      <c r="D664" s="433"/>
      <c r="E664" s="433"/>
      <c r="F664" s="433"/>
      <c r="G664" s="433"/>
      <c r="H664" s="727"/>
      <c r="J664" s="509">
        <f t="shared" si="174"/>
        <v>0</v>
      </c>
      <c r="K664" s="509">
        <f t="shared" si="175"/>
        <v>0</v>
      </c>
      <c r="L664" s="509">
        <f t="shared" si="176"/>
        <v>0</v>
      </c>
      <c r="M664" s="509">
        <f t="shared" si="177"/>
        <v>0</v>
      </c>
      <c r="N664" s="509">
        <f t="shared" si="178"/>
        <v>0</v>
      </c>
      <c r="O664" s="509">
        <f t="shared" si="179"/>
        <v>0</v>
      </c>
      <c r="Q664" s="513">
        <v>0</v>
      </c>
      <c r="R664" s="513">
        <v>0</v>
      </c>
      <c r="S664" s="513">
        <v>0</v>
      </c>
      <c r="T664" s="513">
        <v>0</v>
      </c>
      <c r="U664" s="513">
        <v>0</v>
      </c>
      <c r="V664" s="513">
        <v>0</v>
      </c>
      <c r="X664" s="510">
        <f t="shared" si="180"/>
        <v>0</v>
      </c>
      <c r="Y664" s="510">
        <f t="shared" si="181"/>
        <v>0</v>
      </c>
      <c r="Z664" s="510">
        <f t="shared" si="182"/>
        <v>0</v>
      </c>
      <c r="AA664" s="510">
        <f t="shared" si="183"/>
        <v>0</v>
      </c>
      <c r="AB664" s="510">
        <f t="shared" si="184"/>
        <v>0</v>
      </c>
      <c r="AC664" s="510">
        <f t="shared" si="185"/>
        <v>0</v>
      </c>
    </row>
    <row r="665" spans="1:29" x14ac:dyDescent="0.25">
      <c r="A665" s="422">
        <v>1</v>
      </c>
      <c r="B665" s="433">
        <v>0</v>
      </c>
      <c r="C665" s="433">
        <v>0</v>
      </c>
      <c r="D665" s="433">
        <v>0</v>
      </c>
      <c r="E665" s="433">
        <v>0</v>
      </c>
      <c r="F665" s="433">
        <v>0</v>
      </c>
      <c r="G665" s="433">
        <v>0</v>
      </c>
      <c r="H665" s="727"/>
      <c r="J665" s="509">
        <f t="shared" si="174"/>
        <v>0</v>
      </c>
      <c r="K665" s="509">
        <f t="shared" si="175"/>
        <v>0</v>
      </c>
      <c r="L665" s="509">
        <f t="shared" si="176"/>
        <v>0</v>
      </c>
      <c r="M665" s="509">
        <f t="shared" si="177"/>
        <v>0</v>
      </c>
      <c r="N665" s="509">
        <f t="shared" si="178"/>
        <v>0</v>
      </c>
      <c r="O665" s="509">
        <f t="shared" si="179"/>
        <v>0</v>
      </c>
      <c r="Q665" s="513">
        <v>0</v>
      </c>
      <c r="R665" s="513">
        <v>0</v>
      </c>
      <c r="S665" s="513">
        <v>0</v>
      </c>
      <c r="T665" s="513">
        <v>0</v>
      </c>
      <c r="U665" s="513">
        <v>0</v>
      </c>
      <c r="V665" s="513">
        <v>0</v>
      </c>
      <c r="X665" s="510">
        <f t="shared" si="180"/>
        <v>0</v>
      </c>
      <c r="Y665" s="510">
        <f t="shared" si="181"/>
        <v>0</v>
      </c>
      <c r="Z665" s="510">
        <f t="shared" si="182"/>
        <v>0</v>
      </c>
      <c r="AA665" s="510">
        <f t="shared" si="183"/>
        <v>0</v>
      </c>
      <c r="AB665" s="510">
        <f t="shared" si="184"/>
        <v>0</v>
      </c>
      <c r="AC665" s="510">
        <f t="shared" si="185"/>
        <v>0</v>
      </c>
    </row>
    <row r="666" spans="1:29" x14ac:dyDescent="0.25">
      <c r="A666" s="422">
        <v>1</v>
      </c>
      <c r="B666" s="433">
        <v>0</v>
      </c>
      <c r="C666" s="433">
        <v>0</v>
      </c>
      <c r="D666" s="433">
        <v>0</v>
      </c>
      <c r="E666" s="433">
        <v>0</v>
      </c>
      <c r="F666" s="433">
        <v>0</v>
      </c>
      <c r="G666" s="433">
        <v>0</v>
      </c>
      <c r="H666" s="727"/>
      <c r="J666" s="509">
        <f t="shared" si="174"/>
        <v>0</v>
      </c>
      <c r="K666" s="509">
        <f t="shared" si="175"/>
        <v>0</v>
      </c>
      <c r="L666" s="509">
        <f t="shared" si="176"/>
        <v>0</v>
      </c>
      <c r="M666" s="509">
        <f t="shared" si="177"/>
        <v>0</v>
      </c>
      <c r="N666" s="509">
        <f t="shared" si="178"/>
        <v>0</v>
      </c>
      <c r="O666" s="509">
        <f t="shared" si="179"/>
        <v>0</v>
      </c>
      <c r="Q666" s="513">
        <v>0</v>
      </c>
      <c r="R666" s="513">
        <v>0</v>
      </c>
      <c r="S666" s="513">
        <v>0</v>
      </c>
      <c r="T666" s="513">
        <v>0</v>
      </c>
      <c r="U666" s="513">
        <v>0</v>
      </c>
      <c r="V666" s="513">
        <v>0</v>
      </c>
      <c r="X666" s="510">
        <f t="shared" si="180"/>
        <v>0</v>
      </c>
      <c r="Y666" s="510">
        <f t="shared" si="181"/>
        <v>0</v>
      </c>
      <c r="Z666" s="510">
        <f t="shared" si="182"/>
        <v>0</v>
      </c>
      <c r="AA666" s="510">
        <f t="shared" si="183"/>
        <v>0</v>
      </c>
      <c r="AB666" s="510">
        <f t="shared" si="184"/>
        <v>0</v>
      </c>
      <c r="AC666" s="510">
        <f t="shared" si="185"/>
        <v>0</v>
      </c>
    </row>
    <row r="667" spans="1:29" x14ac:dyDescent="0.25">
      <c r="A667" s="422">
        <v>1</v>
      </c>
      <c r="B667" s="433">
        <v>0</v>
      </c>
      <c r="C667" s="433">
        <v>0</v>
      </c>
      <c r="D667" s="433">
        <v>0</v>
      </c>
      <c r="E667" s="433">
        <v>0</v>
      </c>
      <c r="F667" s="433">
        <v>0</v>
      </c>
      <c r="G667" s="433">
        <v>0</v>
      </c>
      <c r="H667" s="727"/>
      <c r="J667" s="509">
        <f t="shared" si="174"/>
        <v>0</v>
      </c>
      <c r="K667" s="509">
        <f t="shared" si="175"/>
        <v>0</v>
      </c>
      <c r="L667" s="509">
        <f t="shared" si="176"/>
        <v>0</v>
      </c>
      <c r="M667" s="509">
        <f t="shared" si="177"/>
        <v>0</v>
      </c>
      <c r="N667" s="509">
        <f t="shared" si="178"/>
        <v>0</v>
      </c>
      <c r="O667" s="509">
        <f t="shared" si="179"/>
        <v>0</v>
      </c>
      <c r="Q667" s="513">
        <v>0</v>
      </c>
      <c r="R667" s="513">
        <v>0</v>
      </c>
      <c r="S667" s="513">
        <v>0</v>
      </c>
      <c r="T667" s="513">
        <v>0</v>
      </c>
      <c r="U667" s="513">
        <v>0</v>
      </c>
      <c r="V667" s="513">
        <v>0</v>
      </c>
      <c r="X667" s="510">
        <f t="shared" si="180"/>
        <v>0</v>
      </c>
      <c r="Y667" s="510">
        <f t="shared" si="181"/>
        <v>0</v>
      </c>
      <c r="Z667" s="510">
        <f t="shared" si="182"/>
        <v>0</v>
      </c>
      <c r="AA667" s="510">
        <f t="shared" si="183"/>
        <v>0</v>
      </c>
      <c r="AB667" s="510">
        <f t="shared" si="184"/>
        <v>0</v>
      </c>
      <c r="AC667" s="510">
        <f t="shared" si="185"/>
        <v>0</v>
      </c>
    </row>
    <row r="668" spans="1:29" x14ac:dyDescent="0.25">
      <c r="A668" s="422">
        <v>1</v>
      </c>
      <c r="B668" s="433">
        <v>0</v>
      </c>
      <c r="C668" s="433">
        <v>0</v>
      </c>
      <c r="D668" s="433">
        <v>0</v>
      </c>
      <c r="E668" s="433">
        <v>0</v>
      </c>
      <c r="F668" s="433">
        <v>0</v>
      </c>
      <c r="G668" s="433">
        <v>0</v>
      </c>
      <c r="H668" s="727"/>
      <c r="J668" s="509">
        <f t="shared" si="174"/>
        <v>0</v>
      </c>
      <c r="K668" s="509">
        <f t="shared" si="175"/>
        <v>0</v>
      </c>
      <c r="L668" s="509">
        <f t="shared" si="176"/>
        <v>0</v>
      </c>
      <c r="M668" s="509">
        <f t="shared" si="177"/>
        <v>0</v>
      </c>
      <c r="N668" s="509">
        <f t="shared" si="178"/>
        <v>0</v>
      </c>
      <c r="O668" s="509">
        <f t="shared" si="179"/>
        <v>0</v>
      </c>
      <c r="Q668" s="513">
        <v>0</v>
      </c>
      <c r="R668" s="513">
        <v>0</v>
      </c>
      <c r="S668" s="513">
        <v>0</v>
      </c>
      <c r="T668" s="513">
        <v>0</v>
      </c>
      <c r="U668" s="513">
        <v>0</v>
      </c>
      <c r="V668" s="513">
        <v>0</v>
      </c>
      <c r="X668" s="510">
        <f t="shared" si="180"/>
        <v>0</v>
      </c>
      <c r="Y668" s="510">
        <f t="shared" si="181"/>
        <v>0</v>
      </c>
      <c r="Z668" s="510">
        <f t="shared" si="182"/>
        <v>0</v>
      </c>
      <c r="AA668" s="510">
        <f t="shared" si="183"/>
        <v>0</v>
      </c>
      <c r="AB668" s="510">
        <f t="shared" si="184"/>
        <v>0</v>
      </c>
      <c r="AC668" s="510">
        <f t="shared" si="185"/>
        <v>0</v>
      </c>
    </row>
    <row r="669" spans="1:29" x14ac:dyDescent="0.25">
      <c r="A669" s="422">
        <v>1</v>
      </c>
      <c r="B669" s="433">
        <v>0</v>
      </c>
      <c r="C669" s="433">
        <v>0</v>
      </c>
      <c r="D669" s="433">
        <v>0</v>
      </c>
      <c r="E669" s="433">
        <v>0</v>
      </c>
      <c r="F669" s="433">
        <v>0</v>
      </c>
      <c r="G669" s="433">
        <v>0</v>
      </c>
      <c r="H669" s="727"/>
      <c r="J669" s="509">
        <f t="shared" si="174"/>
        <v>0</v>
      </c>
      <c r="K669" s="509">
        <f t="shared" si="175"/>
        <v>0</v>
      </c>
      <c r="L669" s="509">
        <f t="shared" si="176"/>
        <v>0</v>
      </c>
      <c r="M669" s="509">
        <f t="shared" si="177"/>
        <v>0</v>
      </c>
      <c r="N669" s="509">
        <f t="shared" si="178"/>
        <v>0</v>
      </c>
      <c r="O669" s="509">
        <f t="shared" si="179"/>
        <v>0</v>
      </c>
      <c r="Q669" s="513">
        <v>0</v>
      </c>
      <c r="R669" s="513">
        <v>0</v>
      </c>
      <c r="S669" s="513">
        <v>0</v>
      </c>
      <c r="T669" s="513">
        <v>0</v>
      </c>
      <c r="U669" s="513">
        <v>0</v>
      </c>
      <c r="V669" s="513">
        <v>0</v>
      </c>
      <c r="X669" s="510">
        <f t="shared" si="180"/>
        <v>0</v>
      </c>
      <c r="Y669" s="510">
        <f t="shared" si="181"/>
        <v>0</v>
      </c>
      <c r="Z669" s="510">
        <f t="shared" si="182"/>
        <v>0</v>
      </c>
      <c r="AA669" s="510">
        <f t="shared" si="183"/>
        <v>0</v>
      </c>
      <c r="AB669" s="510">
        <f t="shared" si="184"/>
        <v>0</v>
      </c>
      <c r="AC669" s="510">
        <f t="shared" si="185"/>
        <v>0</v>
      </c>
    </row>
    <row r="670" spans="1:29" x14ac:dyDescent="0.25">
      <c r="A670" s="422">
        <v>1</v>
      </c>
      <c r="B670" s="433">
        <v>0</v>
      </c>
      <c r="C670" s="433">
        <v>0</v>
      </c>
      <c r="D670" s="433">
        <v>0</v>
      </c>
      <c r="E670" s="433">
        <v>0</v>
      </c>
      <c r="F670" s="433">
        <v>0</v>
      </c>
      <c r="G670" s="433">
        <v>0</v>
      </c>
      <c r="H670" s="727"/>
      <c r="J670" s="509">
        <f t="shared" si="174"/>
        <v>0</v>
      </c>
      <c r="K670" s="509">
        <f t="shared" si="175"/>
        <v>0</v>
      </c>
      <c r="L670" s="509">
        <f t="shared" si="176"/>
        <v>0</v>
      </c>
      <c r="M670" s="509">
        <f t="shared" si="177"/>
        <v>0</v>
      </c>
      <c r="N670" s="509">
        <f t="shared" si="178"/>
        <v>0</v>
      </c>
      <c r="O670" s="509">
        <f t="shared" si="179"/>
        <v>0</v>
      </c>
      <c r="Q670" s="513">
        <v>0</v>
      </c>
      <c r="R670" s="513">
        <v>0</v>
      </c>
      <c r="S670" s="513">
        <v>0</v>
      </c>
      <c r="T670" s="513">
        <v>0</v>
      </c>
      <c r="U670" s="513">
        <v>0</v>
      </c>
      <c r="V670" s="513">
        <v>0</v>
      </c>
      <c r="X670" s="510">
        <f t="shared" si="180"/>
        <v>0</v>
      </c>
      <c r="Y670" s="510">
        <f t="shared" si="181"/>
        <v>0</v>
      </c>
      <c r="Z670" s="510">
        <f t="shared" si="182"/>
        <v>0</v>
      </c>
      <c r="AA670" s="510">
        <f t="shared" si="183"/>
        <v>0</v>
      </c>
      <c r="AB670" s="510">
        <f t="shared" si="184"/>
        <v>0</v>
      </c>
      <c r="AC670" s="510">
        <f t="shared" si="185"/>
        <v>0</v>
      </c>
    </row>
    <row r="671" spans="1:29" x14ac:dyDescent="0.25">
      <c r="A671" s="422">
        <v>1</v>
      </c>
      <c r="B671" s="433">
        <v>0</v>
      </c>
      <c r="C671" s="433">
        <v>0</v>
      </c>
      <c r="D671" s="433">
        <v>0</v>
      </c>
      <c r="E671" s="433">
        <v>0</v>
      </c>
      <c r="F671" s="433">
        <v>0</v>
      </c>
      <c r="G671" s="433">
        <v>0</v>
      </c>
      <c r="H671" s="727"/>
      <c r="J671" s="509">
        <f t="shared" si="174"/>
        <v>0</v>
      </c>
      <c r="K671" s="509">
        <f t="shared" si="175"/>
        <v>0</v>
      </c>
      <c r="L671" s="509">
        <f t="shared" si="176"/>
        <v>0</v>
      </c>
      <c r="M671" s="509">
        <f t="shared" si="177"/>
        <v>0</v>
      </c>
      <c r="N671" s="509">
        <f t="shared" si="178"/>
        <v>0</v>
      </c>
      <c r="O671" s="509">
        <f t="shared" si="179"/>
        <v>0</v>
      </c>
      <c r="Q671" s="513">
        <v>0</v>
      </c>
      <c r="R671" s="513">
        <v>0</v>
      </c>
      <c r="S671" s="513">
        <v>0</v>
      </c>
      <c r="T671" s="513">
        <v>0</v>
      </c>
      <c r="U671" s="513">
        <v>0</v>
      </c>
      <c r="V671" s="513">
        <v>0</v>
      </c>
      <c r="X671" s="510">
        <f t="shared" si="180"/>
        <v>0</v>
      </c>
      <c r="Y671" s="510">
        <f t="shared" si="181"/>
        <v>0</v>
      </c>
      <c r="Z671" s="510">
        <f t="shared" si="182"/>
        <v>0</v>
      </c>
      <c r="AA671" s="510">
        <f t="shared" si="183"/>
        <v>0</v>
      </c>
      <c r="AB671" s="510">
        <f t="shared" si="184"/>
        <v>0</v>
      </c>
      <c r="AC671" s="510">
        <f t="shared" si="185"/>
        <v>0</v>
      </c>
    </row>
    <row r="672" spans="1:29" x14ac:dyDescent="0.25">
      <c r="A672" s="422">
        <v>1</v>
      </c>
      <c r="B672" s="433">
        <v>0</v>
      </c>
      <c r="C672" s="433">
        <v>0</v>
      </c>
      <c r="D672" s="433">
        <v>0</v>
      </c>
      <c r="E672" s="433">
        <v>0</v>
      </c>
      <c r="F672" s="433">
        <v>0</v>
      </c>
      <c r="G672" s="433">
        <v>0</v>
      </c>
      <c r="H672" s="727"/>
      <c r="J672" s="509">
        <f t="shared" si="174"/>
        <v>0</v>
      </c>
      <c r="K672" s="509">
        <f t="shared" si="175"/>
        <v>0</v>
      </c>
      <c r="L672" s="509">
        <f t="shared" si="176"/>
        <v>0</v>
      </c>
      <c r="M672" s="509">
        <f t="shared" si="177"/>
        <v>0</v>
      </c>
      <c r="N672" s="509">
        <f t="shared" si="178"/>
        <v>0</v>
      </c>
      <c r="O672" s="509">
        <f t="shared" si="179"/>
        <v>0</v>
      </c>
      <c r="Q672" s="513">
        <v>0</v>
      </c>
      <c r="R672" s="513">
        <v>0</v>
      </c>
      <c r="S672" s="513">
        <v>0</v>
      </c>
      <c r="T672" s="513">
        <v>0</v>
      </c>
      <c r="U672" s="513">
        <v>0</v>
      </c>
      <c r="V672" s="513">
        <v>0</v>
      </c>
      <c r="X672" s="510">
        <f t="shared" si="180"/>
        <v>0</v>
      </c>
      <c r="Y672" s="510">
        <f t="shared" si="181"/>
        <v>0</v>
      </c>
      <c r="Z672" s="510">
        <f t="shared" si="182"/>
        <v>0</v>
      </c>
      <c r="AA672" s="510">
        <f t="shared" si="183"/>
        <v>0</v>
      </c>
      <c r="AB672" s="510">
        <f t="shared" si="184"/>
        <v>0</v>
      </c>
      <c r="AC672" s="510">
        <f t="shared" si="185"/>
        <v>0</v>
      </c>
    </row>
    <row r="673" spans="1:29" x14ac:dyDescent="0.25">
      <c r="A673" s="422">
        <v>1</v>
      </c>
      <c r="B673" s="433">
        <v>0</v>
      </c>
      <c r="C673" s="433">
        <v>0</v>
      </c>
      <c r="D673" s="433">
        <v>0</v>
      </c>
      <c r="E673" s="433">
        <v>0</v>
      </c>
      <c r="F673" s="433">
        <v>0</v>
      </c>
      <c r="G673" s="433">
        <v>0</v>
      </c>
      <c r="H673" s="727"/>
      <c r="J673" s="509">
        <f t="shared" si="174"/>
        <v>0</v>
      </c>
      <c r="K673" s="509">
        <f t="shared" si="175"/>
        <v>0</v>
      </c>
      <c r="L673" s="509">
        <f t="shared" si="176"/>
        <v>0</v>
      </c>
      <c r="M673" s="509">
        <f t="shared" si="177"/>
        <v>0</v>
      </c>
      <c r="N673" s="509">
        <f t="shared" si="178"/>
        <v>0</v>
      </c>
      <c r="O673" s="509">
        <f t="shared" si="179"/>
        <v>0</v>
      </c>
      <c r="Q673" s="513">
        <v>0</v>
      </c>
      <c r="R673" s="513">
        <v>0</v>
      </c>
      <c r="S673" s="513">
        <v>0</v>
      </c>
      <c r="T673" s="513">
        <v>0</v>
      </c>
      <c r="U673" s="513">
        <v>0</v>
      </c>
      <c r="V673" s="513">
        <v>0</v>
      </c>
      <c r="X673" s="510">
        <f t="shared" si="180"/>
        <v>0</v>
      </c>
      <c r="Y673" s="510">
        <f t="shared" si="181"/>
        <v>0</v>
      </c>
      <c r="Z673" s="510">
        <f t="shared" si="182"/>
        <v>0</v>
      </c>
      <c r="AA673" s="510">
        <f t="shared" si="183"/>
        <v>0</v>
      </c>
      <c r="AB673" s="510">
        <f t="shared" si="184"/>
        <v>0</v>
      </c>
      <c r="AC673" s="510">
        <f t="shared" si="185"/>
        <v>0</v>
      </c>
    </row>
    <row r="674" spans="1:29" x14ac:dyDescent="0.25">
      <c r="A674" s="422">
        <v>1</v>
      </c>
      <c r="B674" s="433">
        <v>0</v>
      </c>
      <c r="C674" s="433">
        <v>0</v>
      </c>
      <c r="D674" s="433">
        <v>0</v>
      </c>
      <c r="E674" s="433">
        <v>0</v>
      </c>
      <c r="F674" s="433">
        <v>0</v>
      </c>
      <c r="G674" s="433">
        <v>0</v>
      </c>
      <c r="H674" s="727"/>
      <c r="J674" s="509">
        <f t="shared" si="174"/>
        <v>0</v>
      </c>
      <c r="K674" s="509">
        <f t="shared" si="175"/>
        <v>0</v>
      </c>
      <c r="L674" s="509">
        <f t="shared" si="176"/>
        <v>0</v>
      </c>
      <c r="M674" s="509">
        <f t="shared" si="177"/>
        <v>0</v>
      </c>
      <c r="N674" s="509">
        <f t="shared" si="178"/>
        <v>0</v>
      </c>
      <c r="O674" s="509">
        <f t="shared" si="179"/>
        <v>0</v>
      </c>
      <c r="Q674" s="513">
        <v>0</v>
      </c>
      <c r="R674" s="513">
        <v>0</v>
      </c>
      <c r="S674" s="513">
        <v>0</v>
      </c>
      <c r="T674" s="513">
        <v>0</v>
      </c>
      <c r="U674" s="513">
        <v>0</v>
      </c>
      <c r="V674" s="513">
        <v>0</v>
      </c>
      <c r="X674" s="510">
        <f t="shared" si="180"/>
        <v>0</v>
      </c>
      <c r="Y674" s="510">
        <f t="shared" si="181"/>
        <v>0</v>
      </c>
      <c r="Z674" s="510">
        <f t="shared" si="182"/>
        <v>0</v>
      </c>
      <c r="AA674" s="510">
        <f t="shared" si="183"/>
        <v>0</v>
      </c>
      <c r="AB674" s="510">
        <f t="shared" si="184"/>
        <v>0</v>
      </c>
      <c r="AC674" s="510">
        <f t="shared" si="185"/>
        <v>0</v>
      </c>
    </row>
    <row r="675" spans="1:29" x14ac:dyDescent="0.25">
      <c r="A675" s="422">
        <v>1</v>
      </c>
      <c r="B675" s="433">
        <v>0</v>
      </c>
      <c r="C675" s="433">
        <v>0</v>
      </c>
      <c r="D675" s="433">
        <v>0</v>
      </c>
      <c r="E675" s="433">
        <v>0</v>
      </c>
      <c r="F675" s="433">
        <v>0</v>
      </c>
      <c r="G675" s="433">
        <v>0</v>
      </c>
      <c r="H675" s="727"/>
      <c r="J675" s="509">
        <f t="shared" si="174"/>
        <v>0</v>
      </c>
      <c r="K675" s="509">
        <f t="shared" si="175"/>
        <v>0</v>
      </c>
      <c r="L675" s="509">
        <f t="shared" si="176"/>
        <v>0</v>
      </c>
      <c r="M675" s="509">
        <f t="shared" si="177"/>
        <v>0</v>
      </c>
      <c r="N675" s="509">
        <f t="shared" si="178"/>
        <v>0</v>
      </c>
      <c r="O675" s="509">
        <f t="shared" si="179"/>
        <v>0</v>
      </c>
      <c r="Q675" s="513">
        <v>0</v>
      </c>
      <c r="R675" s="513">
        <v>0</v>
      </c>
      <c r="S675" s="513">
        <v>0</v>
      </c>
      <c r="T675" s="513">
        <v>0</v>
      </c>
      <c r="U675" s="513">
        <v>0</v>
      </c>
      <c r="V675" s="513">
        <v>0</v>
      </c>
      <c r="X675" s="510">
        <f t="shared" si="180"/>
        <v>0</v>
      </c>
      <c r="Y675" s="510">
        <f t="shared" si="181"/>
        <v>0</v>
      </c>
      <c r="Z675" s="510">
        <f t="shared" si="182"/>
        <v>0</v>
      </c>
      <c r="AA675" s="510">
        <f t="shared" si="183"/>
        <v>0</v>
      </c>
      <c r="AB675" s="510">
        <f t="shared" si="184"/>
        <v>0</v>
      </c>
      <c r="AC675" s="510">
        <f t="shared" si="185"/>
        <v>0</v>
      </c>
    </row>
    <row r="676" spans="1:29" x14ac:dyDescent="0.25">
      <c r="A676" s="422" t="s">
        <v>621</v>
      </c>
      <c r="B676" s="453">
        <v>0</v>
      </c>
      <c r="C676" s="453">
        <v>0</v>
      </c>
      <c r="D676" s="453">
        <v>3796600</v>
      </c>
      <c r="E676" s="453">
        <v>0</v>
      </c>
      <c r="F676" s="453">
        <v>0</v>
      </c>
      <c r="G676" s="453">
        <v>0</v>
      </c>
      <c r="H676" s="726" t="s">
        <v>838</v>
      </c>
      <c r="J676" s="509">
        <f t="shared" si="174"/>
        <v>0</v>
      </c>
      <c r="K676" s="509">
        <f t="shared" si="175"/>
        <v>0</v>
      </c>
      <c r="L676" s="509">
        <f t="shared" si="176"/>
        <v>3796.6</v>
      </c>
      <c r="M676" s="509">
        <f t="shared" si="177"/>
        <v>0</v>
      </c>
      <c r="N676" s="509">
        <f t="shared" si="178"/>
        <v>0</v>
      </c>
      <c r="O676" s="509">
        <f t="shared" si="179"/>
        <v>0</v>
      </c>
      <c r="Q676" s="513">
        <v>0</v>
      </c>
      <c r="R676" s="513">
        <v>0</v>
      </c>
      <c r="S676" s="513">
        <v>3796.6</v>
      </c>
      <c r="T676" s="513">
        <v>0</v>
      </c>
      <c r="U676" s="513">
        <v>0</v>
      </c>
      <c r="V676" s="513">
        <v>0</v>
      </c>
      <c r="X676" s="510">
        <f t="shared" si="180"/>
        <v>0</v>
      </c>
      <c r="Y676" s="510">
        <f t="shared" si="181"/>
        <v>0</v>
      </c>
      <c r="Z676" s="510">
        <f t="shared" si="182"/>
        <v>0</v>
      </c>
      <c r="AA676" s="510">
        <f t="shared" si="183"/>
        <v>0</v>
      </c>
      <c r="AB676" s="510">
        <f t="shared" si="184"/>
        <v>0</v>
      </c>
      <c r="AC676" s="510">
        <f t="shared" si="185"/>
        <v>0</v>
      </c>
    </row>
    <row r="677" spans="1:29" x14ac:dyDescent="0.25">
      <c r="A677" s="422">
        <v>1</v>
      </c>
      <c r="B677" s="454">
        <v>0</v>
      </c>
      <c r="C677" s="454">
        <v>0</v>
      </c>
      <c r="D677" s="454">
        <v>0</v>
      </c>
      <c r="E677" s="454">
        <v>0</v>
      </c>
      <c r="F677" s="454">
        <v>0</v>
      </c>
      <c r="G677" s="454">
        <v>0</v>
      </c>
      <c r="H677" s="727"/>
      <c r="J677" s="509">
        <f t="shared" si="174"/>
        <v>0</v>
      </c>
      <c r="K677" s="509">
        <f t="shared" si="175"/>
        <v>0</v>
      </c>
      <c r="L677" s="509">
        <f t="shared" si="176"/>
        <v>0</v>
      </c>
      <c r="M677" s="509">
        <f t="shared" si="177"/>
        <v>0</v>
      </c>
      <c r="N677" s="509">
        <f t="shared" si="178"/>
        <v>0</v>
      </c>
      <c r="O677" s="509">
        <f t="shared" si="179"/>
        <v>0</v>
      </c>
      <c r="Q677" s="513">
        <v>0</v>
      </c>
      <c r="R677" s="513">
        <v>0</v>
      </c>
      <c r="S677" s="513">
        <v>0</v>
      </c>
      <c r="T677" s="513">
        <v>0</v>
      </c>
      <c r="U677" s="513">
        <v>0</v>
      </c>
      <c r="V677" s="513">
        <v>0</v>
      </c>
      <c r="X677" s="510">
        <f t="shared" si="180"/>
        <v>0</v>
      </c>
      <c r="Y677" s="510">
        <f t="shared" si="181"/>
        <v>0</v>
      </c>
      <c r="Z677" s="510">
        <f t="shared" si="182"/>
        <v>0</v>
      </c>
      <c r="AA677" s="510">
        <f t="shared" si="183"/>
        <v>0</v>
      </c>
      <c r="AB677" s="510">
        <f t="shared" si="184"/>
        <v>0</v>
      </c>
      <c r="AC677" s="510">
        <f t="shared" si="185"/>
        <v>0</v>
      </c>
    </row>
    <row r="678" spans="1:29" x14ac:dyDescent="0.25">
      <c r="A678" s="422">
        <v>1</v>
      </c>
      <c r="B678" s="454"/>
      <c r="C678" s="454"/>
      <c r="D678" s="454"/>
      <c r="E678" s="454"/>
      <c r="F678" s="454"/>
      <c r="G678" s="454"/>
      <c r="H678" s="727"/>
      <c r="J678" s="509">
        <f t="shared" si="174"/>
        <v>0</v>
      </c>
      <c r="K678" s="509">
        <f t="shared" si="175"/>
        <v>0</v>
      </c>
      <c r="L678" s="509">
        <f t="shared" si="176"/>
        <v>0</v>
      </c>
      <c r="M678" s="509">
        <f t="shared" si="177"/>
        <v>0</v>
      </c>
      <c r="N678" s="509">
        <f t="shared" si="178"/>
        <v>0</v>
      </c>
      <c r="O678" s="509">
        <f t="shared" si="179"/>
        <v>0</v>
      </c>
      <c r="Q678" s="513">
        <v>0</v>
      </c>
      <c r="R678" s="513">
        <v>0</v>
      </c>
      <c r="S678" s="513">
        <v>0</v>
      </c>
      <c r="T678" s="513">
        <v>0</v>
      </c>
      <c r="U678" s="513">
        <v>0</v>
      </c>
      <c r="V678" s="513">
        <v>0</v>
      </c>
      <c r="X678" s="510">
        <f t="shared" si="180"/>
        <v>0</v>
      </c>
      <c r="Y678" s="510">
        <f t="shared" si="181"/>
        <v>0</v>
      </c>
      <c r="Z678" s="510">
        <f t="shared" si="182"/>
        <v>0</v>
      </c>
      <c r="AA678" s="510">
        <f t="shared" si="183"/>
        <v>0</v>
      </c>
      <c r="AB678" s="510">
        <f t="shared" si="184"/>
        <v>0</v>
      </c>
      <c r="AC678" s="510">
        <f t="shared" si="185"/>
        <v>0</v>
      </c>
    </row>
    <row r="679" spans="1:29" x14ac:dyDescent="0.25">
      <c r="A679" s="422">
        <v>1</v>
      </c>
      <c r="B679" s="456">
        <v>0</v>
      </c>
      <c r="C679" s="456">
        <v>0</v>
      </c>
      <c r="D679" s="456">
        <v>0</v>
      </c>
      <c r="E679" s="456">
        <v>0</v>
      </c>
      <c r="F679" s="456">
        <v>0</v>
      </c>
      <c r="G679" s="456">
        <v>0</v>
      </c>
      <c r="H679" s="809"/>
      <c r="J679" s="509">
        <f t="shared" si="174"/>
        <v>0</v>
      </c>
      <c r="K679" s="509">
        <f t="shared" si="175"/>
        <v>0</v>
      </c>
      <c r="L679" s="509">
        <f t="shared" si="176"/>
        <v>0</v>
      </c>
      <c r="M679" s="509">
        <f t="shared" si="177"/>
        <v>0</v>
      </c>
      <c r="N679" s="509">
        <f t="shared" si="178"/>
        <v>0</v>
      </c>
      <c r="O679" s="509">
        <f t="shared" si="179"/>
        <v>0</v>
      </c>
      <c r="Q679" s="513">
        <v>0</v>
      </c>
      <c r="R679" s="513">
        <v>0</v>
      </c>
      <c r="S679" s="513">
        <v>0</v>
      </c>
      <c r="T679" s="513">
        <v>0</v>
      </c>
      <c r="U679" s="513">
        <v>0</v>
      </c>
      <c r="V679" s="513">
        <v>0</v>
      </c>
      <c r="X679" s="510">
        <f t="shared" si="180"/>
        <v>0</v>
      </c>
      <c r="Y679" s="510">
        <f t="shared" si="181"/>
        <v>0</v>
      </c>
      <c r="Z679" s="510">
        <f t="shared" si="182"/>
        <v>0</v>
      </c>
      <c r="AA679" s="510">
        <f t="shared" si="183"/>
        <v>0</v>
      </c>
      <c r="AB679" s="510">
        <f t="shared" si="184"/>
        <v>0</v>
      </c>
      <c r="AC679" s="510">
        <f t="shared" si="185"/>
        <v>0</v>
      </c>
    </row>
    <row r="680" spans="1:29" x14ac:dyDescent="0.25">
      <c r="A680" s="411" t="s">
        <v>281</v>
      </c>
      <c r="B680" s="453">
        <v>30858900</v>
      </c>
      <c r="C680" s="453">
        <v>30384744.440000001</v>
      </c>
      <c r="D680" s="453">
        <v>45843800</v>
      </c>
      <c r="E680" s="453">
        <v>40531900</v>
      </c>
      <c r="F680" s="453">
        <v>40464500</v>
      </c>
      <c r="G680" s="453">
        <v>40464500</v>
      </c>
      <c r="H680" s="726" t="s">
        <v>1492</v>
      </c>
      <c r="J680" s="509">
        <f t="shared" si="174"/>
        <v>30858.9</v>
      </c>
      <c r="K680" s="509">
        <f t="shared" si="175"/>
        <v>30384.7</v>
      </c>
      <c r="L680" s="509">
        <f t="shared" si="176"/>
        <v>45843.8</v>
      </c>
      <c r="M680" s="509">
        <f t="shared" si="177"/>
        <v>40531.9</v>
      </c>
      <c r="N680" s="509">
        <f t="shared" si="178"/>
        <v>40464.5</v>
      </c>
      <c r="O680" s="509">
        <f t="shared" si="179"/>
        <v>40464.5</v>
      </c>
      <c r="Q680" s="513">
        <v>30858.9</v>
      </c>
      <c r="R680" s="513">
        <v>30384.7</v>
      </c>
      <c r="S680" s="513">
        <v>45843.8</v>
      </c>
      <c r="T680" s="513">
        <v>40531.9</v>
      </c>
      <c r="U680" s="513">
        <v>40464.5</v>
      </c>
      <c r="V680" s="513">
        <v>40464.5</v>
      </c>
      <c r="X680" s="510">
        <f t="shared" si="180"/>
        <v>0</v>
      </c>
      <c r="Y680" s="510">
        <f t="shared" si="181"/>
        <v>4.4440000001486624E-2</v>
      </c>
      <c r="Z680" s="510">
        <f t="shared" si="182"/>
        <v>0</v>
      </c>
      <c r="AA680" s="510">
        <f t="shared" si="183"/>
        <v>0</v>
      </c>
      <c r="AB680" s="510">
        <f t="shared" si="184"/>
        <v>0</v>
      </c>
      <c r="AC680" s="510">
        <f t="shared" si="185"/>
        <v>0</v>
      </c>
    </row>
    <row r="681" spans="1:29" x14ac:dyDescent="0.25">
      <c r="A681" s="422">
        <v>1</v>
      </c>
      <c r="B681" s="454"/>
      <c r="C681" s="454"/>
      <c r="D681" s="454"/>
      <c r="E681" s="454"/>
      <c r="F681" s="454"/>
      <c r="G681" s="454"/>
      <c r="H681" s="727"/>
      <c r="J681" s="509">
        <f t="shared" ref="J681:J699" si="186">ROUND(B681/1000,1)</f>
        <v>0</v>
      </c>
      <c r="K681" s="509">
        <f t="shared" ref="K681:K699" si="187">ROUND(C681/1000,1)</f>
        <v>0</v>
      </c>
      <c r="L681" s="509">
        <f t="shared" ref="L681:L699" si="188">ROUND(D681/1000,1)</f>
        <v>0</v>
      </c>
      <c r="M681" s="509">
        <f t="shared" ref="M681:M699" si="189">ROUND(E681/1000,1)</f>
        <v>0</v>
      </c>
      <c r="N681" s="509">
        <f t="shared" ref="N681:N699" si="190">ROUND(F681/1000,1)</f>
        <v>0</v>
      </c>
      <c r="O681" s="509">
        <f t="shared" ref="O681:O699" si="191">ROUND(G681/1000,1)</f>
        <v>0</v>
      </c>
      <c r="Q681" s="513">
        <v>0</v>
      </c>
      <c r="R681" s="513">
        <v>0</v>
      </c>
      <c r="S681" s="513">
        <v>0</v>
      </c>
      <c r="T681" s="513">
        <v>0</v>
      </c>
      <c r="U681" s="513">
        <v>0</v>
      </c>
      <c r="V681" s="513">
        <v>0</v>
      </c>
      <c r="X681" s="510">
        <f t="shared" si="180"/>
        <v>0</v>
      </c>
      <c r="Y681" s="510">
        <f t="shared" si="181"/>
        <v>0</v>
      </c>
      <c r="Z681" s="510">
        <f t="shared" si="182"/>
        <v>0</v>
      </c>
      <c r="AA681" s="510">
        <f t="shared" si="183"/>
        <v>0</v>
      </c>
      <c r="AB681" s="510">
        <f t="shared" si="184"/>
        <v>0</v>
      </c>
      <c r="AC681" s="510">
        <f t="shared" si="185"/>
        <v>0</v>
      </c>
    </row>
    <row r="682" spans="1:29" x14ac:dyDescent="0.25">
      <c r="A682" s="422">
        <v>1</v>
      </c>
      <c r="B682" s="454"/>
      <c r="C682" s="454"/>
      <c r="D682" s="454"/>
      <c r="E682" s="454"/>
      <c r="F682" s="454"/>
      <c r="G682" s="454"/>
      <c r="H682" s="727"/>
      <c r="J682" s="509">
        <f t="shared" si="186"/>
        <v>0</v>
      </c>
      <c r="K682" s="509">
        <f t="shared" si="187"/>
        <v>0</v>
      </c>
      <c r="L682" s="509">
        <f t="shared" si="188"/>
        <v>0</v>
      </c>
      <c r="M682" s="509">
        <f t="shared" si="189"/>
        <v>0</v>
      </c>
      <c r="N682" s="509">
        <f t="shared" si="190"/>
        <v>0</v>
      </c>
      <c r="O682" s="509">
        <f t="shared" si="191"/>
        <v>0</v>
      </c>
      <c r="Q682" s="513">
        <v>0</v>
      </c>
      <c r="R682" s="513">
        <v>0</v>
      </c>
      <c r="S682" s="513">
        <v>0</v>
      </c>
      <c r="T682" s="513">
        <v>0</v>
      </c>
      <c r="U682" s="513">
        <v>0</v>
      </c>
      <c r="V682" s="513">
        <v>0</v>
      </c>
      <c r="X682" s="510">
        <f t="shared" si="180"/>
        <v>0</v>
      </c>
      <c r="Y682" s="510">
        <f t="shared" si="181"/>
        <v>0</v>
      </c>
      <c r="Z682" s="510">
        <f t="shared" si="182"/>
        <v>0</v>
      </c>
      <c r="AA682" s="510">
        <f t="shared" si="183"/>
        <v>0</v>
      </c>
      <c r="AB682" s="510">
        <f t="shared" si="184"/>
        <v>0</v>
      </c>
      <c r="AC682" s="510">
        <f t="shared" si="185"/>
        <v>0</v>
      </c>
    </row>
    <row r="683" spans="1:29" x14ac:dyDescent="0.25">
      <c r="A683" s="422">
        <v>1</v>
      </c>
      <c r="B683" s="386"/>
      <c r="C683" s="386"/>
      <c r="D683" s="386"/>
      <c r="E683" s="386"/>
      <c r="F683" s="386"/>
      <c r="G683" s="386"/>
      <c r="H683" s="687"/>
      <c r="J683" s="509">
        <f t="shared" si="186"/>
        <v>0</v>
      </c>
      <c r="K683" s="509">
        <f t="shared" si="187"/>
        <v>0</v>
      </c>
      <c r="L683" s="509">
        <f t="shared" si="188"/>
        <v>0</v>
      </c>
      <c r="M683" s="509">
        <f t="shared" si="189"/>
        <v>0</v>
      </c>
      <c r="N683" s="509">
        <f t="shared" si="190"/>
        <v>0</v>
      </c>
      <c r="O683" s="509">
        <f t="shared" si="191"/>
        <v>0</v>
      </c>
      <c r="Q683" s="513">
        <v>0</v>
      </c>
      <c r="R683" s="513">
        <v>0</v>
      </c>
      <c r="S683" s="513">
        <v>0</v>
      </c>
      <c r="T683" s="513">
        <v>0</v>
      </c>
      <c r="U683" s="513">
        <v>0</v>
      </c>
      <c r="V683" s="513">
        <v>0</v>
      </c>
      <c r="X683" s="510">
        <f t="shared" si="180"/>
        <v>0</v>
      </c>
      <c r="Y683" s="510">
        <f t="shared" si="181"/>
        <v>0</v>
      </c>
      <c r="Z683" s="510">
        <f t="shared" si="182"/>
        <v>0</v>
      </c>
      <c r="AA683" s="510">
        <f t="shared" si="183"/>
        <v>0</v>
      </c>
      <c r="AB683" s="510">
        <f t="shared" si="184"/>
        <v>0</v>
      </c>
      <c r="AC683" s="510">
        <f t="shared" si="185"/>
        <v>0</v>
      </c>
    </row>
    <row r="684" spans="1:29" x14ac:dyDescent="0.25">
      <c r="A684" s="422" t="s">
        <v>282</v>
      </c>
      <c r="B684" s="432">
        <v>58925100</v>
      </c>
      <c r="C684" s="432">
        <v>58827406.509999998</v>
      </c>
      <c r="D684" s="432">
        <v>93241400</v>
      </c>
      <c r="E684" s="432">
        <v>74751900</v>
      </c>
      <c r="F684" s="432">
        <v>74751900</v>
      </c>
      <c r="G684" s="432">
        <v>74751900</v>
      </c>
      <c r="H684" s="619" t="s">
        <v>164</v>
      </c>
      <c r="J684" s="509">
        <f t="shared" si="186"/>
        <v>58925.1</v>
      </c>
      <c r="K684" s="509">
        <f t="shared" si="187"/>
        <v>58827.4</v>
      </c>
      <c r="L684" s="509">
        <f t="shared" si="188"/>
        <v>93241.4</v>
      </c>
      <c r="M684" s="509">
        <f t="shared" si="189"/>
        <v>74751.899999999994</v>
      </c>
      <c r="N684" s="509">
        <f t="shared" si="190"/>
        <v>74751.899999999994</v>
      </c>
      <c r="O684" s="509">
        <f t="shared" si="191"/>
        <v>74751.899999999994</v>
      </c>
      <c r="Q684" s="513">
        <v>58925.1</v>
      </c>
      <c r="R684" s="513">
        <v>58827.4</v>
      </c>
      <c r="S684" s="513">
        <v>93241.4</v>
      </c>
      <c r="T684" s="513">
        <v>74751.899999999994</v>
      </c>
      <c r="U684" s="513">
        <v>74751.899999999994</v>
      </c>
      <c r="V684" s="513">
        <v>74751.899999999994</v>
      </c>
      <c r="X684" s="510">
        <f t="shared" si="180"/>
        <v>0</v>
      </c>
      <c r="Y684" s="510">
        <f t="shared" si="181"/>
        <v>6.5099999992526136E-3</v>
      </c>
      <c r="Z684" s="510">
        <f t="shared" si="182"/>
        <v>0</v>
      </c>
      <c r="AA684" s="510">
        <f t="shared" si="183"/>
        <v>0</v>
      </c>
      <c r="AB684" s="510">
        <f t="shared" si="184"/>
        <v>0</v>
      </c>
      <c r="AC684" s="510">
        <f t="shared" si="185"/>
        <v>0</v>
      </c>
    </row>
    <row r="685" spans="1:29" x14ac:dyDescent="0.25">
      <c r="A685" s="422">
        <v>1</v>
      </c>
      <c r="B685" s="433">
        <v>0</v>
      </c>
      <c r="C685" s="433">
        <v>0</v>
      </c>
      <c r="D685" s="433">
        <v>0</v>
      </c>
      <c r="E685" s="433">
        <v>0</v>
      </c>
      <c r="F685" s="433">
        <v>0</v>
      </c>
      <c r="G685" s="433">
        <v>0</v>
      </c>
      <c r="H685" s="619"/>
      <c r="J685" s="509">
        <f t="shared" si="186"/>
        <v>0</v>
      </c>
      <c r="K685" s="509">
        <f t="shared" si="187"/>
        <v>0</v>
      </c>
      <c r="L685" s="509">
        <f t="shared" si="188"/>
        <v>0</v>
      </c>
      <c r="M685" s="509">
        <f t="shared" si="189"/>
        <v>0</v>
      </c>
      <c r="N685" s="509">
        <f t="shared" si="190"/>
        <v>0</v>
      </c>
      <c r="O685" s="509">
        <f t="shared" si="191"/>
        <v>0</v>
      </c>
      <c r="Q685" s="513">
        <v>0</v>
      </c>
      <c r="R685" s="513">
        <v>0</v>
      </c>
      <c r="S685" s="513">
        <v>0</v>
      </c>
      <c r="T685" s="513">
        <v>0</v>
      </c>
      <c r="U685" s="513">
        <v>0</v>
      </c>
      <c r="V685" s="513">
        <v>0</v>
      </c>
      <c r="X685" s="510">
        <f t="shared" si="180"/>
        <v>0</v>
      </c>
      <c r="Y685" s="510">
        <f t="shared" si="181"/>
        <v>0</v>
      </c>
      <c r="Z685" s="510">
        <f t="shared" si="182"/>
        <v>0</v>
      </c>
      <c r="AA685" s="510">
        <f t="shared" si="183"/>
        <v>0</v>
      </c>
      <c r="AB685" s="510">
        <f t="shared" si="184"/>
        <v>0</v>
      </c>
      <c r="AC685" s="510">
        <f t="shared" si="185"/>
        <v>0</v>
      </c>
    </row>
    <row r="686" spans="1:29" x14ac:dyDescent="0.25">
      <c r="A686" s="422">
        <v>1</v>
      </c>
      <c r="B686" s="433">
        <v>0</v>
      </c>
      <c r="C686" s="433">
        <v>0</v>
      </c>
      <c r="D686" s="433">
        <v>0</v>
      </c>
      <c r="E686" s="433">
        <v>0</v>
      </c>
      <c r="F686" s="433">
        <v>0</v>
      </c>
      <c r="G686" s="433">
        <v>0</v>
      </c>
      <c r="H686" s="619"/>
      <c r="J686" s="509">
        <f t="shared" si="186"/>
        <v>0</v>
      </c>
      <c r="K686" s="509">
        <f t="shared" si="187"/>
        <v>0</v>
      </c>
      <c r="L686" s="509">
        <f t="shared" si="188"/>
        <v>0</v>
      </c>
      <c r="M686" s="509">
        <f t="shared" si="189"/>
        <v>0</v>
      </c>
      <c r="N686" s="509">
        <f t="shared" si="190"/>
        <v>0</v>
      </c>
      <c r="O686" s="509">
        <f t="shared" si="191"/>
        <v>0</v>
      </c>
      <c r="Q686" s="513">
        <v>0</v>
      </c>
      <c r="R686" s="513">
        <v>0</v>
      </c>
      <c r="S686" s="513">
        <v>0</v>
      </c>
      <c r="T686" s="513">
        <v>0</v>
      </c>
      <c r="U686" s="513">
        <v>0</v>
      </c>
      <c r="V686" s="513">
        <v>0</v>
      </c>
      <c r="X686" s="510">
        <f t="shared" si="180"/>
        <v>0</v>
      </c>
      <c r="Y686" s="510">
        <f t="shared" si="181"/>
        <v>0</v>
      </c>
      <c r="Z686" s="510">
        <f t="shared" si="182"/>
        <v>0</v>
      </c>
      <c r="AA686" s="510">
        <f t="shared" si="183"/>
        <v>0</v>
      </c>
      <c r="AB686" s="510">
        <f t="shared" si="184"/>
        <v>0</v>
      </c>
      <c r="AC686" s="510">
        <f t="shared" si="185"/>
        <v>0</v>
      </c>
    </row>
    <row r="687" spans="1:29" x14ac:dyDescent="0.25">
      <c r="A687" s="422">
        <v>1</v>
      </c>
      <c r="B687" s="433">
        <v>0</v>
      </c>
      <c r="C687" s="433">
        <v>0</v>
      </c>
      <c r="D687" s="433">
        <v>0</v>
      </c>
      <c r="E687" s="433">
        <v>0</v>
      </c>
      <c r="F687" s="433">
        <v>0</v>
      </c>
      <c r="G687" s="433">
        <v>0</v>
      </c>
      <c r="H687" s="619"/>
      <c r="J687" s="509">
        <f t="shared" si="186"/>
        <v>0</v>
      </c>
      <c r="K687" s="509">
        <f t="shared" si="187"/>
        <v>0</v>
      </c>
      <c r="L687" s="509">
        <f t="shared" si="188"/>
        <v>0</v>
      </c>
      <c r="M687" s="509">
        <f t="shared" si="189"/>
        <v>0</v>
      </c>
      <c r="N687" s="509">
        <f t="shared" si="190"/>
        <v>0</v>
      </c>
      <c r="O687" s="509">
        <f t="shared" si="191"/>
        <v>0</v>
      </c>
      <c r="Q687" s="513">
        <v>0</v>
      </c>
      <c r="R687" s="513">
        <v>0</v>
      </c>
      <c r="S687" s="513">
        <v>0</v>
      </c>
      <c r="T687" s="513">
        <v>0</v>
      </c>
      <c r="U687" s="513">
        <v>0</v>
      </c>
      <c r="V687" s="513">
        <v>0</v>
      </c>
      <c r="X687" s="510">
        <f t="shared" si="180"/>
        <v>0</v>
      </c>
      <c r="Y687" s="510">
        <f t="shared" si="181"/>
        <v>0</v>
      </c>
      <c r="Z687" s="510">
        <f t="shared" si="182"/>
        <v>0</v>
      </c>
      <c r="AA687" s="510">
        <f t="shared" si="183"/>
        <v>0</v>
      </c>
      <c r="AB687" s="510">
        <f t="shared" si="184"/>
        <v>0</v>
      </c>
      <c r="AC687" s="510">
        <f t="shared" si="185"/>
        <v>0</v>
      </c>
    </row>
    <row r="688" spans="1:29" x14ac:dyDescent="0.25">
      <c r="A688" s="422">
        <v>1</v>
      </c>
      <c r="B688" s="433">
        <v>0</v>
      </c>
      <c r="C688" s="433">
        <v>0</v>
      </c>
      <c r="D688" s="433">
        <v>0</v>
      </c>
      <c r="E688" s="433">
        <v>0</v>
      </c>
      <c r="F688" s="433">
        <v>0</v>
      </c>
      <c r="G688" s="433">
        <v>0</v>
      </c>
      <c r="H688" s="619"/>
      <c r="J688" s="509">
        <f t="shared" si="186"/>
        <v>0</v>
      </c>
      <c r="K688" s="509">
        <f t="shared" si="187"/>
        <v>0</v>
      </c>
      <c r="L688" s="509">
        <f t="shared" si="188"/>
        <v>0</v>
      </c>
      <c r="M688" s="509">
        <f t="shared" si="189"/>
        <v>0</v>
      </c>
      <c r="N688" s="509">
        <f t="shared" si="190"/>
        <v>0</v>
      </c>
      <c r="O688" s="509">
        <f t="shared" si="191"/>
        <v>0</v>
      </c>
      <c r="Q688" s="513">
        <v>0</v>
      </c>
      <c r="R688" s="513">
        <v>0</v>
      </c>
      <c r="S688" s="513">
        <v>0</v>
      </c>
      <c r="T688" s="513">
        <v>0</v>
      </c>
      <c r="U688" s="513">
        <v>0</v>
      </c>
      <c r="V688" s="513">
        <v>0</v>
      </c>
      <c r="X688" s="510">
        <f t="shared" si="180"/>
        <v>0</v>
      </c>
      <c r="Y688" s="510">
        <f t="shared" si="181"/>
        <v>0</v>
      </c>
      <c r="Z688" s="510">
        <f t="shared" si="182"/>
        <v>0</v>
      </c>
      <c r="AA688" s="510">
        <f t="shared" si="183"/>
        <v>0</v>
      </c>
      <c r="AB688" s="510">
        <f t="shared" si="184"/>
        <v>0</v>
      </c>
      <c r="AC688" s="510">
        <f t="shared" si="185"/>
        <v>0</v>
      </c>
    </row>
    <row r="689" spans="1:29" x14ac:dyDescent="0.25">
      <c r="A689" s="422">
        <v>1</v>
      </c>
      <c r="B689" s="434">
        <v>0</v>
      </c>
      <c r="C689" s="434">
        <v>0</v>
      </c>
      <c r="D689" s="434">
        <v>0</v>
      </c>
      <c r="E689" s="434">
        <v>0</v>
      </c>
      <c r="F689" s="434">
        <v>0</v>
      </c>
      <c r="G689" s="434">
        <v>0</v>
      </c>
      <c r="H689" s="619"/>
      <c r="J689" s="509">
        <f t="shared" si="186"/>
        <v>0</v>
      </c>
      <c r="K689" s="509">
        <f t="shared" si="187"/>
        <v>0</v>
      </c>
      <c r="L689" s="509">
        <f t="shared" si="188"/>
        <v>0</v>
      </c>
      <c r="M689" s="509">
        <f t="shared" si="189"/>
        <v>0</v>
      </c>
      <c r="N689" s="509">
        <f t="shared" si="190"/>
        <v>0</v>
      </c>
      <c r="O689" s="509">
        <f t="shared" si="191"/>
        <v>0</v>
      </c>
      <c r="Q689" s="513">
        <v>0</v>
      </c>
      <c r="R689" s="513">
        <v>0</v>
      </c>
      <c r="S689" s="513">
        <v>0</v>
      </c>
      <c r="T689" s="513">
        <v>0</v>
      </c>
      <c r="U689" s="513">
        <v>0</v>
      </c>
      <c r="V689" s="513">
        <v>0</v>
      </c>
      <c r="X689" s="510">
        <f t="shared" si="180"/>
        <v>0</v>
      </c>
      <c r="Y689" s="510">
        <f t="shared" si="181"/>
        <v>0</v>
      </c>
      <c r="Z689" s="510">
        <f t="shared" si="182"/>
        <v>0</v>
      </c>
      <c r="AA689" s="510">
        <f t="shared" si="183"/>
        <v>0</v>
      </c>
      <c r="AB689" s="510">
        <f t="shared" si="184"/>
        <v>0</v>
      </c>
      <c r="AC689" s="510">
        <f t="shared" si="185"/>
        <v>0</v>
      </c>
    </row>
    <row r="690" spans="1:29" x14ac:dyDescent="0.25">
      <c r="A690" s="422" t="s">
        <v>1270</v>
      </c>
      <c r="B690" s="432">
        <v>123531897.18000001</v>
      </c>
      <c r="C690" s="432">
        <v>120302276.25</v>
      </c>
      <c r="D690" s="432">
        <v>143102200</v>
      </c>
      <c r="E690" s="432">
        <v>148463600</v>
      </c>
      <c r="F690" s="432">
        <v>148460300</v>
      </c>
      <c r="G690" s="432">
        <v>148457700</v>
      </c>
      <c r="H690" s="726" t="s">
        <v>675</v>
      </c>
      <c r="J690" s="509">
        <f t="shared" si="186"/>
        <v>123531.9</v>
      </c>
      <c r="K690" s="509">
        <f t="shared" si="187"/>
        <v>120302.3</v>
      </c>
      <c r="L690" s="509">
        <f t="shared" si="188"/>
        <v>143102.20000000001</v>
      </c>
      <c r="M690" s="509">
        <f t="shared" si="189"/>
        <v>148463.6</v>
      </c>
      <c r="N690" s="509">
        <f t="shared" si="190"/>
        <v>148460.29999999999</v>
      </c>
      <c r="O690" s="509">
        <f t="shared" si="191"/>
        <v>148457.70000000001</v>
      </c>
      <c r="Q690" s="513">
        <v>123531.9</v>
      </c>
      <c r="R690" s="513">
        <v>120302.3</v>
      </c>
      <c r="S690" s="513">
        <v>143102.20000000001</v>
      </c>
      <c r="T690" s="513">
        <v>148463.6</v>
      </c>
      <c r="U690" s="513">
        <v>148460.29999999999</v>
      </c>
      <c r="V690" s="513">
        <v>148457.70000000001</v>
      </c>
      <c r="X690" s="510">
        <f t="shared" si="180"/>
        <v>-2.8199999942444265E-3</v>
      </c>
      <c r="Y690" s="510">
        <f t="shared" si="181"/>
        <v>-2.3750000007566996E-2</v>
      </c>
      <c r="Z690" s="510">
        <f t="shared" si="182"/>
        <v>0</v>
      </c>
      <c r="AA690" s="510">
        <f t="shared" si="183"/>
        <v>0</v>
      </c>
      <c r="AB690" s="510">
        <f t="shared" si="184"/>
        <v>0</v>
      </c>
      <c r="AC690" s="510">
        <f t="shared" si="185"/>
        <v>0</v>
      </c>
    </row>
    <row r="691" spans="1:29" x14ac:dyDescent="0.25">
      <c r="A691" s="422">
        <v>1</v>
      </c>
      <c r="B691" s="433">
        <v>0</v>
      </c>
      <c r="C691" s="433">
        <v>0</v>
      </c>
      <c r="D691" s="433">
        <v>0</v>
      </c>
      <c r="E691" s="433">
        <v>0</v>
      </c>
      <c r="F691" s="433">
        <v>0</v>
      </c>
      <c r="G691" s="433">
        <v>0</v>
      </c>
      <c r="H691" s="727"/>
      <c r="J691" s="509">
        <f t="shared" si="186"/>
        <v>0</v>
      </c>
      <c r="K691" s="509">
        <f t="shared" si="187"/>
        <v>0</v>
      </c>
      <c r="L691" s="509">
        <f t="shared" si="188"/>
        <v>0</v>
      </c>
      <c r="M691" s="509">
        <f t="shared" si="189"/>
        <v>0</v>
      </c>
      <c r="N691" s="509">
        <f t="shared" si="190"/>
        <v>0</v>
      </c>
      <c r="O691" s="509">
        <f t="shared" si="191"/>
        <v>0</v>
      </c>
      <c r="Q691" s="513">
        <v>0</v>
      </c>
      <c r="R691" s="513">
        <v>0</v>
      </c>
      <c r="S691" s="513">
        <v>0</v>
      </c>
      <c r="T691" s="513">
        <v>0</v>
      </c>
      <c r="U691" s="513">
        <v>0</v>
      </c>
      <c r="V691" s="513">
        <v>0</v>
      </c>
      <c r="X691" s="510">
        <f t="shared" si="180"/>
        <v>0</v>
      </c>
      <c r="Y691" s="510">
        <f t="shared" si="181"/>
        <v>0</v>
      </c>
      <c r="Z691" s="510">
        <f t="shared" si="182"/>
        <v>0</v>
      </c>
      <c r="AA691" s="510">
        <f t="shared" si="183"/>
        <v>0</v>
      </c>
      <c r="AB691" s="510">
        <f t="shared" si="184"/>
        <v>0</v>
      </c>
      <c r="AC691" s="510">
        <f t="shared" si="185"/>
        <v>0</v>
      </c>
    </row>
    <row r="692" spans="1:29" x14ac:dyDescent="0.25">
      <c r="A692" s="422">
        <v>1</v>
      </c>
      <c r="B692" s="433">
        <v>0</v>
      </c>
      <c r="C692" s="433">
        <v>0</v>
      </c>
      <c r="D692" s="433">
        <v>0</v>
      </c>
      <c r="E692" s="433">
        <v>0</v>
      </c>
      <c r="F692" s="433">
        <v>0</v>
      </c>
      <c r="G692" s="433">
        <v>0</v>
      </c>
      <c r="H692" s="727"/>
      <c r="J692" s="509">
        <f t="shared" si="186"/>
        <v>0</v>
      </c>
      <c r="K692" s="509">
        <f t="shared" si="187"/>
        <v>0</v>
      </c>
      <c r="L692" s="509">
        <f t="shared" si="188"/>
        <v>0</v>
      </c>
      <c r="M692" s="509">
        <f t="shared" si="189"/>
        <v>0</v>
      </c>
      <c r="N692" s="509">
        <f t="shared" si="190"/>
        <v>0</v>
      </c>
      <c r="O692" s="509">
        <f t="shared" si="191"/>
        <v>0</v>
      </c>
      <c r="Q692" s="513">
        <v>0</v>
      </c>
      <c r="R692" s="513">
        <v>0</v>
      </c>
      <c r="S692" s="513">
        <v>0</v>
      </c>
      <c r="T692" s="513">
        <v>0</v>
      </c>
      <c r="U692" s="513">
        <v>0</v>
      </c>
      <c r="V692" s="513">
        <v>0</v>
      </c>
      <c r="X692" s="510">
        <f t="shared" si="180"/>
        <v>0</v>
      </c>
      <c r="Y692" s="510">
        <f t="shared" si="181"/>
        <v>0</v>
      </c>
      <c r="Z692" s="510">
        <f t="shared" si="182"/>
        <v>0</v>
      </c>
      <c r="AA692" s="510">
        <f t="shared" si="183"/>
        <v>0</v>
      </c>
      <c r="AB692" s="510">
        <f t="shared" si="184"/>
        <v>0</v>
      </c>
      <c r="AC692" s="510">
        <f t="shared" si="185"/>
        <v>0</v>
      </c>
    </row>
    <row r="693" spans="1:29" x14ac:dyDescent="0.25">
      <c r="A693" s="422">
        <v>1</v>
      </c>
      <c r="B693" s="433">
        <v>0</v>
      </c>
      <c r="C693" s="433">
        <v>0</v>
      </c>
      <c r="D693" s="433">
        <v>0</v>
      </c>
      <c r="E693" s="433">
        <v>0</v>
      </c>
      <c r="F693" s="433">
        <v>0</v>
      </c>
      <c r="G693" s="433">
        <v>0</v>
      </c>
      <c r="H693" s="727"/>
      <c r="J693" s="509">
        <f t="shared" si="186"/>
        <v>0</v>
      </c>
      <c r="K693" s="509">
        <f t="shared" si="187"/>
        <v>0</v>
      </c>
      <c r="L693" s="509">
        <f t="shared" si="188"/>
        <v>0</v>
      </c>
      <c r="M693" s="509">
        <f t="shared" si="189"/>
        <v>0</v>
      </c>
      <c r="N693" s="509">
        <f t="shared" si="190"/>
        <v>0</v>
      </c>
      <c r="O693" s="509">
        <f t="shared" si="191"/>
        <v>0</v>
      </c>
      <c r="Q693" s="513">
        <v>0</v>
      </c>
      <c r="R693" s="513">
        <v>0</v>
      </c>
      <c r="S693" s="513">
        <v>0</v>
      </c>
      <c r="T693" s="513">
        <v>0</v>
      </c>
      <c r="U693" s="513">
        <v>0</v>
      </c>
      <c r="V693" s="513">
        <v>0</v>
      </c>
      <c r="X693" s="510">
        <f t="shared" si="180"/>
        <v>0</v>
      </c>
      <c r="Y693" s="510">
        <f t="shared" si="181"/>
        <v>0</v>
      </c>
      <c r="Z693" s="510">
        <f t="shared" si="182"/>
        <v>0</v>
      </c>
      <c r="AA693" s="510">
        <f t="shared" si="183"/>
        <v>0</v>
      </c>
      <c r="AB693" s="510">
        <f t="shared" si="184"/>
        <v>0</v>
      </c>
      <c r="AC693" s="510">
        <f t="shared" si="185"/>
        <v>0</v>
      </c>
    </row>
    <row r="694" spans="1:29" x14ac:dyDescent="0.25">
      <c r="A694" s="422">
        <v>1</v>
      </c>
      <c r="B694" s="434">
        <v>0</v>
      </c>
      <c r="C694" s="434">
        <v>0</v>
      </c>
      <c r="D694" s="434">
        <v>0</v>
      </c>
      <c r="E694" s="434">
        <v>0</v>
      </c>
      <c r="F694" s="434">
        <v>0</v>
      </c>
      <c r="G694" s="434">
        <v>0</v>
      </c>
      <c r="H694" s="809"/>
      <c r="J694" s="509">
        <f t="shared" si="186"/>
        <v>0</v>
      </c>
      <c r="K694" s="509">
        <f t="shared" si="187"/>
        <v>0</v>
      </c>
      <c r="L694" s="509">
        <f t="shared" si="188"/>
        <v>0</v>
      </c>
      <c r="M694" s="509">
        <f t="shared" si="189"/>
        <v>0</v>
      </c>
      <c r="N694" s="509">
        <f t="shared" si="190"/>
        <v>0</v>
      </c>
      <c r="O694" s="509">
        <f t="shared" si="191"/>
        <v>0</v>
      </c>
      <c r="Q694" s="513">
        <v>0</v>
      </c>
      <c r="R694" s="513">
        <v>0</v>
      </c>
      <c r="S694" s="513">
        <v>0</v>
      </c>
      <c r="T694" s="513">
        <v>0</v>
      </c>
      <c r="U694" s="513">
        <v>0</v>
      </c>
      <c r="V694" s="513">
        <v>0</v>
      </c>
      <c r="X694" s="510">
        <f t="shared" si="180"/>
        <v>0</v>
      </c>
      <c r="Y694" s="510">
        <f t="shared" si="181"/>
        <v>0</v>
      </c>
      <c r="Z694" s="510">
        <f t="shared" si="182"/>
        <v>0</v>
      </c>
      <c r="AA694" s="510">
        <f t="shared" si="183"/>
        <v>0</v>
      </c>
      <c r="AB694" s="510">
        <f t="shared" si="184"/>
        <v>0</v>
      </c>
      <c r="AC694" s="510">
        <f t="shared" si="185"/>
        <v>0</v>
      </c>
    </row>
    <row r="695" spans="1:29" x14ac:dyDescent="0.25">
      <c r="A695" s="411" t="s">
        <v>1491</v>
      </c>
      <c r="B695" s="432">
        <v>56886500</v>
      </c>
      <c r="C695" s="432">
        <v>55942261.32</v>
      </c>
      <c r="D695" s="432">
        <v>59241000</v>
      </c>
      <c r="E695" s="432">
        <v>58533500</v>
      </c>
      <c r="F695" s="432">
        <v>58561400</v>
      </c>
      <c r="G695" s="432">
        <v>58590400</v>
      </c>
      <c r="H695" s="839" t="s">
        <v>1271</v>
      </c>
      <c r="J695" s="509">
        <f t="shared" si="186"/>
        <v>56886.5</v>
      </c>
      <c r="K695" s="509">
        <f t="shared" si="187"/>
        <v>55942.3</v>
      </c>
      <c r="L695" s="509">
        <f t="shared" si="188"/>
        <v>59241</v>
      </c>
      <c r="M695" s="509">
        <f t="shared" si="189"/>
        <v>58533.5</v>
      </c>
      <c r="N695" s="509">
        <f t="shared" si="190"/>
        <v>58561.4</v>
      </c>
      <c r="O695" s="509">
        <f t="shared" si="191"/>
        <v>58590.400000000001</v>
      </c>
      <c r="Q695" s="513">
        <v>56886.5</v>
      </c>
      <c r="R695" s="513">
        <v>55942.3</v>
      </c>
      <c r="S695" s="513">
        <v>59241</v>
      </c>
      <c r="T695" s="513">
        <v>58533.5</v>
      </c>
      <c r="U695" s="513">
        <v>58561.4</v>
      </c>
      <c r="V695" s="513">
        <v>58590.400000000001</v>
      </c>
      <c r="X695" s="510">
        <f t="shared" si="180"/>
        <v>0</v>
      </c>
      <c r="Y695" s="510">
        <f t="shared" si="181"/>
        <v>-3.8680000005115289E-2</v>
      </c>
      <c r="Z695" s="510">
        <f t="shared" si="182"/>
        <v>0</v>
      </c>
      <c r="AA695" s="510">
        <f t="shared" si="183"/>
        <v>0</v>
      </c>
      <c r="AB695" s="510">
        <f t="shared" si="184"/>
        <v>0</v>
      </c>
      <c r="AC695" s="510">
        <f t="shared" si="185"/>
        <v>0</v>
      </c>
    </row>
    <row r="696" spans="1:29" x14ac:dyDescent="0.25">
      <c r="A696" s="422">
        <v>1</v>
      </c>
      <c r="B696" s="435"/>
      <c r="C696" s="435"/>
      <c r="D696" s="435"/>
      <c r="E696" s="435"/>
      <c r="F696" s="435"/>
      <c r="G696" s="435"/>
      <c r="H696" s="789"/>
      <c r="J696" s="509">
        <f t="shared" si="186"/>
        <v>0</v>
      </c>
      <c r="K696" s="509">
        <f t="shared" si="187"/>
        <v>0</v>
      </c>
      <c r="L696" s="509">
        <f t="shared" si="188"/>
        <v>0</v>
      </c>
      <c r="M696" s="509">
        <f t="shared" si="189"/>
        <v>0</v>
      </c>
      <c r="N696" s="509">
        <f t="shared" si="190"/>
        <v>0</v>
      </c>
      <c r="O696" s="509">
        <f t="shared" si="191"/>
        <v>0</v>
      </c>
      <c r="Q696" s="513">
        <v>0</v>
      </c>
      <c r="R696" s="513">
        <v>0</v>
      </c>
      <c r="S696" s="513">
        <v>0</v>
      </c>
      <c r="T696" s="513">
        <v>0</v>
      </c>
      <c r="U696" s="513">
        <v>0</v>
      </c>
      <c r="V696" s="513">
        <v>0</v>
      </c>
      <c r="X696" s="510">
        <f t="shared" si="180"/>
        <v>0</v>
      </c>
      <c r="Y696" s="510">
        <f t="shared" si="181"/>
        <v>0</v>
      </c>
      <c r="Z696" s="510">
        <f t="shared" si="182"/>
        <v>0</v>
      </c>
      <c r="AA696" s="510">
        <f t="shared" si="183"/>
        <v>0</v>
      </c>
      <c r="AB696" s="510">
        <f t="shared" si="184"/>
        <v>0</v>
      </c>
      <c r="AC696" s="510">
        <f t="shared" si="185"/>
        <v>0</v>
      </c>
    </row>
    <row r="697" spans="1:29" x14ac:dyDescent="0.25">
      <c r="A697" s="422">
        <v>1</v>
      </c>
      <c r="B697" s="435"/>
      <c r="C697" s="435"/>
      <c r="D697" s="435"/>
      <c r="E697" s="435"/>
      <c r="F697" s="435"/>
      <c r="G697" s="435"/>
      <c r="H697" s="789"/>
      <c r="J697" s="509">
        <f t="shared" si="186"/>
        <v>0</v>
      </c>
      <c r="K697" s="509">
        <f t="shared" si="187"/>
        <v>0</v>
      </c>
      <c r="L697" s="509">
        <f t="shared" si="188"/>
        <v>0</v>
      </c>
      <c r="M697" s="509">
        <f t="shared" si="189"/>
        <v>0</v>
      </c>
      <c r="N697" s="509">
        <f t="shared" si="190"/>
        <v>0</v>
      </c>
      <c r="O697" s="509">
        <f t="shared" si="191"/>
        <v>0</v>
      </c>
      <c r="Q697" s="513">
        <v>0</v>
      </c>
      <c r="R697" s="513">
        <v>0</v>
      </c>
      <c r="S697" s="513">
        <v>0</v>
      </c>
      <c r="T697" s="513">
        <v>0</v>
      </c>
      <c r="U697" s="513">
        <v>0</v>
      </c>
      <c r="V697" s="513">
        <v>0</v>
      </c>
      <c r="X697" s="510">
        <f t="shared" si="180"/>
        <v>0</v>
      </c>
      <c r="Y697" s="510">
        <f t="shared" si="181"/>
        <v>0</v>
      </c>
      <c r="Z697" s="510">
        <f t="shared" si="182"/>
        <v>0</v>
      </c>
      <c r="AA697" s="510">
        <f t="shared" si="183"/>
        <v>0</v>
      </c>
      <c r="AB697" s="510">
        <f t="shared" si="184"/>
        <v>0</v>
      </c>
      <c r="AC697" s="510">
        <f t="shared" si="185"/>
        <v>0</v>
      </c>
    </row>
    <row r="698" spans="1:29" x14ac:dyDescent="0.25">
      <c r="A698" s="422">
        <v>1</v>
      </c>
      <c r="B698" s="386"/>
      <c r="C698" s="386"/>
      <c r="D698" s="386"/>
      <c r="E698" s="386"/>
      <c r="F698" s="386"/>
      <c r="G698" s="386"/>
      <c r="H698" s="687"/>
      <c r="J698" s="509">
        <f t="shared" si="186"/>
        <v>0</v>
      </c>
      <c r="K698" s="509">
        <f t="shared" si="187"/>
        <v>0</v>
      </c>
      <c r="L698" s="509">
        <f t="shared" si="188"/>
        <v>0</v>
      </c>
      <c r="M698" s="509">
        <f t="shared" si="189"/>
        <v>0</v>
      </c>
      <c r="N698" s="509">
        <f t="shared" si="190"/>
        <v>0</v>
      </c>
      <c r="O698" s="509">
        <f t="shared" si="191"/>
        <v>0</v>
      </c>
      <c r="Q698" s="513">
        <v>0</v>
      </c>
      <c r="R698" s="513">
        <v>0</v>
      </c>
      <c r="S698" s="513">
        <v>0</v>
      </c>
      <c r="T698" s="513">
        <v>0</v>
      </c>
      <c r="U698" s="513">
        <v>0</v>
      </c>
      <c r="V698" s="513">
        <v>0</v>
      </c>
      <c r="X698" s="510">
        <f t="shared" si="180"/>
        <v>0</v>
      </c>
      <c r="Y698" s="510">
        <f t="shared" si="181"/>
        <v>0</v>
      </c>
      <c r="Z698" s="510">
        <f t="shared" si="182"/>
        <v>0</v>
      </c>
      <c r="AA698" s="510">
        <f t="shared" si="183"/>
        <v>0</v>
      </c>
      <c r="AB698" s="510">
        <f t="shared" si="184"/>
        <v>0</v>
      </c>
      <c r="AC698" s="510">
        <f t="shared" si="185"/>
        <v>0</v>
      </c>
    </row>
    <row r="699" spans="1:29" x14ac:dyDescent="0.25">
      <c r="A699" s="87" t="s">
        <v>1181</v>
      </c>
      <c r="B699" s="388">
        <v>500000</v>
      </c>
      <c r="C699" s="388">
        <v>500000</v>
      </c>
      <c r="D699" s="388">
        <v>700000</v>
      </c>
      <c r="E699" s="388">
        <v>0</v>
      </c>
      <c r="F699" s="388">
        <v>0</v>
      </c>
      <c r="G699" s="388">
        <v>0</v>
      </c>
      <c r="H699" s="392" t="s">
        <v>1203</v>
      </c>
      <c r="J699" s="509">
        <f t="shared" si="186"/>
        <v>500</v>
      </c>
      <c r="K699" s="509">
        <f t="shared" si="187"/>
        <v>500</v>
      </c>
      <c r="L699" s="509">
        <f t="shared" si="188"/>
        <v>700</v>
      </c>
      <c r="M699" s="509">
        <f t="shared" si="189"/>
        <v>0</v>
      </c>
      <c r="N699" s="509">
        <f t="shared" si="190"/>
        <v>0</v>
      </c>
      <c r="O699" s="509">
        <f t="shared" si="191"/>
        <v>0</v>
      </c>
      <c r="Q699" s="513">
        <v>500</v>
      </c>
      <c r="R699" s="513">
        <v>500</v>
      </c>
      <c r="S699" s="513">
        <v>700</v>
      </c>
      <c r="T699" s="513">
        <v>0</v>
      </c>
      <c r="U699" s="513">
        <v>0</v>
      </c>
      <c r="V699" s="513">
        <v>0</v>
      </c>
      <c r="X699" s="510">
        <f t="shared" si="180"/>
        <v>0</v>
      </c>
      <c r="Y699" s="510">
        <f t="shared" si="181"/>
        <v>0</v>
      </c>
      <c r="Z699" s="510">
        <f t="shared" si="182"/>
        <v>0</v>
      </c>
      <c r="AA699" s="510">
        <f t="shared" si="183"/>
        <v>0</v>
      </c>
      <c r="AB699" s="510">
        <f t="shared" si="184"/>
        <v>0</v>
      </c>
      <c r="AC699" s="510">
        <f t="shared" si="185"/>
        <v>0</v>
      </c>
    </row>
    <row r="700" spans="1:29" x14ac:dyDescent="0.25">
      <c r="A700" s="488" t="s">
        <v>841</v>
      </c>
      <c r="B700" s="489">
        <f>B702+B717</f>
        <v>56784400</v>
      </c>
      <c r="C700" s="565">
        <f t="shared" ref="C700:G700" si="192">C702+C717</f>
        <v>55164136.849999994</v>
      </c>
      <c r="D700" s="489">
        <f t="shared" si="192"/>
        <v>55979610</v>
      </c>
      <c r="E700" s="489">
        <f t="shared" si="192"/>
        <v>56648200</v>
      </c>
      <c r="F700" s="489">
        <f t="shared" si="192"/>
        <v>56648200</v>
      </c>
      <c r="G700" s="489">
        <f t="shared" si="192"/>
        <v>56648200</v>
      </c>
      <c r="H700" s="726"/>
      <c r="Q700" s="528">
        <f>Q702+Q717</f>
        <v>56784.4</v>
      </c>
      <c r="R700" s="528">
        <f t="shared" ref="R700:V700" si="193">R702+R717</f>
        <v>55164.2</v>
      </c>
      <c r="S700" s="528">
        <f t="shared" si="193"/>
        <v>55979.600000000006</v>
      </c>
      <c r="T700" s="528">
        <f t="shared" si="193"/>
        <v>56648.2</v>
      </c>
      <c r="U700" s="528">
        <f t="shared" si="193"/>
        <v>56648.2</v>
      </c>
      <c r="V700" s="528">
        <f t="shared" si="193"/>
        <v>56648.2</v>
      </c>
      <c r="X700" s="510">
        <f t="shared" si="180"/>
        <v>0</v>
      </c>
      <c r="Y700" s="510">
        <f t="shared" si="181"/>
        <v>-6.3150000001769513E-2</v>
      </c>
      <c r="Z700" s="510">
        <f t="shared" si="182"/>
        <v>9.9999999947613105E-3</v>
      </c>
      <c r="AA700" s="510">
        <f t="shared" si="183"/>
        <v>0</v>
      </c>
      <c r="AB700" s="510">
        <f t="shared" si="184"/>
        <v>0</v>
      </c>
      <c r="AC700" s="510">
        <f t="shared" si="185"/>
        <v>0</v>
      </c>
    </row>
    <row r="701" spans="1:29" x14ac:dyDescent="0.25">
      <c r="A701" s="422">
        <v>1</v>
      </c>
      <c r="B701" s="427"/>
      <c r="C701" s="427"/>
      <c r="D701" s="427"/>
      <c r="E701" s="427"/>
      <c r="F701" s="427"/>
      <c r="G701" s="427"/>
      <c r="H701" s="840"/>
      <c r="J701" s="509">
        <f t="shared" ref="J701:J729" si="194">ROUND(B701/1000,1)</f>
        <v>0</v>
      </c>
      <c r="K701" s="509">
        <f t="shared" ref="K701:K729" si="195">ROUND(C701/1000,1)</f>
        <v>0</v>
      </c>
      <c r="L701" s="509">
        <f t="shared" ref="L701:L729" si="196">ROUND(D701/1000,1)</f>
        <v>0</v>
      </c>
      <c r="M701" s="509">
        <f t="shared" ref="M701:M729" si="197">ROUND(E701/1000,1)</f>
        <v>0</v>
      </c>
      <c r="N701" s="509">
        <f t="shared" ref="N701:N729" si="198">ROUND(F701/1000,1)</f>
        <v>0</v>
      </c>
      <c r="O701" s="509">
        <f t="shared" ref="O701:O729" si="199">ROUND(G701/1000,1)</f>
        <v>0</v>
      </c>
      <c r="Q701" s="513">
        <v>0</v>
      </c>
      <c r="R701" s="513">
        <v>0</v>
      </c>
      <c r="S701" s="513">
        <v>0</v>
      </c>
      <c r="T701" s="513">
        <v>0</v>
      </c>
      <c r="U701" s="513">
        <v>0</v>
      </c>
      <c r="V701" s="513">
        <v>0</v>
      </c>
      <c r="X701" s="510">
        <f t="shared" si="180"/>
        <v>0</v>
      </c>
      <c r="Y701" s="510">
        <f t="shared" si="181"/>
        <v>0</v>
      </c>
      <c r="Z701" s="510">
        <f t="shared" si="182"/>
        <v>0</v>
      </c>
      <c r="AA701" s="510">
        <f t="shared" si="183"/>
        <v>0</v>
      </c>
      <c r="AB701" s="510">
        <f t="shared" si="184"/>
        <v>0</v>
      </c>
      <c r="AC701" s="510">
        <f t="shared" si="185"/>
        <v>0</v>
      </c>
    </row>
    <row r="702" spans="1:29" x14ac:dyDescent="0.25">
      <c r="A702" s="422" t="s">
        <v>842</v>
      </c>
      <c r="B702" s="423">
        <v>30145400</v>
      </c>
      <c r="C702" s="423">
        <v>28978568.559999999</v>
      </c>
      <c r="D702" s="423">
        <v>28898400</v>
      </c>
      <c r="E702" s="423">
        <v>28529600</v>
      </c>
      <c r="F702" s="423">
        <v>28529600</v>
      </c>
      <c r="G702" s="423">
        <v>28529600</v>
      </c>
      <c r="H702" s="726" t="s">
        <v>625</v>
      </c>
      <c r="J702" s="509">
        <f t="shared" si="194"/>
        <v>30145.4</v>
      </c>
      <c r="K702" s="509">
        <f t="shared" si="195"/>
        <v>28978.6</v>
      </c>
      <c r="L702" s="509">
        <f t="shared" si="196"/>
        <v>28898.400000000001</v>
      </c>
      <c r="M702" s="509">
        <f t="shared" si="197"/>
        <v>28529.599999999999</v>
      </c>
      <c r="N702" s="509">
        <f t="shared" si="198"/>
        <v>28529.599999999999</v>
      </c>
      <c r="O702" s="509">
        <f t="shared" si="199"/>
        <v>28529.599999999999</v>
      </c>
      <c r="Q702" s="513">
        <v>30145.4</v>
      </c>
      <c r="R702" s="513">
        <v>28978.6</v>
      </c>
      <c r="S702" s="513">
        <v>28898.400000000001</v>
      </c>
      <c r="T702" s="513">
        <v>28529.599999999999</v>
      </c>
      <c r="U702" s="513">
        <v>28529.599999999999</v>
      </c>
      <c r="V702" s="513">
        <v>28529.599999999999</v>
      </c>
      <c r="X702" s="510">
        <f t="shared" si="180"/>
        <v>0</v>
      </c>
      <c r="Y702" s="510">
        <f t="shared" si="181"/>
        <v>-3.1439999998838175E-2</v>
      </c>
      <c r="Z702" s="510">
        <f t="shared" si="182"/>
        <v>0</v>
      </c>
      <c r="AA702" s="510">
        <f t="shared" si="183"/>
        <v>0</v>
      </c>
      <c r="AB702" s="510">
        <f t="shared" si="184"/>
        <v>0</v>
      </c>
      <c r="AC702" s="510">
        <f t="shared" si="185"/>
        <v>0</v>
      </c>
    </row>
    <row r="703" spans="1:29" x14ac:dyDescent="0.25">
      <c r="A703" s="422">
        <v>1</v>
      </c>
      <c r="B703" s="424">
        <v>0</v>
      </c>
      <c r="C703" s="424">
        <v>0</v>
      </c>
      <c r="D703" s="424">
        <v>0</v>
      </c>
      <c r="E703" s="424">
        <v>0</v>
      </c>
      <c r="F703" s="424">
        <v>0</v>
      </c>
      <c r="G703" s="424">
        <v>0</v>
      </c>
      <c r="H703" s="727"/>
      <c r="J703" s="509">
        <f t="shared" si="194"/>
        <v>0</v>
      </c>
      <c r="K703" s="509">
        <f t="shared" si="195"/>
        <v>0</v>
      </c>
      <c r="L703" s="509">
        <f t="shared" si="196"/>
        <v>0</v>
      </c>
      <c r="M703" s="509">
        <f t="shared" si="197"/>
        <v>0</v>
      </c>
      <c r="N703" s="509">
        <f t="shared" si="198"/>
        <v>0</v>
      </c>
      <c r="O703" s="509">
        <f t="shared" si="199"/>
        <v>0</v>
      </c>
      <c r="Q703" s="513">
        <v>0</v>
      </c>
      <c r="R703" s="513">
        <v>0</v>
      </c>
      <c r="S703" s="513">
        <v>0</v>
      </c>
      <c r="T703" s="513">
        <v>0</v>
      </c>
      <c r="U703" s="513">
        <v>0</v>
      </c>
      <c r="V703" s="513">
        <v>0</v>
      </c>
      <c r="X703" s="510">
        <f t="shared" si="180"/>
        <v>0</v>
      </c>
      <c r="Y703" s="510">
        <f t="shared" si="181"/>
        <v>0</v>
      </c>
      <c r="Z703" s="510">
        <f t="shared" si="182"/>
        <v>0</v>
      </c>
      <c r="AA703" s="510">
        <f t="shared" si="183"/>
        <v>0</v>
      </c>
      <c r="AB703" s="510">
        <f t="shared" si="184"/>
        <v>0</v>
      </c>
      <c r="AC703" s="510">
        <f t="shared" si="185"/>
        <v>0</v>
      </c>
    </row>
    <row r="704" spans="1:29" x14ac:dyDescent="0.25">
      <c r="A704" s="422">
        <v>1</v>
      </c>
      <c r="B704" s="424">
        <v>0</v>
      </c>
      <c r="C704" s="424">
        <v>0</v>
      </c>
      <c r="D704" s="424">
        <v>0</v>
      </c>
      <c r="E704" s="424">
        <v>0</v>
      </c>
      <c r="F704" s="424">
        <v>0</v>
      </c>
      <c r="G704" s="424">
        <v>0</v>
      </c>
      <c r="H704" s="727"/>
      <c r="J704" s="509">
        <f t="shared" si="194"/>
        <v>0</v>
      </c>
      <c r="K704" s="509">
        <f t="shared" si="195"/>
        <v>0</v>
      </c>
      <c r="L704" s="509">
        <f t="shared" si="196"/>
        <v>0</v>
      </c>
      <c r="M704" s="509">
        <f t="shared" si="197"/>
        <v>0</v>
      </c>
      <c r="N704" s="509">
        <f t="shared" si="198"/>
        <v>0</v>
      </c>
      <c r="O704" s="509">
        <f t="shared" si="199"/>
        <v>0</v>
      </c>
      <c r="Q704" s="513">
        <v>0</v>
      </c>
      <c r="R704" s="513">
        <v>0</v>
      </c>
      <c r="S704" s="513">
        <v>0</v>
      </c>
      <c r="T704" s="513">
        <v>0</v>
      </c>
      <c r="U704" s="513">
        <v>0</v>
      </c>
      <c r="V704" s="513">
        <v>0</v>
      </c>
      <c r="X704" s="510">
        <f t="shared" si="180"/>
        <v>0</v>
      </c>
      <c r="Y704" s="510">
        <f t="shared" si="181"/>
        <v>0</v>
      </c>
      <c r="Z704" s="510">
        <f t="shared" si="182"/>
        <v>0</v>
      </c>
      <c r="AA704" s="510">
        <f t="shared" si="183"/>
        <v>0</v>
      </c>
      <c r="AB704" s="510">
        <f t="shared" si="184"/>
        <v>0</v>
      </c>
      <c r="AC704" s="510">
        <f t="shared" si="185"/>
        <v>0</v>
      </c>
    </row>
    <row r="705" spans="1:29" x14ac:dyDescent="0.25">
      <c r="A705" s="422">
        <v>1</v>
      </c>
      <c r="B705" s="424">
        <v>0</v>
      </c>
      <c r="C705" s="424">
        <v>0</v>
      </c>
      <c r="D705" s="424">
        <v>0</v>
      </c>
      <c r="E705" s="424">
        <v>0</v>
      </c>
      <c r="F705" s="424">
        <v>0</v>
      </c>
      <c r="G705" s="424">
        <v>0</v>
      </c>
      <c r="H705" s="727"/>
      <c r="J705" s="509">
        <f t="shared" si="194"/>
        <v>0</v>
      </c>
      <c r="K705" s="509">
        <f t="shared" si="195"/>
        <v>0</v>
      </c>
      <c r="L705" s="509">
        <f t="shared" si="196"/>
        <v>0</v>
      </c>
      <c r="M705" s="509">
        <f t="shared" si="197"/>
        <v>0</v>
      </c>
      <c r="N705" s="509">
        <f t="shared" si="198"/>
        <v>0</v>
      </c>
      <c r="O705" s="509">
        <f t="shared" si="199"/>
        <v>0</v>
      </c>
      <c r="Q705" s="513">
        <v>0</v>
      </c>
      <c r="R705" s="513">
        <v>0</v>
      </c>
      <c r="S705" s="513">
        <v>0</v>
      </c>
      <c r="T705" s="513">
        <v>0</v>
      </c>
      <c r="U705" s="513">
        <v>0</v>
      </c>
      <c r="V705" s="513">
        <v>0</v>
      </c>
      <c r="X705" s="510">
        <f t="shared" si="180"/>
        <v>0</v>
      </c>
      <c r="Y705" s="510">
        <f t="shared" si="181"/>
        <v>0</v>
      </c>
      <c r="Z705" s="510">
        <f t="shared" si="182"/>
        <v>0</v>
      </c>
      <c r="AA705" s="510">
        <f t="shared" si="183"/>
        <v>0</v>
      </c>
      <c r="AB705" s="510">
        <f t="shared" si="184"/>
        <v>0</v>
      </c>
      <c r="AC705" s="510">
        <f t="shared" si="185"/>
        <v>0</v>
      </c>
    </row>
    <row r="706" spans="1:29" x14ac:dyDescent="0.25">
      <c r="A706" s="422">
        <v>1</v>
      </c>
      <c r="B706" s="424">
        <v>0</v>
      </c>
      <c r="C706" s="424">
        <v>0</v>
      </c>
      <c r="D706" s="424">
        <v>0</v>
      </c>
      <c r="E706" s="424">
        <v>0</v>
      </c>
      <c r="F706" s="424">
        <v>0</v>
      </c>
      <c r="G706" s="424">
        <v>0</v>
      </c>
      <c r="H706" s="727"/>
      <c r="J706" s="509">
        <f t="shared" si="194"/>
        <v>0</v>
      </c>
      <c r="K706" s="509">
        <f t="shared" si="195"/>
        <v>0</v>
      </c>
      <c r="L706" s="509">
        <f t="shared" si="196"/>
        <v>0</v>
      </c>
      <c r="M706" s="509">
        <f t="shared" si="197"/>
        <v>0</v>
      </c>
      <c r="N706" s="509">
        <f t="shared" si="198"/>
        <v>0</v>
      </c>
      <c r="O706" s="509">
        <f t="shared" si="199"/>
        <v>0</v>
      </c>
      <c r="Q706" s="513">
        <v>0</v>
      </c>
      <c r="R706" s="513">
        <v>0</v>
      </c>
      <c r="S706" s="513">
        <v>0</v>
      </c>
      <c r="T706" s="513">
        <v>0</v>
      </c>
      <c r="U706" s="513">
        <v>0</v>
      </c>
      <c r="V706" s="513">
        <v>0</v>
      </c>
      <c r="X706" s="510">
        <f t="shared" si="180"/>
        <v>0</v>
      </c>
      <c r="Y706" s="510">
        <f t="shared" si="181"/>
        <v>0</v>
      </c>
      <c r="Z706" s="510">
        <f t="shared" si="182"/>
        <v>0</v>
      </c>
      <c r="AA706" s="510">
        <f t="shared" si="183"/>
        <v>0</v>
      </c>
      <c r="AB706" s="510">
        <f t="shared" si="184"/>
        <v>0</v>
      </c>
      <c r="AC706" s="510">
        <f t="shared" si="185"/>
        <v>0</v>
      </c>
    </row>
    <row r="707" spans="1:29" x14ac:dyDescent="0.25">
      <c r="A707" s="422">
        <v>1</v>
      </c>
      <c r="B707" s="424">
        <v>0</v>
      </c>
      <c r="C707" s="424">
        <v>0</v>
      </c>
      <c r="D707" s="424">
        <v>0</v>
      </c>
      <c r="E707" s="424">
        <v>0</v>
      </c>
      <c r="F707" s="424">
        <v>0</v>
      </c>
      <c r="G707" s="424">
        <v>0</v>
      </c>
      <c r="H707" s="727"/>
      <c r="J707" s="509">
        <f t="shared" si="194"/>
        <v>0</v>
      </c>
      <c r="K707" s="509">
        <f t="shared" si="195"/>
        <v>0</v>
      </c>
      <c r="L707" s="509">
        <f t="shared" si="196"/>
        <v>0</v>
      </c>
      <c r="M707" s="509">
        <f t="shared" si="197"/>
        <v>0</v>
      </c>
      <c r="N707" s="509">
        <f t="shared" si="198"/>
        <v>0</v>
      </c>
      <c r="O707" s="509">
        <f t="shared" si="199"/>
        <v>0</v>
      </c>
      <c r="Q707" s="513">
        <v>0</v>
      </c>
      <c r="R707" s="513">
        <v>0</v>
      </c>
      <c r="S707" s="513">
        <v>0</v>
      </c>
      <c r="T707" s="513">
        <v>0</v>
      </c>
      <c r="U707" s="513">
        <v>0</v>
      </c>
      <c r="V707" s="513">
        <v>0</v>
      </c>
      <c r="X707" s="510">
        <f t="shared" si="180"/>
        <v>0</v>
      </c>
      <c r="Y707" s="510">
        <f t="shared" si="181"/>
        <v>0</v>
      </c>
      <c r="Z707" s="510">
        <f t="shared" si="182"/>
        <v>0</v>
      </c>
      <c r="AA707" s="510">
        <f t="shared" si="183"/>
        <v>0</v>
      </c>
      <c r="AB707" s="510">
        <f t="shared" si="184"/>
        <v>0</v>
      </c>
      <c r="AC707" s="510">
        <f t="shared" si="185"/>
        <v>0</v>
      </c>
    </row>
    <row r="708" spans="1:29" x14ac:dyDescent="0.25">
      <c r="A708" s="422">
        <v>1</v>
      </c>
      <c r="B708" s="424">
        <v>0</v>
      </c>
      <c r="C708" s="424">
        <v>0</v>
      </c>
      <c r="D708" s="424">
        <v>0</v>
      </c>
      <c r="E708" s="424">
        <v>0</v>
      </c>
      <c r="F708" s="424">
        <v>0</v>
      </c>
      <c r="G708" s="424">
        <v>0</v>
      </c>
      <c r="H708" s="727"/>
      <c r="J708" s="509">
        <f t="shared" si="194"/>
        <v>0</v>
      </c>
      <c r="K708" s="509">
        <f t="shared" si="195"/>
        <v>0</v>
      </c>
      <c r="L708" s="509">
        <f t="shared" si="196"/>
        <v>0</v>
      </c>
      <c r="M708" s="509">
        <f t="shared" si="197"/>
        <v>0</v>
      </c>
      <c r="N708" s="509">
        <f t="shared" si="198"/>
        <v>0</v>
      </c>
      <c r="O708" s="509">
        <f t="shared" si="199"/>
        <v>0</v>
      </c>
      <c r="Q708" s="513">
        <v>0</v>
      </c>
      <c r="R708" s="513">
        <v>0</v>
      </c>
      <c r="S708" s="513">
        <v>0</v>
      </c>
      <c r="T708" s="513">
        <v>0</v>
      </c>
      <c r="U708" s="513">
        <v>0</v>
      </c>
      <c r="V708" s="513">
        <v>0</v>
      </c>
      <c r="X708" s="510">
        <f t="shared" si="180"/>
        <v>0</v>
      </c>
      <c r="Y708" s="510">
        <f t="shared" si="181"/>
        <v>0</v>
      </c>
      <c r="Z708" s="510">
        <f t="shared" si="182"/>
        <v>0</v>
      </c>
      <c r="AA708" s="510">
        <f t="shared" si="183"/>
        <v>0</v>
      </c>
      <c r="AB708" s="510">
        <f t="shared" si="184"/>
        <v>0</v>
      </c>
      <c r="AC708" s="510">
        <f t="shared" si="185"/>
        <v>0</v>
      </c>
    </row>
    <row r="709" spans="1:29" x14ac:dyDescent="0.25">
      <c r="A709" s="422">
        <v>1</v>
      </c>
      <c r="B709" s="424">
        <v>0</v>
      </c>
      <c r="C709" s="424">
        <v>0</v>
      </c>
      <c r="D709" s="424">
        <v>0</v>
      </c>
      <c r="E709" s="424">
        <v>0</v>
      </c>
      <c r="F709" s="424">
        <v>0</v>
      </c>
      <c r="G709" s="424">
        <v>0</v>
      </c>
      <c r="H709" s="727"/>
      <c r="J709" s="509">
        <f t="shared" si="194"/>
        <v>0</v>
      </c>
      <c r="K709" s="509">
        <f t="shared" si="195"/>
        <v>0</v>
      </c>
      <c r="L709" s="509">
        <f t="shared" si="196"/>
        <v>0</v>
      </c>
      <c r="M709" s="509">
        <f t="shared" si="197"/>
        <v>0</v>
      </c>
      <c r="N709" s="509">
        <f t="shared" si="198"/>
        <v>0</v>
      </c>
      <c r="O709" s="509">
        <f t="shared" si="199"/>
        <v>0</v>
      </c>
      <c r="Q709" s="513">
        <v>0</v>
      </c>
      <c r="R709" s="513">
        <v>0</v>
      </c>
      <c r="S709" s="513">
        <v>0</v>
      </c>
      <c r="T709" s="513">
        <v>0</v>
      </c>
      <c r="U709" s="513">
        <v>0</v>
      </c>
      <c r="V709" s="513">
        <v>0</v>
      </c>
      <c r="X709" s="510">
        <f t="shared" si="180"/>
        <v>0</v>
      </c>
      <c r="Y709" s="510">
        <f t="shared" si="181"/>
        <v>0</v>
      </c>
      <c r="Z709" s="510">
        <f t="shared" si="182"/>
        <v>0</v>
      </c>
      <c r="AA709" s="510">
        <f t="shared" si="183"/>
        <v>0</v>
      </c>
      <c r="AB709" s="510">
        <f t="shared" si="184"/>
        <v>0</v>
      </c>
      <c r="AC709" s="510">
        <f t="shared" si="185"/>
        <v>0</v>
      </c>
    </row>
    <row r="710" spans="1:29" x14ac:dyDescent="0.25">
      <c r="A710" s="422">
        <v>1</v>
      </c>
      <c r="B710" s="424">
        <v>0</v>
      </c>
      <c r="C710" s="424">
        <v>0</v>
      </c>
      <c r="D710" s="424">
        <v>0</v>
      </c>
      <c r="E710" s="424">
        <v>0</v>
      </c>
      <c r="F710" s="424">
        <v>0</v>
      </c>
      <c r="G710" s="424">
        <v>0</v>
      </c>
      <c r="H710" s="727"/>
      <c r="J710" s="509">
        <f t="shared" si="194"/>
        <v>0</v>
      </c>
      <c r="K710" s="509">
        <f t="shared" si="195"/>
        <v>0</v>
      </c>
      <c r="L710" s="509">
        <f t="shared" si="196"/>
        <v>0</v>
      </c>
      <c r="M710" s="509">
        <f t="shared" si="197"/>
        <v>0</v>
      </c>
      <c r="N710" s="509">
        <f t="shared" si="198"/>
        <v>0</v>
      </c>
      <c r="O710" s="509">
        <f t="shared" si="199"/>
        <v>0</v>
      </c>
      <c r="Q710" s="513">
        <v>0</v>
      </c>
      <c r="R710" s="513">
        <v>0</v>
      </c>
      <c r="S710" s="513">
        <v>0</v>
      </c>
      <c r="T710" s="513">
        <v>0</v>
      </c>
      <c r="U710" s="513">
        <v>0</v>
      </c>
      <c r="V710" s="513">
        <v>0</v>
      </c>
      <c r="X710" s="510">
        <f t="shared" si="180"/>
        <v>0</v>
      </c>
      <c r="Y710" s="510">
        <f t="shared" si="181"/>
        <v>0</v>
      </c>
      <c r="Z710" s="510">
        <f t="shared" si="182"/>
        <v>0</v>
      </c>
      <c r="AA710" s="510">
        <f t="shared" si="183"/>
        <v>0</v>
      </c>
      <c r="AB710" s="510">
        <f t="shared" si="184"/>
        <v>0</v>
      </c>
      <c r="AC710" s="510">
        <f t="shared" si="185"/>
        <v>0</v>
      </c>
    </row>
    <row r="711" spans="1:29" x14ac:dyDescent="0.25">
      <c r="A711" s="422">
        <v>1</v>
      </c>
      <c r="B711" s="424">
        <v>0</v>
      </c>
      <c r="C711" s="424">
        <v>0</v>
      </c>
      <c r="D711" s="424">
        <v>0</v>
      </c>
      <c r="E711" s="424">
        <v>0</v>
      </c>
      <c r="F711" s="424">
        <v>0</v>
      </c>
      <c r="G711" s="424">
        <v>0</v>
      </c>
      <c r="H711" s="764"/>
      <c r="J711" s="509">
        <f t="shared" si="194"/>
        <v>0</v>
      </c>
      <c r="K711" s="509">
        <f t="shared" si="195"/>
        <v>0</v>
      </c>
      <c r="L711" s="509">
        <f t="shared" si="196"/>
        <v>0</v>
      </c>
      <c r="M711" s="509">
        <f t="shared" si="197"/>
        <v>0</v>
      </c>
      <c r="N711" s="509">
        <f t="shared" si="198"/>
        <v>0</v>
      </c>
      <c r="O711" s="509">
        <f t="shared" si="199"/>
        <v>0</v>
      </c>
      <c r="Q711" s="513">
        <v>0</v>
      </c>
      <c r="R711" s="513">
        <v>0</v>
      </c>
      <c r="S711" s="513">
        <v>0</v>
      </c>
      <c r="T711" s="513">
        <v>0</v>
      </c>
      <c r="U711" s="513">
        <v>0</v>
      </c>
      <c r="V711" s="513">
        <v>0</v>
      </c>
      <c r="X711" s="510">
        <f t="shared" si="180"/>
        <v>0</v>
      </c>
      <c r="Y711" s="510">
        <f t="shared" si="181"/>
        <v>0</v>
      </c>
      <c r="Z711" s="510">
        <f t="shared" si="182"/>
        <v>0</v>
      </c>
      <c r="AA711" s="510">
        <f t="shared" si="183"/>
        <v>0</v>
      </c>
      <c r="AB711" s="510">
        <f t="shared" si="184"/>
        <v>0</v>
      </c>
      <c r="AC711" s="510">
        <f t="shared" si="185"/>
        <v>0</v>
      </c>
    </row>
    <row r="712" spans="1:29" x14ac:dyDescent="0.25">
      <c r="A712" s="422">
        <v>1</v>
      </c>
      <c r="B712" s="424">
        <v>0</v>
      </c>
      <c r="C712" s="424">
        <v>0</v>
      </c>
      <c r="D712" s="424">
        <v>0</v>
      </c>
      <c r="E712" s="424">
        <v>0</v>
      </c>
      <c r="F712" s="424">
        <v>0</v>
      </c>
      <c r="G712" s="424">
        <v>0</v>
      </c>
      <c r="H712" s="764"/>
      <c r="J712" s="509">
        <f t="shared" si="194"/>
        <v>0</v>
      </c>
      <c r="K712" s="509">
        <f t="shared" si="195"/>
        <v>0</v>
      </c>
      <c r="L712" s="509">
        <f t="shared" si="196"/>
        <v>0</v>
      </c>
      <c r="M712" s="509">
        <f t="shared" si="197"/>
        <v>0</v>
      </c>
      <c r="N712" s="509">
        <f t="shared" si="198"/>
        <v>0</v>
      </c>
      <c r="O712" s="509">
        <f t="shared" si="199"/>
        <v>0</v>
      </c>
      <c r="Q712" s="513">
        <v>0</v>
      </c>
      <c r="R712" s="513">
        <v>0</v>
      </c>
      <c r="S712" s="513">
        <v>0</v>
      </c>
      <c r="T712" s="513">
        <v>0</v>
      </c>
      <c r="U712" s="513">
        <v>0</v>
      </c>
      <c r="V712" s="513">
        <v>0</v>
      </c>
      <c r="X712" s="510">
        <f t="shared" si="180"/>
        <v>0</v>
      </c>
      <c r="Y712" s="510">
        <f t="shared" si="181"/>
        <v>0</v>
      </c>
      <c r="Z712" s="510">
        <f t="shared" si="182"/>
        <v>0</v>
      </c>
      <c r="AA712" s="510">
        <f t="shared" si="183"/>
        <v>0</v>
      </c>
      <c r="AB712" s="510">
        <f t="shared" si="184"/>
        <v>0</v>
      </c>
      <c r="AC712" s="510">
        <f t="shared" si="185"/>
        <v>0</v>
      </c>
    </row>
    <row r="713" spans="1:29" x14ac:dyDescent="0.25">
      <c r="A713" s="422">
        <v>1</v>
      </c>
      <c r="B713" s="424">
        <v>0</v>
      </c>
      <c r="C713" s="424">
        <v>0</v>
      </c>
      <c r="D713" s="424">
        <v>0</v>
      </c>
      <c r="E713" s="424">
        <v>0</v>
      </c>
      <c r="F713" s="424">
        <v>0</v>
      </c>
      <c r="G713" s="424">
        <v>0</v>
      </c>
      <c r="H713" s="764"/>
      <c r="J713" s="509">
        <f t="shared" si="194"/>
        <v>0</v>
      </c>
      <c r="K713" s="509">
        <f t="shared" si="195"/>
        <v>0</v>
      </c>
      <c r="L713" s="509">
        <f t="shared" si="196"/>
        <v>0</v>
      </c>
      <c r="M713" s="509">
        <f t="shared" si="197"/>
        <v>0</v>
      </c>
      <c r="N713" s="509">
        <f t="shared" si="198"/>
        <v>0</v>
      </c>
      <c r="O713" s="509">
        <f t="shared" si="199"/>
        <v>0</v>
      </c>
      <c r="Q713" s="513">
        <v>0</v>
      </c>
      <c r="R713" s="513">
        <v>0</v>
      </c>
      <c r="S713" s="513">
        <v>0</v>
      </c>
      <c r="T713" s="513">
        <v>0</v>
      </c>
      <c r="U713" s="513">
        <v>0</v>
      </c>
      <c r="V713" s="513">
        <v>0</v>
      </c>
      <c r="X713" s="510">
        <f t="shared" si="180"/>
        <v>0</v>
      </c>
      <c r="Y713" s="510">
        <f t="shared" si="181"/>
        <v>0</v>
      </c>
      <c r="Z713" s="510">
        <f t="shared" si="182"/>
        <v>0</v>
      </c>
      <c r="AA713" s="510">
        <f t="shared" si="183"/>
        <v>0</v>
      </c>
      <c r="AB713" s="510">
        <f t="shared" si="184"/>
        <v>0</v>
      </c>
      <c r="AC713" s="510">
        <f t="shared" si="185"/>
        <v>0</v>
      </c>
    </row>
    <row r="714" spans="1:29" x14ac:dyDescent="0.25">
      <c r="A714" s="422">
        <v>1</v>
      </c>
      <c r="B714" s="424">
        <v>0</v>
      </c>
      <c r="C714" s="424">
        <v>0</v>
      </c>
      <c r="D714" s="424">
        <v>0</v>
      </c>
      <c r="E714" s="424">
        <v>0</v>
      </c>
      <c r="F714" s="424">
        <v>0</v>
      </c>
      <c r="G714" s="424">
        <v>0</v>
      </c>
      <c r="H714" s="764"/>
      <c r="J714" s="509">
        <f t="shared" si="194"/>
        <v>0</v>
      </c>
      <c r="K714" s="509">
        <f t="shared" si="195"/>
        <v>0</v>
      </c>
      <c r="L714" s="509">
        <f t="shared" si="196"/>
        <v>0</v>
      </c>
      <c r="M714" s="509">
        <f t="shared" si="197"/>
        <v>0</v>
      </c>
      <c r="N714" s="509">
        <f t="shared" si="198"/>
        <v>0</v>
      </c>
      <c r="O714" s="509">
        <f t="shared" si="199"/>
        <v>0</v>
      </c>
      <c r="Q714" s="513">
        <v>0</v>
      </c>
      <c r="R714" s="513">
        <v>0</v>
      </c>
      <c r="S714" s="513">
        <v>0</v>
      </c>
      <c r="T714" s="513">
        <v>0</v>
      </c>
      <c r="U714" s="513">
        <v>0</v>
      </c>
      <c r="V714" s="513">
        <v>0</v>
      </c>
      <c r="X714" s="510">
        <f t="shared" ref="X714:X777" si="200">B714/1000-Q714</f>
        <v>0</v>
      </c>
      <c r="Y714" s="510">
        <f t="shared" ref="Y714:Y777" si="201">C714/1000-R714</f>
        <v>0</v>
      </c>
      <c r="Z714" s="510">
        <f t="shared" ref="Z714:Z777" si="202">D714/1000-S714</f>
        <v>0</v>
      </c>
      <c r="AA714" s="510">
        <f t="shared" ref="AA714:AA777" si="203">E714/1000-T714</f>
        <v>0</v>
      </c>
      <c r="AB714" s="510">
        <f t="shared" ref="AB714:AB777" si="204">F714/1000-U714</f>
        <v>0</v>
      </c>
      <c r="AC714" s="510">
        <f t="shared" ref="AC714:AC777" si="205">G714/1000-V714</f>
        <v>0</v>
      </c>
    </row>
    <row r="715" spans="1:29" x14ac:dyDescent="0.25">
      <c r="A715" s="422">
        <v>1</v>
      </c>
      <c r="B715" s="424">
        <v>0</v>
      </c>
      <c r="C715" s="424">
        <v>0</v>
      </c>
      <c r="D715" s="424">
        <v>0</v>
      </c>
      <c r="E715" s="424">
        <v>0</v>
      </c>
      <c r="F715" s="424">
        <v>0</v>
      </c>
      <c r="G715" s="424">
        <v>0</v>
      </c>
      <c r="H715" s="764"/>
      <c r="J715" s="509">
        <f t="shared" si="194"/>
        <v>0</v>
      </c>
      <c r="K715" s="509">
        <f t="shared" si="195"/>
        <v>0</v>
      </c>
      <c r="L715" s="509">
        <f t="shared" si="196"/>
        <v>0</v>
      </c>
      <c r="M715" s="509">
        <f t="shared" si="197"/>
        <v>0</v>
      </c>
      <c r="N715" s="509">
        <f t="shared" si="198"/>
        <v>0</v>
      </c>
      <c r="O715" s="509">
        <f t="shared" si="199"/>
        <v>0</v>
      </c>
      <c r="Q715" s="513">
        <v>0</v>
      </c>
      <c r="R715" s="513">
        <v>0</v>
      </c>
      <c r="S715" s="513">
        <v>0</v>
      </c>
      <c r="T715" s="513">
        <v>0</v>
      </c>
      <c r="U715" s="513">
        <v>0</v>
      </c>
      <c r="V715" s="513">
        <v>0</v>
      </c>
      <c r="X715" s="510">
        <f t="shared" si="200"/>
        <v>0</v>
      </c>
      <c r="Y715" s="510">
        <f t="shared" si="201"/>
        <v>0</v>
      </c>
      <c r="Z715" s="510">
        <f t="shared" si="202"/>
        <v>0</v>
      </c>
      <c r="AA715" s="510">
        <f t="shared" si="203"/>
        <v>0</v>
      </c>
      <c r="AB715" s="510">
        <f t="shared" si="204"/>
        <v>0</v>
      </c>
      <c r="AC715" s="510">
        <f t="shared" si="205"/>
        <v>0</v>
      </c>
    </row>
    <row r="716" spans="1:29" x14ac:dyDescent="0.25">
      <c r="A716" s="422">
        <v>1</v>
      </c>
      <c r="B716" s="427">
        <v>0</v>
      </c>
      <c r="C716" s="427">
        <v>0</v>
      </c>
      <c r="D716" s="427">
        <v>0</v>
      </c>
      <c r="E716" s="427">
        <v>0</v>
      </c>
      <c r="F716" s="427">
        <v>0</v>
      </c>
      <c r="G716" s="427">
        <v>0</v>
      </c>
      <c r="H716" s="764"/>
      <c r="J716" s="509">
        <f t="shared" si="194"/>
        <v>0</v>
      </c>
      <c r="K716" s="509">
        <f t="shared" si="195"/>
        <v>0</v>
      </c>
      <c r="L716" s="509">
        <f t="shared" si="196"/>
        <v>0</v>
      </c>
      <c r="M716" s="509">
        <f t="shared" si="197"/>
        <v>0</v>
      </c>
      <c r="N716" s="509">
        <f t="shared" si="198"/>
        <v>0</v>
      </c>
      <c r="O716" s="509">
        <f t="shared" si="199"/>
        <v>0</v>
      </c>
      <c r="Q716" s="513">
        <v>0</v>
      </c>
      <c r="R716" s="513">
        <v>0</v>
      </c>
      <c r="S716" s="513">
        <v>0</v>
      </c>
      <c r="T716" s="513">
        <v>0</v>
      </c>
      <c r="U716" s="513">
        <v>0</v>
      </c>
      <c r="V716" s="513">
        <v>0</v>
      </c>
      <c r="X716" s="510">
        <f t="shared" si="200"/>
        <v>0</v>
      </c>
      <c r="Y716" s="510">
        <f t="shared" si="201"/>
        <v>0</v>
      </c>
      <c r="Z716" s="510">
        <f t="shared" si="202"/>
        <v>0</v>
      </c>
      <c r="AA716" s="510">
        <f t="shared" si="203"/>
        <v>0</v>
      </c>
      <c r="AB716" s="510">
        <f t="shared" si="204"/>
        <v>0</v>
      </c>
      <c r="AC716" s="510">
        <f t="shared" si="205"/>
        <v>0</v>
      </c>
    </row>
    <row r="717" spans="1:29" x14ac:dyDescent="0.25">
      <c r="A717" s="411" t="s">
        <v>843</v>
      </c>
      <c r="B717" s="423">
        <v>26639000</v>
      </c>
      <c r="C717" s="423">
        <v>26185568.289999999</v>
      </c>
      <c r="D717" s="423">
        <v>27081210</v>
      </c>
      <c r="E717" s="423">
        <v>28118600</v>
      </c>
      <c r="F717" s="423">
        <v>28118600</v>
      </c>
      <c r="G717" s="423">
        <v>28118600</v>
      </c>
      <c r="H717" s="760" t="s">
        <v>741</v>
      </c>
      <c r="J717" s="509">
        <f t="shared" si="194"/>
        <v>26639</v>
      </c>
      <c r="K717" s="509">
        <f t="shared" si="195"/>
        <v>26185.599999999999</v>
      </c>
      <c r="L717" s="509">
        <f t="shared" si="196"/>
        <v>27081.200000000001</v>
      </c>
      <c r="M717" s="509">
        <f t="shared" si="197"/>
        <v>28118.6</v>
      </c>
      <c r="N717" s="509">
        <f t="shared" si="198"/>
        <v>28118.6</v>
      </c>
      <c r="O717" s="509">
        <f t="shared" si="199"/>
        <v>28118.6</v>
      </c>
      <c r="Q717" s="513">
        <v>26639</v>
      </c>
      <c r="R717" s="513">
        <v>26185.599999999999</v>
      </c>
      <c r="S717" s="513">
        <v>27081.200000000001</v>
      </c>
      <c r="T717" s="513">
        <v>28118.6</v>
      </c>
      <c r="U717" s="513">
        <v>28118.6</v>
      </c>
      <c r="V717" s="513">
        <v>28118.6</v>
      </c>
      <c r="X717" s="510">
        <f t="shared" si="200"/>
        <v>0</v>
      </c>
      <c r="Y717" s="510">
        <f t="shared" si="201"/>
        <v>-3.1709999999293359E-2</v>
      </c>
      <c r="Z717" s="510">
        <f t="shared" si="202"/>
        <v>9.9999999983992893E-3</v>
      </c>
      <c r="AA717" s="510">
        <f t="shared" si="203"/>
        <v>0</v>
      </c>
      <c r="AB717" s="510">
        <f t="shared" si="204"/>
        <v>0</v>
      </c>
      <c r="AC717" s="510">
        <f t="shared" si="205"/>
        <v>0</v>
      </c>
    </row>
    <row r="718" spans="1:29" x14ac:dyDescent="0.25">
      <c r="A718" s="422">
        <v>1</v>
      </c>
      <c r="B718" s="424">
        <v>0</v>
      </c>
      <c r="C718" s="424">
        <v>0</v>
      </c>
      <c r="D718" s="424">
        <v>0</v>
      </c>
      <c r="E718" s="424">
        <v>0</v>
      </c>
      <c r="F718" s="424">
        <v>0</v>
      </c>
      <c r="G718" s="424">
        <v>0</v>
      </c>
      <c r="H718" s="814"/>
      <c r="J718" s="509">
        <f t="shared" si="194"/>
        <v>0</v>
      </c>
      <c r="K718" s="509">
        <f t="shared" si="195"/>
        <v>0</v>
      </c>
      <c r="L718" s="509">
        <f t="shared" si="196"/>
        <v>0</v>
      </c>
      <c r="M718" s="509">
        <f t="shared" si="197"/>
        <v>0</v>
      </c>
      <c r="N718" s="509">
        <f t="shared" si="198"/>
        <v>0</v>
      </c>
      <c r="O718" s="509">
        <f t="shared" si="199"/>
        <v>0</v>
      </c>
      <c r="Q718" s="513">
        <v>0</v>
      </c>
      <c r="R718" s="513">
        <v>0</v>
      </c>
      <c r="S718" s="513">
        <v>0</v>
      </c>
      <c r="T718" s="513">
        <v>0</v>
      </c>
      <c r="U718" s="513">
        <v>0</v>
      </c>
      <c r="V718" s="513">
        <v>0</v>
      </c>
      <c r="X718" s="510">
        <f t="shared" si="200"/>
        <v>0</v>
      </c>
      <c r="Y718" s="510">
        <f t="shared" si="201"/>
        <v>0</v>
      </c>
      <c r="Z718" s="510">
        <f t="shared" si="202"/>
        <v>0</v>
      </c>
      <c r="AA718" s="510">
        <f t="shared" si="203"/>
        <v>0</v>
      </c>
      <c r="AB718" s="510">
        <f t="shared" si="204"/>
        <v>0</v>
      </c>
      <c r="AC718" s="510">
        <f t="shared" si="205"/>
        <v>0</v>
      </c>
    </row>
    <row r="719" spans="1:29" x14ac:dyDescent="0.25">
      <c r="A719" s="422">
        <v>1</v>
      </c>
      <c r="B719" s="427">
        <v>0</v>
      </c>
      <c r="C719" s="427">
        <v>0</v>
      </c>
      <c r="D719" s="427">
        <v>0</v>
      </c>
      <c r="E719" s="427">
        <v>0</v>
      </c>
      <c r="F719" s="427">
        <v>0</v>
      </c>
      <c r="G719" s="427">
        <v>0</v>
      </c>
      <c r="H719" s="814"/>
      <c r="J719" s="509">
        <f t="shared" si="194"/>
        <v>0</v>
      </c>
      <c r="K719" s="509">
        <f t="shared" si="195"/>
        <v>0</v>
      </c>
      <c r="L719" s="509">
        <f t="shared" si="196"/>
        <v>0</v>
      </c>
      <c r="M719" s="509">
        <f t="shared" si="197"/>
        <v>0</v>
      </c>
      <c r="N719" s="509">
        <f t="shared" si="198"/>
        <v>0</v>
      </c>
      <c r="O719" s="509">
        <f t="shared" si="199"/>
        <v>0</v>
      </c>
      <c r="Q719" s="513">
        <v>0</v>
      </c>
      <c r="R719" s="513">
        <v>0</v>
      </c>
      <c r="S719" s="513">
        <v>0</v>
      </c>
      <c r="T719" s="513">
        <v>0</v>
      </c>
      <c r="U719" s="513">
        <v>0</v>
      </c>
      <c r="V719" s="513">
        <v>0</v>
      </c>
      <c r="X719" s="510">
        <f t="shared" si="200"/>
        <v>0</v>
      </c>
      <c r="Y719" s="510">
        <f t="shared" si="201"/>
        <v>0</v>
      </c>
      <c r="Z719" s="510">
        <f t="shared" si="202"/>
        <v>0</v>
      </c>
      <c r="AA719" s="510">
        <f t="shared" si="203"/>
        <v>0</v>
      </c>
      <c r="AB719" s="510">
        <f t="shared" si="204"/>
        <v>0</v>
      </c>
      <c r="AC719" s="510">
        <f t="shared" si="205"/>
        <v>0</v>
      </c>
    </row>
    <row r="720" spans="1:29" x14ac:dyDescent="0.25">
      <c r="A720" s="134" t="s">
        <v>844</v>
      </c>
      <c r="B720" s="461">
        <v>983778</v>
      </c>
      <c r="C720" s="461">
        <v>809194.8</v>
      </c>
      <c r="D720" s="461">
        <v>1771500</v>
      </c>
      <c r="E720" s="461">
        <v>1202700</v>
      </c>
      <c r="F720" s="461">
        <v>1169100</v>
      </c>
      <c r="G720" s="461">
        <v>1169100</v>
      </c>
      <c r="H720" s="621" t="s">
        <v>315</v>
      </c>
      <c r="J720" s="509">
        <f t="shared" si="194"/>
        <v>983.8</v>
      </c>
      <c r="K720" s="509">
        <f t="shared" si="195"/>
        <v>809.2</v>
      </c>
      <c r="L720" s="509">
        <f t="shared" si="196"/>
        <v>1771.5</v>
      </c>
      <c r="M720" s="509">
        <f t="shared" si="197"/>
        <v>1202.7</v>
      </c>
      <c r="N720" s="509">
        <f t="shared" si="198"/>
        <v>1169.0999999999999</v>
      </c>
      <c r="O720" s="509">
        <f t="shared" si="199"/>
        <v>1169.0999999999999</v>
      </c>
      <c r="Q720" s="513">
        <v>983.8</v>
      </c>
      <c r="R720" s="513">
        <v>809.2</v>
      </c>
      <c r="S720" s="513">
        <v>1771.5</v>
      </c>
      <c r="T720" s="513">
        <v>1202.7</v>
      </c>
      <c r="U720" s="513">
        <v>1169.0999999999999</v>
      </c>
      <c r="V720" s="513">
        <v>1169.0999999999999</v>
      </c>
      <c r="X720" s="510">
        <f t="shared" si="200"/>
        <v>-2.1999999999934516E-2</v>
      </c>
      <c r="Y720" s="510">
        <f t="shared" si="201"/>
        <v>-5.1999999999452484E-3</v>
      </c>
      <c r="Z720" s="510">
        <f t="shared" si="202"/>
        <v>0</v>
      </c>
      <c r="AA720" s="510">
        <f t="shared" si="203"/>
        <v>0</v>
      </c>
      <c r="AB720" s="510">
        <f t="shared" si="204"/>
        <v>0</v>
      </c>
      <c r="AC720" s="510">
        <f t="shared" si="205"/>
        <v>0</v>
      </c>
    </row>
    <row r="721" spans="1:29" x14ac:dyDescent="0.25">
      <c r="A721" s="422">
        <v>1</v>
      </c>
      <c r="B721" s="464">
        <v>0</v>
      </c>
      <c r="C721" s="464">
        <v>0</v>
      </c>
      <c r="D721" s="464">
        <v>0</v>
      </c>
      <c r="E721" s="464">
        <v>0</v>
      </c>
      <c r="F721" s="464">
        <v>0</v>
      </c>
      <c r="G721" s="464">
        <v>0</v>
      </c>
      <c r="H721" s="621"/>
      <c r="J721" s="509">
        <f t="shared" si="194"/>
        <v>0</v>
      </c>
      <c r="K721" s="509">
        <f t="shared" si="195"/>
        <v>0</v>
      </c>
      <c r="L721" s="509">
        <f t="shared" si="196"/>
        <v>0</v>
      </c>
      <c r="M721" s="509">
        <f t="shared" si="197"/>
        <v>0</v>
      </c>
      <c r="N721" s="509">
        <f t="shared" si="198"/>
        <v>0</v>
      </c>
      <c r="O721" s="509">
        <f t="shared" si="199"/>
        <v>0</v>
      </c>
      <c r="Q721" s="513">
        <v>0</v>
      </c>
      <c r="R721" s="513">
        <v>0</v>
      </c>
      <c r="S721" s="513">
        <v>0</v>
      </c>
      <c r="T721" s="513">
        <v>0</v>
      </c>
      <c r="U721" s="513">
        <v>0</v>
      </c>
      <c r="V721" s="513">
        <v>0</v>
      </c>
      <c r="X721" s="510">
        <f t="shared" si="200"/>
        <v>0</v>
      </c>
      <c r="Y721" s="510">
        <f t="shared" si="201"/>
        <v>0</v>
      </c>
      <c r="Z721" s="510">
        <f t="shared" si="202"/>
        <v>0</v>
      </c>
      <c r="AA721" s="510">
        <f t="shared" si="203"/>
        <v>0</v>
      </c>
      <c r="AB721" s="510">
        <f t="shared" si="204"/>
        <v>0</v>
      </c>
      <c r="AC721" s="510">
        <f t="shared" si="205"/>
        <v>0</v>
      </c>
    </row>
    <row r="722" spans="1:29" x14ac:dyDescent="0.25">
      <c r="A722" s="422">
        <v>1</v>
      </c>
      <c r="B722" s="464"/>
      <c r="C722" s="464"/>
      <c r="D722" s="464"/>
      <c r="E722" s="464"/>
      <c r="F722" s="464"/>
      <c r="G722" s="464"/>
      <c r="H722" s="621"/>
      <c r="J722" s="509">
        <f t="shared" si="194"/>
        <v>0</v>
      </c>
      <c r="K722" s="509">
        <f t="shared" si="195"/>
        <v>0</v>
      </c>
      <c r="L722" s="509">
        <f t="shared" si="196"/>
        <v>0</v>
      </c>
      <c r="M722" s="509">
        <f t="shared" si="197"/>
        <v>0</v>
      </c>
      <c r="N722" s="509">
        <f t="shared" si="198"/>
        <v>0</v>
      </c>
      <c r="O722" s="509">
        <f t="shared" si="199"/>
        <v>0</v>
      </c>
      <c r="Q722" s="513">
        <v>0</v>
      </c>
      <c r="R722" s="513">
        <v>0</v>
      </c>
      <c r="S722" s="513">
        <v>0</v>
      </c>
      <c r="T722" s="513">
        <v>0</v>
      </c>
      <c r="U722" s="513">
        <v>0</v>
      </c>
      <c r="V722" s="513">
        <v>0</v>
      </c>
      <c r="X722" s="510">
        <f t="shared" si="200"/>
        <v>0</v>
      </c>
      <c r="Y722" s="510">
        <f t="shared" si="201"/>
        <v>0</v>
      </c>
      <c r="Z722" s="510">
        <f t="shared" si="202"/>
        <v>0</v>
      </c>
      <c r="AA722" s="510">
        <f t="shared" si="203"/>
        <v>0</v>
      </c>
      <c r="AB722" s="510">
        <f t="shared" si="204"/>
        <v>0</v>
      </c>
      <c r="AC722" s="510">
        <f t="shared" si="205"/>
        <v>0</v>
      </c>
    </row>
    <row r="723" spans="1:29" x14ac:dyDescent="0.25">
      <c r="A723" s="422">
        <v>1</v>
      </c>
      <c r="B723" s="464">
        <v>0</v>
      </c>
      <c r="C723" s="464">
        <v>0</v>
      </c>
      <c r="D723" s="464">
        <v>0</v>
      </c>
      <c r="E723" s="464">
        <v>0</v>
      </c>
      <c r="F723" s="464">
        <v>0</v>
      </c>
      <c r="G723" s="464">
        <v>0</v>
      </c>
      <c r="H723" s="621"/>
      <c r="J723" s="509">
        <f t="shared" si="194"/>
        <v>0</v>
      </c>
      <c r="K723" s="509">
        <f t="shared" si="195"/>
        <v>0</v>
      </c>
      <c r="L723" s="509">
        <f t="shared" si="196"/>
        <v>0</v>
      </c>
      <c r="M723" s="509">
        <f t="shared" si="197"/>
        <v>0</v>
      </c>
      <c r="N723" s="509">
        <f t="shared" si="198"/>
        <v>0</v>
      </c>
      <c r="O723" s="509">
        <f t="shared" si="199"/>
        <v>0</v>
      </c>
      <c r="Q723" s="513">
        <v>0</v>
      </c>
      <c r="R723" s="513">
        <v>0</v>
      </c>
      <c r="S723" s="513">
        <v>0</v>
      </c>
      <c r="T723" s="513">
        <v>0</v>
      </c>
      <c r="U723" s="513">
        <v>0</v>
      </c>
      <c r="V723" s="513">
        <v>0</v>
      </c>
      <c r="X723" s="510">
        <f t="shared" si="200"/>
        <v>0</v>
      </c>
      <c r="Y723" s="510">
        <f t="shared" si="201"/>
        <v>0</v>
      </c>
      <c r="Z723" s="510">
        <f t="shared" si="202"/>
        <v>0</v>
      </c>
      <c r="AA723" s="510">
        <f t="shared" si="203"/>
        <v>0</v>
      </c>
      <c r="AB723" s="510">
        <f t="shared" si="204"/>
        <v>0</v>
      </c>
      <c r="AC723" s="510">
        <f t="shared" si="205"/>
        <v>0</v>
      </c>
    </row>
    <row r="724" spans="1:29" x14ac:dyDescent="0.25">
      <c r="A724" s="422">
        <v>1</v>
      </c>
      <c r="B724" s="464">
        <v>0</v>
      </c>
      <c r="C724" s="464">
        <v>0</v>
      </c>
      <c r="D724" s="464">
        <v>0</v>
      </c>
      <c r="E724" s="464">
        <v>0</v>
      </c>
      <c r="F724" s="464">
        <v>0</v>
      </c>
      <c r="G724" s="464">
        <v>0</v>
      </c>
      <c r="H724" s="621"/>
      <c r="J724" s="509">
        <f t="shared" si="194"/>
        <v>0</v>
      </c>
      <c r="K724" s="509">
        <f t="shared" si="195"/>
        <v>0</v>
      </c>
      <c r="L724" s="509">
        <f t="shared" si="196"/>
        <v>0</v>
      </c>
      <c r="M724" s="509">
        <f t="shared" si="197"/>
        <v>0</v>
      </c>
      <c r="N724" s="509">
        <f t="shared" si="198"/>
        <v>0</v>
      </c>
      <c r="O724" s="509">
        <f t="shared" si="199"/>
        <v>0</v>
      </c>
      <c r="Q724" s="513">
        <v>0</v>
      </c>
      <c r="R724" s="513">
        <v>0</v>
      </c>
      <c r="S724" s="513">
        <v>0</v>
      </c>
      <c r="T724" s="513">
        <v>0</v>
      </c>
      <c r="U724" s="513">
        <v>0</v>
      </c>
      <c r="V724" s="513">
        <v>0</v>
      </c>
      <c r="X724" s="510">
        <f t="shared" si="200"/>
        <v>0</v>
      </c>
      <c r="Y724" s="510">
        <f t="shared" si="201"/>
        <v>0</v>
      </c>
      <c r="Z724" s="510">
        <f t="shared" si="202"/>
        <v>0</v>
      </c>
      <c r="AA724" s="510">
        <f t="shared" si="203"/>
        <v>0</v>
      </c>
      <c r="AB724" s="510">
        <f t="shared" si="204"/>
        <v>0</v>
      </c>
      <c r="AC724" s="510">
        <f t="shared" si="205"/>
        <v>0</v>
      </c>
    </row>
    <row r="725" spans="1:29" x14ac:dyDescent="0.25">
      <c r="A725" s="422">
        <v>1</v>
      </c>
      <c r="B725" s="464">
        <v>0</v>
      </c>
      <c r="C725" s="464">
        <v>0</v>
      </c>
      <c r="D725" s="464">
        <v>0</v>
      </c>
      <c r="E725" s="464">
        <v>0</v>
      </c>
      <c r="F725" s="464">
        <v>0</v>
      </c>
      <c r="G725" s="464">
        <v>0</v>
      </c>
      <c r="H725" s="621"/>
      <c r="J725" s="509">
        <f t="shared" si="194"/>
        <v>0</v>
      </c>
      <c r="K725" s="509">
        <f t="shared" si="195"/>
        <v>0</v>
      </c>
      <c r="L725" s="509">
        <f t="shared" si="196"/>
        <v>0</v>
      </c>
      <c r="M725" s="509">
        <f t="shared" si="197"/>
        <v>0</v>
      </c>
      <c r="N725" s="509">
        <f t="shared" si="198"/>
        <v>0</v>
      </c>
      <c r="O725" s="509">
        <f t="shared" si="199"/>
        <v>0</v>
      </c>
      <c r="Q725" s="513">
        <v>0</v>
      </c>
      <c r="R725" s="513">
        <v>0</v>
      </c>
      <c r="S725" s="513">
        <v>0</v>
      </c>
      <c r="T725" s="513">
        <v>0</v>
      </c>
      <c r="U725" s="513">
        <v>0</v>
      </c>
      <c r="V725" s="513">
        <v>0</v>
      </c>
      <c r="X725" s="510">
        <f t="shared" si="200"/>
        <v>0</v>
      </c>
      <c r="Y725" s="510">
        <f t="shared" si="201"/>
        <v>0</v>
      </c>
      <c r="Z725" s="510">
        <f t="shared" si="202"/>
        <v>0</v>
      </c>
      <c r="AA725" s="510">
        <f t="shared" si="203"/>
        <v>0</v>
      </c>
      <c r="AB725" s="510">
        <f t="shared" si="204"/>
        <v>0</v>
      </c>
      <c r="AC725" s="510">
        <f t="shared" si="205"/>
        <v>0</v>
      </c>
    </row>
    <row r="726" spans="1:29" x14ac:dyDescent="0.25">
      <c r="A726" s="422">
        <v>1</v>
      </c>
      <c r="B726" s="462">
        <v>0</v>
      </c>
      <c r="C726" s="462">
        <v>0</v>
      </c>
      <c r="D726" s="462">
        <v>0</v>
      </c>
      <c r="E726" s="462">
        <v>0</v>
      </c>
      <c r="F726" s="462">
        <v>0</v>
      </c>
      <c r="G726" s="462">
        <v>0</v>
      </c>
      <c r="H726" s="621"/>
      <c r="J726" s="509">
        <f t="shared" si="194"/>
        <v>0</v>
      </c>
      <c r="K726" s="509">
        <f t="shared" si="195"/>
        <v>0</v>
      </c>
      <c r="L726" s="509">
        <f t="shared" si="196"/>
        <v>0</v>
      </c>
      <c r="M726" s="509">
        <f t="shared" si="197"/>
        <v>0</v>
      </c>
      <c r="N726" s="509">
        <f t="shared" si="198"/>
        <v>0</v>
      </c>
      <c r="O726" s="509">
        <f t="shared" si="199"/>
        <v>0</v>
      </c>
      <c r="Q726" s="513">
        <v>0</v>
      </c>
      <c r="R726" s="513">
        <v>0</v>
      </c>
      <c r="S726" s="513">
        <v>0</v>
      </c>
      <c r="T726" s="513">
        <v>0</v>
      </c>
      <c r="U726" s="513">
        <v>0</v>
      </c>
      <c r="V726" s="513">
        <v>0</v>
      </c>
      <c r="X726" s="510">
        <f t="shared" si="200"/>
        <v>0</v>
      </c>
      <c r="Y726" s="510">
        <f t="shared" si="201"/>
        <v>0</v>
      </c>
      <c r="Z726" s="510">
        <f t="shared" si="202"/>
        <v>0</v>
      </c>
      <c r="AA726" s="510">
        <f t="shared" si="203"/>
        <v>0</v>
      </c>
      <c r="AB726" s="510">
        <f t="shared" si="204"/>
        <v>0</v>
      </c>
      <c r="AC726" s="510">
        <f t="shared" si="205"/>
        <v>0</v>
      </c>
    </row>
    <row r="727" spans="1:29" x14ac:dyDescent="0.25">
      <c r="A727" s="134" t="s">
        <v>283</v>
      </c>
      <c r="B727" s="445">
        <v>283900</v>
      </c>
      <c r="C727" s="445">
        <v>270589.03000000003</v>
      </c>
      <c r="D727" s="445">
        <v>298900</v>
      </c>
      <c r="E727" s="445">
        <v>298900</v>
      </c>
      <c r="F727" s="445">
        <v>0</v>
      </c>
      <c r="G727" s="445">
        <v>0</v>
      </c>
      <c r="H727" s="619" t="s">
        <v>1603</v>
      </c>
      <c r="J727" s="509">
        <f t="shared" si="194"/>
        <v>283.89999999999998</v>
      </c>
      <c r="K727" s="509">
        <f t="shared" si="195"/>
        <v>270.60000000000002</v>
      </c>
      <c r="L727" s="509">
        <f t="shared" si="196"/>
        <v>298.89999999999998</v>
      </c>
      <c r="M727" s="509">
        <f t="shared" si="197"/>
        <v>298.89999999999998</v>
      </c>
      <c r="N727" s="509">
        <f t="shared" si="198"/>
        <v>0</v>
      </c>
      <c r="O727" s="509">
        <f t="shared" si="199"/>
        <v>0</v>
      </c>
      <c r="Q727" s="513">
        <v>283.89999999999998</v>
      </c>
      <c r="R727" s="513">
        <v>270.60000000000002</v>
      </c>
      <c r="S727" s="513">
        <v>298.89999999999998</v>
      </c>
      <c r="T727" s="513">
        <v>298.89999999999998</v>
      </c>
      <c r="U727" s="513">
        <v>0</v>
      </c>
      <c r="V727" s="513">
        <v>0</v>
      </c>
      <c r="X727" s="510">
        <f t="shared" si="200"/>
        <v>0</v>
      </c>
      <c r="Y727" s="510">
        <f t="shared" si="201"/>
        <v>-1.0969999999986157E-2</v>
      </c>
      <c r="Z727" s="510">
        <f t="shared" si="202"/>
        <v>0</v>
      </c>
      <c r="AA727" s="510">
        <f t="shared" si="203"/>
        <v>0</v>
      </c>
      <c r="AB727" s="510">
        <f t="shared" si="204"/>
        <v>0</v>
      </c>
      <c r="AC727" s="510">
        <f t="shared" si="205"/>
        <v>0</v>
      </c>
    </row>
    <row r="728" spans="1:29" x14ac:dyDescent="0.25">
      <c r="A728" s="422">
        <v>1</v>
      </c>
      <c r="B728" s="446">
        <v>0</v>
      </c>
      <c r="C728" s="446">
        <v>0</v>
      </c>
      <c r="D728" s="446">
        <v>0</v>
      </c>
      <c r="E728" s="446">
        <v>0</v>
      </c>
      <c r="F728" s="446">
        <v>0</v>
      </c>
      <c r="G728" s="446">
        <v>0</v>
      </c>
      <c r="H728" s="619"/>
      <c r="J728" s="509">
        <f t="shared" si="194"/>
        <v>0</v>
      </c>
      <c r="K728" s="509">
        <f t="shared" si="195"/>
        <v>0</v>
      </c>
      <c r="L728" s="509">
        <f t="shared" si="196"/>
        <v>0</v>
      </c>
      <c r="M728" s="509">
        <f t="shared" si="197"/>
        <v>0</v>
      </c>
      <c r="N728" s="509">
        <f t="shared" si="198"/>
        <v>0</v>
      </c>
      <c r="O728" s="509">
        <f t="shared" si="199"/>
        <v>0</v>
      </c>
      <c r="Q728" s="513">
        <v>0</v>
      </c>
      <c r="R728" s="513">
        <v>0</v>
      </c>
      <c r="S728" s="513">
        <v>0</v>
      </c>
      <c r="T728" s="513">
        <v>0</v>
      </c>
      <c r="U728" s="513">
        <v>0</v>
      </c>
      <c r="V728" s="513">
        <v>0</v>
      </c>
      <c r="X728" s="510">
        <f t="shared" si="200"/>
        <v>0</v>
      </c>
      <c r="Y728" s="510">
        <f t="shared" si="201"/>
        <v>0</v>
      </c>
      <c r="Z728" s="510">
        <f t="shared" si="202"/>
        <v>0</v>
      </c>
      <c r="AA728" s="510">
        <f t="shared" si="203"/>
        <v>0</v>
      </c>
      <c r="AB728" s="510">
        <f t="shared" si="204"/>
        <v>0</v>
      </c>
      <c r="AC728" s="510">
        <f t="shared" si="205"/>
        <v>0</v>
      </c>
    </row>
    <row r="729" spans="1:29" x14ac:dyDescent="0.25">
      <c r="A729" s="422">
        <v>1</v>
      </c>
      <c r="B729" s="447">
        <v>0</v>
      </c>
      <c r="C729" s="447">
        <v>0</v>
      </c>
      <c r="D729" s="447">
        <v>0</v>
      </c>
      <c r="E729" s="447">
        <v>0</v>
      </c>
      <c r="F729" s="447">
        <v>0</v>
      </c>
      <c r="G729" s="447">
        <v>0</v>
      </c>
      <c r="H729" s="619"/>
      <c r="J729" s="509">
        <f t="shared" si="194"/>
        <v>0</v>
      </c>
      <c r="K729" s="509">
        <f t="shared" si="195"/>
        <v>0</v>
      </c>
      <c r="L729" s="509">
        <f t="shared" si="196"/>
        <v>0</v>
      </c>
      <c r="M729" s="509">
        <f t="shared" si="197"/>
        <v>0</v>
      </c>
      <c r="N729" s="509">
        <f t="shared" si="198"/>
        <v>0</v>
      </c>
      <c r="O729" s="509">
        <f t="shared" si="199"/>
        <v>0</v>
      </c>
      <c r="Q729" s="513">
        <v>0</v>
      </c>
      <c r="R729" s="513">
        <v>0</v>
      </c>
      <c r="S729" s="513">
        <v>0</v>
      </c>
      <c r="T729" s="513">
        <v>0</v>
      </c>
      <c r="U729" s="513">
        <v>0</v>
      </c>
      <c r="V729" s="513">
        <v>0</v>
      </c>
      <c r="X729" s="510">
        <f t="shared" si="200"/>
        <v>0</v>
      </c>
      <c r="Y729" s="510">
        <f t="shared" si="201"/>
        <v>0</v>
      </c>
      <c r="Z729" s="510">
        <f t="shared" si="202"/>
        <v>0</v>
      </c>
      <c r="AA729" s="510">
        <f t="shared" si="203"/>
        <v>0</v>
      </c>
      <c r="AB729" s="510">
        <f t="shared" si="204"/>
        <v>0</v>
      </c>
      <c r="AC729" s="510">
        <f t="shared" si="205"/>
        <v>0</v>
      </c>
    </row>
    <row r="730" spans="1:29" x14ac:dyDescent="0.25">
      <c r="A730" s="498" t="s">
        <v>284</v>
      </c>
      <c r="B730" s="499">
        <f>B732+B749</f>
        <v>449616018.55000001</v>
      </c>
      <c r="C730" s="568">
        <f t="shared" ref="C730:G730" si="206">C732+C749</f>
        <v>390177003.81</v>
      </c>
      <c r="D730" s="499">
        <f t="shared" si="206"/>
        <v>408245021.85000002</v>
      </c>
      <c r="E730" s="499">
        <f t="shared" si="206"/>
        <v>417622661</v>
      </c>
      <c r="F730" s="499">
        <f t="shared" si="206"/>
        <v>134127361</v>
      </c>
      <c r="G730" s="499">
        <f t="shared" si="206"/>
        <v>283596461</v>
      </c>
      <c r="H730" s="845"/>
      <c r="Q730" s="521">
        <f>Q732+Q749</f>
        <v>449615.9</v>
      </c>
      <c r="R730" s="521">
        <f t="shared" ref="R730:V730" si="207">R732+R749</f>
        <v>390177.10000000003</v>
      </c>
      <c r="S730" s="521">
        <f t="shared" si="207"/>
        <v>408244.9</v>
      </c>
      <c r="T730" s="521">
        <f t="shared" si="207"/>
        <v>417622.60000000003</v>
      </c>
      <c r="U730" s="521">
        <f t="shared" si="207"/>
        <v>134127.30000000002</v>
      </c>
      <c r="V730" s="521">
        <f t="shared" si="207"/>
        <v>283596.40000000002</v>
      </c>
      <c r="X730" s="510">
        <f t="shared" si="200"/>
        <v>0.11855000001378357</v>
      </c>
      <c r="Y730" s="510">
        <f t="shared" si="201"/>
        <v>-9.6190000011119992E-2</v>
      </c>
      <c r="Z730" s="510">
        <f t="shared" si="202"/>
        <v>0.12184999999590218</v>
      </c>
      <c r="AA730" s="510">
        <f t="shared" si="203"/>
        <v>6.0999999986961484E-2</v>
      </c>
      <c r="AB730" s="510">
        <f t="shared" si="204"/>
        <v>6.0999999986961484E-2</v>
      </c>
      <c r="AC730" s="510">
        <f t="shared" si="205"/>
        <v>6.0999999986961484E-2</v>
      </c>
    </row>
    <row r="731" spans="1:29" s="508" customFormat="1" x14ac:dyDescent="0.25">
      <c r="A731" s="422">
        <v>1</v>
      </c>
      <c r="B731" s="400"/>
      <c r="C731" s="400"/>
      <c r="D731" s="400"/>
      <c r="E731" s="400"/>
      <c r="F731" s="400"/>
      <c r="G731" s="400"/>
      <c r="H731" s="728"/>
      <c r="J731" s="509">
        <f>ROUND(B731/1000,1)</f>
        <v>0</v>
      </c>
      <c r="K731" s="509">
        <f t="shared" ref="K731" si="208">ROUND(C731/1000,1)</f>
        <v>0</v>
      </c>
      <c r="L731" s="509">
        <f t="shared" ref="L731" si="209">ROUND(D731/1000,1)</f>
        <v>0</v>
      </c>
      <c r="M731" s="509">
        <f t="shared" ref="M731" si="210">ROUND(E731/1000,1)</f>
        <v>0</v>
      </c>
      <c r="N731" s="509">
        <f t="shared" ref="N731" si="211">ROUND(F731/1000,1)</f>
        <v>0</v>
      </c>
      <c r="O731" s="509">
        <f t="shared" ref="O731" si="212">ROUND(G731/1000,1)</f>
        <v>0</v>
      </c>
      <c r="Q731" s="513">
        <v>0</v>
      </c>
      <c r="R731" s="513">
        <v>0</v>
      </c>
      <c r="S731" s="513">
        <v>0</v>
      </c>
      <c r="T731" s="513">
        <v>0</v>
      </c>
      <c r="U731" s="513">
        <v>0</v>
      </c>
      <c r="V731" s="513">
        <v>0</v>
      </c>
      <c r="X731" s="510">
        <f t="shared" si="200"/>
        <v>0</v>
      </c>
      <c r="Y731" s="510">
        <f t="shared" si="201"/>
        <v>0</v>
      </c>
      <c r="Z731" s="510">
        <f t="shared" si="202"/>
        <v>0</v>
      </c>
      <c r="AA731" s="510">
        <f t="shared" si="203"/>
        <v>0</v>
      </c>
      <c r="AB731" s="510">
        <f t="shared" si="204"/>
        <v>0</v>
      </c>
      <c r="AC731" s="510">
        <f t="shared" si="205"/>
        <v>0</v>
      </c>
    </row>
    <row r="732" spans="1:29" x14ac:dyDescent="0.25">
      <c r="A732" s="485" t="s">
        <v>286</v>
      </c>
      <c r="B732" s="500">
        <f>B733</f>
        <v>148665909.30000001</v>
      </c>
      <c r="C732" s="500">
        <f t="shared" ref="C732:G732" si="213">C733</f>
        <v>96730293.459999993</v>
      </c>
      <c r="D732" s="500">
        <f t="shared" si="213"/>
        <v>160243842.13999999</v>
      </c>
      <c r="E732" s="500">
        <f t="shared" si="213"/>
        <v>69043800</v>
      </c>
      <c r="F732" s="500">
        <f t="shared" si="213"/>
        <v>1970900</v>
      </c>
      <c r="G732" s="500">
        <f t="shared" si="213"/>
        <v>51970900</v>
      </c>
      <c r="H732" s="332"/>
      <c r="Q732" s="522">
        <f>Q733</f>
        <v>148665.9</v>
      </c>
      <c r="R732" s="522">
        <f t="shared" ref="R732:V732" si="214">R733</f>
        <v>96730.3</v>
      </c>
      <c r="S732" s="522">
        <f t="shared" si="214"/>
        <v>160243.79999999999</v>
      </c>
      <c r="T732" s="522">
        <f t="shared" si="214"/>
        <v>69043.8</v>
      </c>
      <c r="U732" s="522">
        <f t="shared" si="214"/>
        <v>1970.9</v>
      </c>
      <c r="V732" s="522">
        <f t="shared" si="214"/>
        <v>51970.9</v>
      </c>
      <c r="X732" s="510">
        <f t="shared" si="200"/>
        <v>9.3000000051688403E-3</v>
      </c>
      <c r="Y732" s="510">
        <f t="shared" si="201"/>
        <v>-6.5400000166846439E-3</v>
      </c>
      <c r="Z732" s="510">
        <f t="shared" si="202"/>
        <v>4.2140000005019829E-2</v>
      </c>
      <c r="AA732" s="510">
        <f t="shared" si="203"/>
        <v>0</v>
      </c>
      <c r="AB732" s="510">
        <f t="shared" si="204"/>
        <v>0</v>
      </c>
      <c r="AC732" s="510">
        <f t="shared" si="205"/>
        <v>0</v>
      </c>
    </row>
    <row r="733" spans="1:29" x14ac:dyDescent="0.25">
      <c r="A733" s="465" t="s">
        <v>288</v>
      </c>
      <c r="B733" s="432">
        <f>996400+147669509.3</f>
        <v>148665909.30000001</v>
      </c>
      <c r="C733" s="432">
        <f>996400+95733893.46</f>
        <v>96730293.459999993</v>
      </c>
      <c r="D733" s="432">
        <f>2696300+157547542.14</f>
        <v>160243842.13999999</v>
      </c>
      <c r="E733" s="432">
        <f>1970900+67072900</f>
        <v>69043800</v>
      </c>
      <c r="F733" s="432">
        <v>1970900</v>
      </c>
      <c r="G733" s="432">
        <f>1970900+50000000</f>
        <v>51970900</v>
      </c>
      <c r="H733" s="828" t="s">
        <v>1585</v>
      </c>
      <c r="J733" s="509">
        <f t="shared" ref="J733:J748" si="215">ROUND(B733/1000,1)</f>
        <v>148665.9</v>
      </c>
      <c r="K733" s="509">
        <f t="shared" ref="K733:K748" si="216">ROUND(C733/1000,1)</f>
        <v>96730.3</v>
      </c>
      <c r="L733" s="509">
        <f t="shared" ref="L733:L748" si="217">ROUND(D733/1000,1)</f>
        <v>160243.79999999999</v>
      </c>
      <c r="M733" s="509">
        <f t="shared" ref="M733:M748" si="218">ROUND(E733/1000,1)</f>
        <v>69043.8</v>
      </c>
      <c r="N733" s="509">
        <f t="shared" ref="N733:N748" si="219">ROUND(F733/1000,1)</f>
        <v>1970.9</v>
      </c>
      <c r="O733" s="509">
        <f t="shared" ref="O733:O748" si="220">ROUND(G733/1000,1)</f>
        <v>51970.9</v>
      </c>
      <c r="Q733" s="513">
        <v>148665.9</v>
      </c>
      <c r="R733" s="513">
        <v>96730.3</v>
      </c>
      <c r="S733" s="513">
        <v>160243.79999999999</v>
      </c>
      <c r="T733" s="513">
        <v>69043.8</v>
      </c>
      <c r="U733" s="513">
        <v>1970.9</v>
      </c>
      <c r="V733" s="513">
        <v>51970.9</v>
      </c>
      <c r="X733" s="510">
        <f t="shared" si="200"/>
        <v>9.3000000051688403E-3</v>
      </c>
      <c r="Y733" s="510">
        <f t="shared" si="201"/>
        <v>-6.5400000166846439E-3</v>
      </c>
      <c r="Z733" s="510">
        <f t="shared" si="202"/>
        <v>4.2140000005019829E-2</v>
      </c>
      <c r="AA733" s="510">
        <f t="shared" si="203"/>
        <v>0</v>
      </c>
      <c r="AB733" s="510">
        <f t="shared" si="204"/>
        <v>0</v>
      </c>
      <c r="AC733" s="510">
        <f t="shared" si="205"/>
        <v>0</v>
      </c>
    </row>
    <row r="734" spans="1:29" x14ac:dyDescent="0.25">
      <c r="A734" s="422">
        <v>1</v>
      </c>
      <c r="B734" s="433"/>
      <c r="C734" s="433"/>
      <c r="D734" s="433"/>
      <c r="E734" s="433"/>
      <c r="F734" s="433"/>
      <c r="G734" s="433"/>
      <c r="H734" s="829"/>
      <c r="J734" s="509">
        <f t="shared" si="215"/>
        <v>0</v>
      </c>
      <c r="K734" s="509">
        <f t="shared" si="216"/>
        <v>0</v>
      </c>
      <c r="L734" s="509">
        <f t="shared" si="217"/>
        <v>0</v>
      </c>
      <c r="M734" s="509">
        <f t="shared" si="218"/>
        <v>0</v>
      </c>
      <c r="N734" s="509">
        <f t="shared" si="219"/>
        <v>0</v>
      </c>
      <c r="O734" s="509">
        <f t="shared" si="220"/>
        <v>0</v>
      </c>
      <c r="Q734" s="513">
        <v>0</v>
      </c>
      <c r="R734" s="513">
        <v>0</v>
      </c>
      <c r="S734" s="513">
        <v>0</v>
      </c>
      <c r="T734" s="513">
        <v>0</v>
      </c>
      <c r="U734" s="513">
        <v>0</v>
      </c>
      <c r="V734" s="513">
        <v>0</v>
      </c>
      <c r="X734" s="510">
        <f t="shared" si="200"/>
        <v>0</v>
      </c>
      <c r="Y734" s="510">
        <f t="shared" si="201"/>
        <v>0</v>
      </c>
      <c r="Z734" s="510">
        <f t="shared" si="202"/>
        <v>0</v>
      </c>
      <c r="AA734" s="510">
        <f t="shared" si="203"/>
        <v>0</v>
      </c>
      <c r="AB734" s="510">
        <f t="shared" si="204"/>
        <v>0</v>
      </c>
      <c r="AC734" s="510">
        <f t="shared" si="205"/>
        <v>0</v>
      </c>
    </row>
    <row r="735" spans="1:29" x14ac:dyDescent="0.25">
      <c r="A735" s="422">
        <v>1</v>
      </c>
      <c r="B735" s="433"/>
      <c r="C735" s="433"/>
      <c r="D735" s="433"/>
      <c r="E735" s="433"/>
      <c r="F735" s="433"/>
      <c r="G735" s="433"/>
      <c r="H735" s="829"/>
      <c r="J735" s="509">
        <f t="shared" si="215"/>
        <v>0</v>
      </c>
      <c r="K735" s="509">
        <f t="shared" si="216"/>
        <v>0</v>
      </c>
      <c r="L735" s="509">
        <f t="shared" si="217"/>
        <v>0</v>
      </c>
      <c r="M735" s="509">
        <f t="shared" si="218"/>
        <v>0</v>
      </c>
      <c r="N735" s="509">
        <f t="shared" si="219"/>
        <v>0</v>
      </c>
      <c r="O735" s="509">
        <f t="shared" si="220"/>
        <v>0</v>
      </c>
      <c r="Q735" s="513">
        <v>0</v>
      </c>
      <c r="R735" s="513">
        <v>0</v>
      </c>
      <c r="S735" s="513">
        <v>0</v>
      </c>
      <c r="T735" s="513">
        <v>0</v>
      </c>
      <c r="U735" s="513">
        <v>0</v>
      </c>
      <c r="V735" s="513">
        <v>0</v>
      </c>
      <c r="X735" s="510">
        <f t="shared" si="200"/>
        <v>0</v>
      </c>
      <c r="Y735" s="510">
        <f t="shared" si="201"/>
        <v>0</v>
      </c>
      <c r="Z735" s="510">
        <f t="shared" si="202"/>
        <v>0</v>
      </c>
      <c r="AA735" s="510">
        <f t="shared" si="203"/>
        <v>0</v>
      </c>
      <c r="AB735" s="510">
        <f t="shared" si="204"/>
        <v>0</v>
      </c>
      <c r="AC735" s="510">
        <f t="shared" si="205"/>
        <v>0</v>
      </c>
    </row>
    <row r="736" spans="1:29" x14ac:dyDescent="0.25">
      <c r="A736" s="422">
        <v>1</v>
      </c>
      <c r="B736" s="433"/>
      <c r="C736" s="433"/>
      <c r="D736" s="433"/>
      <c r="E736" s="433"/>
      <c r="F736" s="433"/>
      <c r="G736" s="433"/>
      <c r="H736" s="829"/>
      <c r="J736" s="509">
        <f t="shared" si="215"/>
        <v>0</v>
      </c>
      <c r="K736" s="509">
        <f t="shared" si="216"/>
        <v>0</v>
      </c>
      <c r="L736" s="509">
        <f t="shared" si="217"/>
        <v>0</v>
      </c>
      <c r="M736" s="509">
        <f t="shared" si="218"/>
        <v>0</v>
      </c>
      <c r="N736" s="509">
        <f t="shared" si="219"/>
        <v>0</v>
      </c>
      <c r="O736" s="509">
        <f t="shared" si="220"/>
        <v>0</v>
      </c>
      <c r="Q736" s="513">
        <v>0</v>
      </c>
      <c r="R736" s="513">
        <v>0</v>
      </c>
      <c r="S736" s="513">
        <v>0</v>
      </c>
      <c r="T736" s="513">
        <v>0</v>
      </c>
      <c r="U736" s="513">
        <v>0</v>
      </c>
      <c r="V736" s="513">
        <v>0</v>
      </c>
      <c r="X736" s="510">
        <f t="shared" si="200"/>
        <v>0</v>
      </c>
      <c r="Y736" s="510">
        <f t="shared" si="201"/>
        <v>0</v>
      </c>
      <c r="Z736" s="510">
        <f t="shared" si="202"/>
        <v>0</v>
      </c>
      <c r="AA736" s="510">
        <f t="shared" si="203"/>
        <v>0</v>
      </c>
      <c r="AB736" s="510">
        <f t="shared" si="204"/>
        <v>0</v>
      </c>
      <c r="AC736" s="510">
        <f t="shared" si="205"/>
        <v>0</v>
      </c>
    </row>
    <row r="737" spans="1:29" x14ac:dyDescent="0.25">
      <c r="A737" s="422">
        <v>1</v>
      </c>
      <c r="B737" s="433"/>
      <c r="C737" s="433"/>
      <c r="D737" s="433"/>
      <c r="E737" s="433"/>
      <c r="F737" s="433"/>
      <c r="G737" s="433"/>
      <c r="H737" s="829"/>
      <c r="J737" s="509">
        <f t="shared" si="215"/>
        <v>0</v>
      </c>
      <c r="K737" s="509">
        <f t="shared" si="216"/>
        <v>0</v>
      </c>
      <c r="L737" s="509">
        <f t="shared" si="217"/>
        <v>0</v>
      </c>
      <c r="M737" s="509">
        <f t="shared" si="218"/>
        <v>0</v>
      </c>
      <c r="N737" s="509">
        <f t="shared" si="219"/>
        <v>0</v>
      </c>
      <c r="O737" s="509">
        <f t="shared" si="220"/>
        <v>0</v>
      </c>
      <c r="Q737" s="513">
        <v>0</v>
      </c>
      <c r="R737" s="513">
        <v>0</v>
      </c>
      <c r="S737" s="513">
        <v>0</v>
      </c>
      <c r="T737" s="513">
        <v>0</v>
      </c>
      <c r="U737" s="513">
        <v>0</v>
      </c>
      <c r="V737" s="513">
        <v>0</v>
      </c>
      <c r="X737" s="510">
        <f t="shared" si="200"/>
        <v>0</v>
      </c>
      <c r="Y737" s="510">
        <f t="shared" si="201"/>
        <v>0</v>
      </c>
      <c r="Z737" s="510">
        <f t="shared" si="202"/>
        <v>0</v>
      </c>
      <c r="AA737" s="510">
        <f t="shared" si="203"/>
        <v>0</v>
      </c>
      <c r="AB737" s="510">
        <f t="shared" si="204"/>
        <v>0</v>
      </c>
      <c r="AC737" s="510">
        <f t="shared" si="205"/>
        <v>0</v>
      </c>
    </row>
    <row r="738" spans="1:29" x14ac:dyDescent="0.25">
      <c r="A738" s="422">
        <v>1</v>
      </c>
      <c r="B738" s="433"/>
      <c r="C738" s="433"/>
      <c r="D738" s="433"/>
      <c r="E738" s="433"/>
      <c r="F738" s="433"/>
      <c r="G738" s="433"/>
      <c r="H738" s="829"/>
      <c r="J738" s="509">
        <f t="shared" si="215"/>
        <v>0</v>
      </c>
      <c r="K738" s="509">
        <f t="shared" si="216"/>
        <v>0</v>
      </c>
      <c r="L738" s="509">
        <f t="shared" si="217"/>
        <v>0</v>
      </c>
      <c r="M738" s="509">
        <f t="shared" si="218"/>
        <v>0</v>
      </c>
      <c r="N738" s="509">
        <f t="shared" si="219"/>
        <v>0</v>
      </c>
      <c r="O738" s="509">
        <f t="shared" si="220"/>
        <v>0</v>
      </c>
      <c r="Q738" s="513">
        <v>0</v>
      </c>
      <c r="R738" s="513">
        <v>0</v>
      </c>
      <c r="S738" s="513">
        <v>0</v>
      </c>
      <c r="T738" s="513">
        <v>0</v>
      </c>
      <c r="U738" s="513">
        <v>0</v>
      </c>
      <c r="V738" s="513">
        <v>0</v>
      </c>
      <c r="X738" s="510">
        <f t="shared" si="200"/>
        <v>0</v>
      </c>
      <c r="Y738" s="510">
        <f t="shared" si="201"/>
        <v>0</v>
      </c>
      <c r="Z738" s="510">
        <f t="shared" si="202"/>
        <v>0</v>
      </c>
      <c r="AA738" s="510">
        <f t="shared" si="203"/>
        <v>0</v>
      </c>
      <c r="AB738" s="510">
        <f t="shared" si="204"/>
        <v>0</v>
      </c>
      <c r="AC738" s="510">
        <f t="shared" si="205"/>
        <v>0</v>
      </c>
    </row>
    <row r="739" spans="1:29" x14ac:dyDescent="0.25">
      <c r="A739" s="422">
        <v>1</v>
      </c>
      <c r="B739" s="433"/>
      <c r="C739" s="433"/>
      <c r="D739" s="433"/>
      <c r="E739" s="433"/>
      <c r="F739" s="433"/>
      <c r="G739" s="433"/>
      <c r="H739" s="829"/>
      <c r="J739" s="509">
        <f t="shared" si="215"/>
        <v>0</v>
      </c>
      <c r="K739" s="509">
        <f t="shared" si="216"/>
        <v>0</v>
      </c>
      <c r="L739" s="509">
        <f t="shared" si="217"/>
        <v>0</v>
      </c>
      <c r="M739" s="509">
        <f t="shared" si="218"/>
        <v>0</v>
      </c>
      <c r="N739" s="509">
        <f t="shared" si="219"/>
        <v>0</v>
      </c>
      <c r="O739" s="509">
        <f t="shared" si="220"/>
        <v>0</v>
      </c>
      <c r="Q739" s="513">
        <v>0</v>
      </c>
      <c r="R739" s="513">
        <v>0</v>
      </c>
      <c r="S739" s="513">
        <v>0</v>
      </c>
      <c r="T739" s="513">
        <v>0</v>
      </c>
      <c r="U739" s="513">
        <v>0</v>
      </c>
      <c r="V739" s="513">
        <v>0</v>
      </c>
      <c r="X739" s="510">
        <f t="shared" si="200"/>
        <v>0</v>
      </c>
      <c r="Y739" s="510">
        <f t="shared" si="201"/>
        <v>0</v>
      </c>
      <c r="Z739" s="510">
        <f t="shared" si="202"/>
        <v>0</v>
      </c>
      <c r="AA739" s="510">
        <f t="shared" si="203"/>
        <v>0</v>
      </c>
      <c r="AB739" s="510">
        <f t="shared" si="204"/>
        <v>0</v>
      </c>
      <c r="AC739" s="510">
        <f t="shared" si="205"/>
        <v>0</v>
      </c>
    </row>
    <row r="740" spans="1:29" x14ac:dyDescent="0.25">
      <c r="A740" s="422">
        <v>1</v>
      </c>
      <c r="B740" s="433"/>
      <c r="C740" s="433"/>
      <c r="D740" s="433"/>
      <c r="E740" s="433"/>
      <c r="F740" s="433"/>
      <c r="G740" s="433"/>
      <c r="H740" s="829"/>
      <c r="J740" s="509">
        <f t="shared" si="215"/>
        <v>0</v>
      </c>
      <c r="K740" s="509">
        <f t="shared" si="216"/>
        <v>0</v>
      </c>
      <c r="L740" s="509">
        <f t="shared" si="217"/>
        <v>0</v>
      </c>
      <c r="M740" s="509">
        <f t="shared" si="218"/>
        <v>0</v>
      </c>
      <c r="N740" s="509">
        <f t="shared" si="219"/>
        <v>0</v>
      </c>
      <c r="O740" s="509">
        <f t="shared" si="220"/>
        <v>0</v>
      </c>
      <c r="Q740" s="513">
        <v>0</v>
      </c>
      <c r="R740" s="513">
        <v>0</v>
      </c>
      <c r="S740" s="513">
        <v>0</v>
      </c>
      <c r="T740" s="513">
        <v>0</v>
      </c>
      <c r="U740" s="513">
        <v>0</v>
      </c>
      <c r="V740" s="513">
        <v>0</v>
      </c>
      <c r="X740" s="510">
        <f t="shared" si="200"/>
        <v>0</v>
      </c>
      <c r="Y740" s="510">
        <f t="shared" si="201"/>
        <v>0</v>
      </c>
      <c r="Z740" s="510">
        <f t="shared" si="202"/>
        <v>0</v>
      </c>
      <c r="AA740" s="510">
        <f t="shared" si="203"/>
        <v>0</v>
      </c>
      <c r="AB740" s="510">
        <f t="shared" si="204"/>
        <v>0</v>
      </c>
      <c r="AC740" s="510">
        <f t="shared" si="205"/>
        <v>0</v>
      </c>
    </row>
    <row r="741" spans="1:29" x14ac:dyDescent="0.25">
      <c r="A741" s="422">
        <v>1</v>
      </c>
      <c r="B741" s="433"/>
      <c r="C741" s="433"/>
      <c r="D741" s="433"/>
      <c r="E741" s="433"/>
      <c r="F741" s="433"/>
      <c r="G741" s="433"/>
      <c r="H741" s="829"/>
      <c r="J741" s="509">
        <f t="shared" si="215"/>
        <v>0</v>
      </c>
      <c r="K741" s="509">
        <f t="shared" si="216"/>
        <v>0</v>
      </c>
      <c r="L741" s="509">
        <f t="shared" si="217"/>
        <v>0</v>
      </c>
      <c r="M741" s="509">
        <f t="shared" si="218"/>
        <v>0</v>
      </c>
      <c r="N741" s="509">
        <f t="shared" si="219"/>
        <v>0</v>
      </c>
      <c r="O741" s="509">
        <f t="shared" si="220"/>
        <v>0</v>
      </c>
      <c r="Q741" s="513">
        <v>0</v>
      </c>
      <c r="R741" s="513">
        <v>0</v>
      </c>
      <c r="S741" s="513">
        <v>0</v>
      </c>
      <c r="T741" s="513">
        <v>0</v>
      </c>
      <c r="U741" s="513">
        <v>0</v>
      </c>
      <c r="V741" s="513">
        <v>0</v>
      </c>
      <c r="X741" s="510">
        <f t="shared" si="200"/>
        <v>0</v>
      </c>
      <c r="Y741" s="510">
        <f t="shared" si="201"/>
        <v>0</v>
      </c>
      <c r="Z741" s="510">
        <f t="shared" si="202"/>
        <v>0</v>
      </c>
      <c r="AA741" s="510">
        <f t="shared" si="203"/>
        <v>0</v>
      </c>
      <c r="AB741" s="510">
        <f t="shared" si="204"/>
        <v>0</v>
      </c>
      <c r="AC741" s="510">
        <f t="shared" si="205"/>
        <v>0</v>
      </c>
    </row>
    <row r="742" spans="1:29" x14ac:dyDescent="0.25">
      <c r="A742" s="422">
        <v>1</v>
      </c>
      <c r="B742" s="433"/>
      <c r="C742" s="433"/>
      <c r="D742" s="433"/>
      <c r="E742" s="433"/>
      <c r="F742" s="433"/>
      <c r="G742" s="433"/>
      <c r="H742" s="829"/>
      <c r="J742" s="509">
        <f t="shared" si="215"/>
        <v>0</v>
      </c>
      <c r="K742" s="509">
        <f t="shared" si="216"/>
        <v>0</v>
      </c>
      <c r="L742" s="509">
        <f t="shared" si="217"/>
        <v>0</v>
      </c>
      <c r="M742" s="509">
        <f t="shared" si="218"/>
        <v>0</v>
      </c>
      <c r="N742" s="509">
        <f t="shared" si="219"/>
        <v>0</v>
      </c>
      <c r="O742" s="509">
        <f t="shared" si="220"/>
        <v>0</v>
      </c>
      <c r="Q742" s="513">
        <v>0</v>
      </c>
      <c r="R742" s="513">
        <v>0</v>
      </c>
      <c r="S742" s="513">
        <v>0</v>
      </c>
      <c r="T742" s="513">
        <v>0</v>
      </c>
      <c r="U742" s="513">
        <v>0</v>
      </c>
      <c r="V742" s="513">
        <v>0</v>
      </c>
      <c r="X742" s="510">
        <f t="shared" si="200"/>
        <v>0</v>
      </c>
      <c r="Y742" s="510">
        <f t="shared" si="201"/>
        <v>0</v>
      </c>
      <c r="Z742" s="510">
        <f t="shared" si="202"/>
        <v>0</v>
      </c>
      <c r="AA742" s="510">
        <f t="shared" si="203"/>
        <v>0</v>
      </c>
      <c r="AB742" s="510">
        <f t="shared" si="204"/>
        <v>0</v>
      </c>
      <c r="AC742" s="510">
        <f t="shared" si="205"/>
        <v>0</v>
      </c>
    </row>
    <row r="743" spans="1:29" x14ac:dyDescent="0.25">
      <c r="A743" s="422">
        <v>1</v>
      </c>
      <c r="B743" s="433"/>
      <c r="C743" s="433"/>
      <c r="D743" s="433"/>
      <c r="E743" s="433"/>
      <c r="F743" s="433"/>
      <c r="G743" s="433"/>
      <c r="H743" s="829"/>
      <c r="J743" s="509">
        <f t="shared" si="215"/>
        <v>0</v>
      </c>
      <c r="K743" s="509">
        <f t="shared" si="216"/>
        <v>0</v>
      </c>
      <c r="L743" s="509">
        <f t="shared" si="217"/>
        <v>0</v>
      </c>
      <c r="M743" s="509">
        <f t="shared" si="218"/>
        <v>0</v>
      </c>
      <c r="N743" s="509">
        <f t="shared" si="219"/>
        <v>0</v>
      </c>
      <c r="O743" s="509">
        <f t="shared" si="220"/>
        <v>0</v>
      </c>
      <c r="Q743" s="513">
        <v>0</v>
      </c>
      <c r="R743" s="513">
        <v>0</v>
      </c>
      <c r="S743" s="513">
        <v>0</v>
      </c>
      <c r="T743" s="513">
        <v>0</v>
      </c>
      <c r="U743" s="513">
        <v>0</v>
      </c>
      <c r="V743" s="513">
        <v>0</v>
      </c>
      <c r="X743" s="510">
        <f t="shared" si="200"/>
        <v>0</v>
      </c>
      <c r="Y743" s="510">
        <f t="shared" si="201"/>
        <v>0</v>
      </c>
      <c r="Z743" s="510">
        <f t="shared" si="202"/>
        <v>0</v>
      </c>
      <c r="AA743" s="510">
        <f t="shared" si="203"/>
        <v>0</v>
      </c>
      <c r="AB743" s="510">
        <f t="shared" si="204"/>
        <v>0</v>
      </c>
      <c r="AC743" s="510">
        <f t="shared" si="205"/>
        <v>0</v>
      </c>
    </row>
    <row r="744" spans="1:29" x14ac:dyDescent="0.25">
      <c r="A744" s="422">
        <v>1</v>
      </c>
      <c r="B744" s="433"/>
      <c r="C744" s="433"/>
      <c r="D744" s="433"/>
      <c r="E744" s="433"/>
      <c r="F744" s="433"/>
      <c r="G744" s="433"/>
      <c r="H744" s="829"/>
      <c r="J744" s="509">
        <f t="shared" si="215"/>
        <v>0</v>
      </c>
      <c r="K744" s="509">
        <f t="shared" si="216"/>
        <v>0</v>
      </c>
      <c r="L744" s="509">
        <f t="shared" si="217"/>
        <v>0</v>
      </c>
      <c r="M744" s="509">
        <f t="shared" si="218"/>
        <v>0</v>
      </c>
      <c r="N744" s="509">
        <f t="shared" si="219"/>
        <v>0</v>
      </c>
      <c r="O744" s="509">
        <f t="shared" si="220"/>
        <v>0</v>
      </c>
      <c r="Q744" s="513">
        <v>0</v>
      </c>
      <c r="R744" s="513">
        <v>0</v>
      </c>
      <c r="S744" s="513">
        <v>0</v>
      </c>
      <c r="T744" s="513">
        <v>0</v>
      </c>
      <c r="U744" s="513">
        <v>0</v>
      </c>
      <c r="V744" s="513">
        <v>0</v>
      </c>
      <c r="X744" s="510">
        <f t="shared" si="200"/>
        <v>0</v>
      </c>
      <c r="Y744" s="510">
        <f t="shared" si="201"/>
        <v>0</v>
      </c>
      <c r="Z744" s="510">
        <f t="shared" si="202"/>
        <v>0</v>
      </c>
      <c r="AA744" s="510">
        <f t="shared" si="203"/>
        <v>0</v>
      </c>
      <c r="AB744" s="510">
        <f t="shared" si="204"/>
        <v>0</v>
      </c>
      <c r="AC744" s="510">
        <f t="shared" si="205"/>
        <v>0</v>
      </c>
    </row>
    <row r="745" spans="1:29" x14ac:dyDescent="0.25">
      <c r="A745" s="422">
        <v>1</v>
      </c>
      <c r="B745" s="433"/>
      <c r="C745" s="433"/>
      <c r="D745" s="433"/>
      <c r="E745" s="433"/>
      <c r="F745" s="433"/>
      <c r="G745" s="433"/>
      <c r="H745" s="829"/>
      <c r="J745" s="509">
        <f t="shared" si="215"/>
        <v>0</v>
      </c>
      <c r="K745" s="509">
        <f t="shared" si="216"/>
        <v>0</v>
      </c>
      <c r="L745" s="509">
        <f t="shared" si="217"/>
        <v>0</v>
      </c>
      <c r="M745" s="509">
        <f t="shared" si="218"/>
        <v>0</v>
      </c>
      <c r="N745" s="509">
        <f t="shared" si="219"/>
        <v>0</v>
      </c>
      <c r="O745" s="509">
        <f t="shared" si="220"/>
        <v>0</v>
      </c>
      <c r="Q745" s="513">
        <v>0</v>
      </c>
      <c r="R745" s="513">
        <v>0</v>
      </c>
      <c r="S745" s="513">
        <v>0</v>
      </c>
      <c r="T745" s="513">
        <v>0</v>
      </c>
      <c r="U745" s="513">
        <v>0</v>
      </c>
      <c r="V745" s="513">
        <v>0</v>
      </c>
      <c r="X745" s="510">
        <f t="shared" si="200"/>
        <v>0</v>
      </c>
      <c r="Y745" s="510">
        <f t="shared" si="201"/>
        <v>0</v>
      </c>
      <c r="Z745" s="510">
        <f t="shared" si="202"/>
        <v>0</v>
      </c>
      <c r="AA745" s="510">
        <f t="shared" si="203"/>
        <v>0</v>
      </c>
      <c r="AB745" s="510">
        <f t="shared" si="204"/>
        <v>0</v>
      </c>
      <c r="AC745" s="510">
        <f t="shared" si="205"/>
        <v>0</v>
      </c>
    </row>
    <row r="746" spans="1:29" x14ac:dyDescent="0.25">
      <c r="A746" s="422">
        <v>1</v>
      </c>
      <c r="B746" s="433"/>
      <c r="C746" s="433"/>
      <c r="D746" s="433"/>
      <c r="E746" s="433"/>
      <c r="F746" s="433"/>
      <c r="G746" s="433"/>
      <c r="H746" s="829"/>
      <c r="J746" s="509">
        <f t="shared" si="215"/>
        <v>0</v>
      </c>
      <c r="K746" s="509">
        <f t="shared" si="216"/>
        <v>0</v>
      </c>
      <c r="L746" s="509">
        <f t="shared" si="217"/>
        <v>0</v>
      </c>
      <c r="M746" s="509">
        <f t="shared" si="218"/>
        <v>0</v>
      </c>
      <c r="N746" s="509">
        <f t="shared" si="219"/>
        <v>0</v>
      </c>
      <c r="O746" s="509">
        <f t="shared" si="220"/>
        <v>0</v>
      </c>
      <c r="Q746" s="513">
        <v>0</v>
      </c>
      <c r="R746" s="513">
        <v>0</v>
      </c>
      <c r="S746" s="513">
        <v>0</v>
      </c>
      <c r="T746" s="513">
        <v>0</v>
      </c>
      <c r="U746" s="513">
        <v>0</v>
      </c>
      <c r="V746" s="513">
        <v>0</v>
      </c>
      <c r="X746" s="510">
        <f t="shared" si="200"/>
        <v>0</v>
      </c>
      <c r="Y746" s="510">
        <f t="shared" si="201"/>
        <v>0</v>
      </c>
      <c r="Z746" s="510">
        <f t="shared" si="202"/>
        <v>0</v>
      </c>
      <c r="AA746" s="510">
        <f t="shared" si="203"/>
        <v>0</v>
      </c>
      <c r="AB746" s="510">
        <f t="shared" si="204"/>
        <v>0</v>
      </c>
      <c r="AC746" s="510">
        <f t="shared" si="205"/>
        <v>0</v>
      </c>
    </row>
    <row r="747" spans="1:29" x14ac:dyDescent="0.25">
      <c r="A747" s="422">
        <v>1</v>
      </c>
      <c r="B747" s="433"/>
      <c r="C747" s="433"/>
      <c r="D747" s="433"/>
      <c r="E747" s="433"/>
      <c r="F747" s="433"/>
      <c r="G747" s="433"/>
      <c r="H747" s="829"/>
      <c r="J747" s="509">
        <f t="shared" si="215"/>
        <v>0</v>
      </c>
      <c r="K747" s="509">
        <f t="shared" si="216"/>
        <v>0</v>
      </c>
      <c r="L747" s="509">
        <f t="shared" si="217"/>
        <v>0</v>
      </c>
      <c r="M747" s="509">
        <f t="shared" si="218"/>
        <v>0</v>
      </c>
      <c r="N747" s="509">
        <f t="shared" si="219"/>
        <v>0</v>
      </c>
      <c r="O747" s="509">
        <f t="shared" si="220"/>
        <v>0</v>
      </c>
      <c r="Q747" s="513">
        <v>0</v>
      </c>
      <c r="R747" s="513">
        <v>0</v>
      </c>
      <c r="S747" s="513">
        <v>0</v>
      </c>
      <c r="T747" s="513">
        <v>0</v>
      </c>
      <c r="U747" s="513">
        <v>0</v>
      </c>
      <c r="V747" s="513">
        <v>0</v>
      </c>
      <c r="X747" s="510">
        <f t="shared" si="200"/>
        <v>0</v>
      </c>
      <c r="Y747" s="510">
        <f t="shared" si="201"/>
        <v>0</v>
      </c>
      <c r="Z747" s="510">
        <f t="shared" si="202"/>
        <v>0</v>
      </c>
      <c r="AA747" s="510">
        <f t="shared" si="203"/>
        <v>0</v>
      </c>
      <c r="AB747" s="510">
        <f t="shared" si="204"/>
        <v>0</v>
      </c>
      <c r="AC747" s="510">
        <f t="shared" si="205"/>
        <v>0</v>
      </c>
    </row>
    <row r="748" spans="1:29" x14ac:dyDescent="0.25">
      <c r="A748" s="422">
        <v>1</v>
      </c>
      <c r="B748" s="434"/>
      <c r="C748" s="434"/>
      <c r="D748" s="434"/>
      <c r="E748" s="434"/>
      <c r="F748" s="434"/>
      <c r="G748" s="434"/>
      <c r="H748" s="846"/>
      <c r="J748" s="509">
        <f t="shared" si="215"/>
        <v>0</v>
      </c>
      <c r="K748" s="509">
        <f t="shared" si="216"/>
        <v>0</v>
      </c>
      <c r="L748" s="509">
        <f t="shared" si="217"/>
        <v>0</v>
      </c>
      <c r="M748" s="509">
        <f t="shared" si="218"/>
        <v>0</v>
      </c>
      <c r="N748" s="509">
        <f t="shared" si="219"/>
        <v>0</v>
      </c>
      <c r="O748" s="509">
        <f t="shared" si="220"/>
        <v>0</v>
      </c>
      <c r="Q748" s="513">
        <v>0</v>
      </c>
      <c r="R748" s="513">
        <v>0</v>
      </c>
      <c r="S748" s="513">
        <v>0</v>
      </c>
      <c r="T748" s="513">
        <v>0</v>
      </c>
      <c r="U748" s="513">
        <v>0</v>
      </c>
      <c r="V748" s="513">
        <v>0</v>
      </c>
      <c r="X748" s="510">
        <f t="shared" si="200"/>
        <v>0</v>
      </c>
      <c r="Y748" s="510">
        <f t="shared" si="201"/>
        <v>0</v>
      </c>
      <c r="Z748" s="510">
        <f t="shared" si="202"/>
        <v>0</v>
      </c>
      <c r="AA748" s="510">
        <f t="shared" si="203"/>
        <v>0</v>
      </c>
      <c r="AB748" s="510">
        <f t="shared" si="204"/>
        <v>0</v>
      </c>
      <c r="AC748" s="510">
        <f t="shared" si="205"/>
        <v>0</v>
      </c>
    </row>
    <row r="749" spans="1:29" x14ac:dyDescent="0.25">
      <c r="A749" s="501" t="s">
        <v>289</v>
      </c>
      <c r="B749" s="499">
        <f>B751+B754+B755+B757+B761+B764+B766+B769+B773+B775+B778+B781+B784+B790+B791+B794+B795+B798+B801+B803+B805+B810+B813+B823+B825+B831+B763</f>
        <v>300950109.25</v>
      </c>
      <c r="C749" s="568">
        <f t="shared" ref="C749:G749" si="221">C751+C754+C755+C757+C761+C764+C766+C769+C773+C775+C778+C781+C784+C790+C791+C794+C795+C798+C801+C803+C805+C810+C813+C823+C825+C831+C763</f>
        <v>293446710.35000002</v>
      </c>
      <c r="D749" s="499">
        <f>D751+D754+D755+D757+D761+D764+D766+D769+D773+D775+D778+D781+D784+D790+D791+D794+D795+D798+D801+D803+D805+D810+D813+D823+D825+D831+D763</f>
        <v>248001179.71000001</v>
      </c>
      <c r="E749" s="499">
        <f t="shared" si="221"/>
        <v>348578861</v>
      </c>
      <c r="F749" s="499">
        <f t="shared" si="221"/>
        <v>132156461</v>
      </c>
      <c r="G749" s="499">
        <f t="shared" si="221"/>
        <v>231625561</v>
      </c>
      <c r="H749" s="778"/>
      <c r="Q749" s="499">
        <f>Q751+Q754+Q755+Q757+Q761+Q764+Q766+Q769+Q773+Q775+Q778+Q781+Q784+Q790+Q791+Q794+Q795+Q798+Q801+Q803+Q805+Q810+Q813+Q823+Q825+Q831+Q763</f>
        <v>300950.00000000006</v>
      </c>
      <c r="R749" s="499">
        <f t="shared" ref="R749:V749" si="222">R751+R754+R755+R757+R761+R764+R766+R769+R773+R775+R778+R781+R784+R790+R791+R794+R795+R798+R801+R803+R805+R810+R813+R823+R825+R831+R763</f>
        <v>293446.80000000005</v>
      </c>
      <c r="S749" s="499">
        <f>S751+S754+S755+S757+S761+S764+S766+S769+S773+S775+S778+S781+S784+S790+S791+S794+S795+S798+S801+S803+S805+S810+S813+S823+S825+S831+S763</f>
        <v>248001.10000000003</v>
      </c>
      <c r="T749" s="499">
        <f t="shared" si="222"/>
        <v>348578.80000000005</v>
      </c>
      <c r="U749" s="499">
        <f t="shared" si="222"/>
        <v>132156.40000000002</v>
      </c>
      <c r="V749" s="499">
        <f t="shared" si="222"/>
        <v>231625.50000000003</v>
      </c>
      <c r="X749" s="510">
        <f t="shared" si="200"/>
        <v>0.10924999992130324</v>
      </c>
      <c r="Y749" s="510">
        <f t="shared" si="201"/>
        <v>-8.9650000038091093E-2</v>
      </c>
      <c r="Z749" s="510">
        <f t="shared" si="202"/>
        <v>7.9709999961778522E-2</v>
      </c>
      <c r="AA749" s="510">
        <f t="shared" si="203"/>
        <v>6.0999999928753823E-2</v>
      </c>
      <c r="AB749" s="510">
        <f t="shared" si="204"/>
        <v>6.0999999986961484E-2</v>
      </c>
      <c r="AC749" s="510">
        <f t="shared" si="205"/>
        <v>6.0999999957857653E-2</v>
      </c>
    </row>
    <row r="750" spans="1:29" x14ac:dyDescent="0.25">
      <c r="A750" s="422">
        <v>1</v>
      </c>
      <c r="B750" s="467"/>
      <c r="C750" s="467"/>
      <c r="D750" s="467"/>
      <c r="E750" s="467"/>
      <c r="F750" s="467"/>
      <c r="G750" s="467"/>
      <c r="H750" s="847"/>
      <c r="J750" s="509">
        <f t="shared" ref="J750:J813" si="223">ROUND(B750/1000,1)</f>
        <v>0</v>
      </c>
      <c r="K750" s="509">
        <f t="shared" ref="K750:K813" si="224">ROUND(C750/1000,1)</f>
        <v>0</v>
      </c>
      <c r="L750" s="509">
        <f t="shared" ref="L750:L813" si="225">ROUND(D750/1000,1)</f>
        <v>0</v>
      </c>
      <c r="M750" s="509">
        <f t="shared" ref="M750:M813" si="226">ROUND(E750/1000,1)</f>
        <v>0</v>
      </c>
      <c r="N750" s="509">
        <f t="shared" ref="N750:N813" si="227">ROUND(F750/1000,1)</f>
        <v>0</v>
      </c>
      <c r="O750" s="509">
        <f t="shared" ref="O750:O813" si="228">ROUND(G750/1000,1)</f>
        <v>0</v>
      </c>
      <c r="Q750">
        <v>0</v>
      </c>
      <c r="R750">
        <v>0</v>
      </c>
      <c r="S750">
        <v>0</v>
      </c>
      <c r="T750">
        <v>0</v>
      </c>
      <c r="U750">
        <v>0</v>
      </c>
      <c r="V750">
        <v>0</v>
      </c>
      <c r="X750" s="510">
        <f t="shared" si="200"/>
        <v>0</v>
      </c>
      <c r="Y750" s="510">
        <f t="shared" si="201"/>
        <v>0</v>
      </c>
      <c r="Z750" s="510">
        <f t="shared" si="202"/>
        <v>0</v>
      </c>
      <c r="AA750" s="510">
        <f t="shared" si="203"/>
        <v>0</v>
      </c>
      <c r="AB750" s="510">
        <f t="shared" si="204"/>
        <v>0</v>
      </c>
      <c r="AC750" s="510">
        <f t="shared" si="205"/>
        <v>0</v>
      </c>
    </row>
    <row r="751" spans="1:29" x14ac:dyDescent="0.25">
      <c r="A751" s="422" t="s">
        <v>338</v>
      </c>
      <c r="B751" s="432">
        <v>1059940</v>
      </c>
      <c r="C751" s="432">
        <v>1059940</v>
      </c>
      <c r="D751" s="432">
        <v>1190960</v>
      </c>
      <c r="E751" s="432">
        <v>1191000</v>
      </c>
      <c r="F751" s="432">
        <v>1191000</v>
      </c>
      <c r="G751" s="432">
        <v>1191000</v>
      </c>
      <c r="H751" s="726" t="s">
        <v>831</v>
      </c>
      <c r="J751" s="509">
        <f t="shared" si="223"/>
        <v>1059.9000000000001</v>
      </c>
      <c r="K751" s="509">
        <f t="shared" si="224"/>
        <v>1059.9000000000001</v>
      </c>
      <c r="L751" s="509">
        <f t="shared" si="225"/>
        <v>1191</v>
      </c>
      <c r="M751" s="509">
        <f t="shared" si="226"/>
        <v>1191</v>
      </c>
      <c r="N751" s="509">
        <f t="shared" si="227"/>
        <v>1191</v>
      </c>
      <c r="O751" s="509">
        <f t="shared" si="228"/>
        <v>1191</v>
      </c>
      <c r="Q751">
        <v>1059.9000000000001</v>
      </c>
      <c r="R751">
        <v>1059.9000000000001</v>
      </c>
      <c r="S751">
        <v>1191</v>
      </c>
      <c r="T751">
        <v>1191</v>
      </c>
      <c r="U751">
        <v>1191</v>
      </c>
      <c r="V751">
        <v>1191</v>
      </c>
      <c r="X751" s="510">
        <f t="shared" si="200"/>
        <v>3.999999999996362E-2</v>
      </c>
      <c r="Y751" s="510">
        <f t="shared" si="201"/>
        <v>3.999999999996362E-2</v>
      </c>
      <c r="Z751" s="510">
        <f t="shared" si="202"/>
        <v>-3.999999999996362E-2</v>
      </c>
      <c r="AA751" s="510">
        <f t="shared" si="203"/>
        <v>0</v>
      </c>
      <c r="AB751" s="510">
        <f t="shared" si="204"/>
        <v>0</v>
      </c>
      <c r="AC751" s="510">
        <f t="shared" si="205"/>
        <v>0</v>
      </c>
    </row>
    <row r="752" spans="1:29" x14ac:dyDescent="0.25">
      <c r="A752" s="422">
        <v>1</v>
      </c>
      <c r="B752" s="433">
        <v>0</v>
      </c>
      <c r="C752" s="433">
        <v>0</v>
      </c>
      <c r="D752" s="433">
        <v>0</v>
      </c>
      <c r="E752" s="433">
        <v>0</v>
      </c>
      <c r="F752" s="433">
        <v>0</v>
      </c>
      <c r="G752" s="433">
        <v>0</v>
      </c>
      <c r="H752" s="727"/>
      <c r="J752" s="509">
        <f t="shared" si="223"/>
        <v>0</v>
      </c>
      <c r="K752" s="509">
        <f t="shared" si="224"/>
        <v>0</v>
      </c>
      <c r="L752" s="509">
        <f t="shared" si="225"/>
        <v>0</v>
      </c>
      <c r="M752" s="509">
        <f t="shared" si="226"/>
        <v>0</v>
      </c>
      <c r="N752" s="509">
        <f t="shared" si="227"/>
        <v>0</v>
      </c>
      <c r="O752" s="509">
        <f t="shared" si="228"/>
        <v>0</v>
      </c>
      <c r="Q752">
        <v>0</v>
      </c>
      <c r="R752">
        <v>0</v>
      </c>
      <c r="S752">
        <v>0</v>
      </c>
      <c r="T752">
        <v>0</v>
      </c>
      <c r="U752">
        <v>0</v>
      </c>
      <c r="V752">
        <v>0</v>
      </c>
      <c r="X752" s="510">
        <f t="shared" si="200"/>
        <v>0</v>
      </c>
      <c r="Y752" s="510">
        <f t="shared" si="201"/>
        <v>0</v>
      </c>
      <c r="Z752" s="510">
        <f t="shared" si="202"/>
        <v>0</v>
      </c>
      <c r="AA752" s="510">
        <f t="shared" si="203"/>
        <v>0</v>
      </c>
      <c r="AB752" s="510">
        <f t="shared" si="204"/>
        <v>0</v>
      </c>
      <c r="AC752" s="510">
        <f t="shared" si="205"/>
        <v>0</v>
      </c>
    </row>
    <row r="753" spans="1:29" x14ac:dyDescent="0.25">
      <c r="A753" s="422">
        <v>1</v>
      </c>
      <c r="B753" s="434">
        <v>0</v>
      </c>
      <c r="C753" s="434">
        <v>0</v>
      </c>
      <c r="D753" s="434">
        <v>0</v>
      </c>
      <c r="E753" s="434">
        <v>0</v>
      </c>
      <c r="F753" s="434">
        <v>0</v>
      </c>
      <c r="G753" s="434">
        <v>0</v>
      </c>
      <c r="H753" s="728"/>
      <c r="J753" s="509">
        <f t="shared" si="223"/>
        <v>0</v>
      </c>
      <c r="K753" s="509">
        <f t="shared" si="224"/>
        <v>0</v>
      </c>
      <c r="L753" s="509">
        <f t="shared" si="225"/>
        <v>0</v>
      </c>
      <c r="M753" s="509">
        <f t="shared" si="226"/>
        <v>0</v>
      </c>
      <c r="N753" s="509">
        <f t="shared" si="227"/>
        <v>0</v>
      </c>
      <c r="O753" s="509">
        <f t="shared" si="228"/>
        <v>0</v>
      </c>
      <c r="Q753">
        <v>0</v>
      </c>
      <c r="R753">
        <v>0</v>
      </c>
      <c r="S753">
        <v>0</v>
      </c>
      <c r="T753">
        <v>0</v>
      </c>
      <c r="U753">
        <v>0</v>
      </c>
      <c r="V753">
        <v>0</v>
      </c>
      <c r="X753" s="510">
        <f t="shared" si="200"/>
        <v>0</v>
      </c>
      <c r="Y753" s="510">
        <f t="shared" si="201"/>
        <v>0</v>
      </c>
      <c r="Z753" s="510">
        <f t="shared" si="202"/>
        <v>0</v>
      </c>
      <c r="AA753" s="510">
        <f t="shared" si="203"/>
        <v>0</v>
      </c>
      <c r="AB753" s="510">
        <f t="shared" si="204"/>
        <v>0</v>
      </c>
      <c r="AC753" s="510">
        <f t="shared" si="205"/>
        <v>0</v>
      </c>
    </row>
    <row r="754" spans="1:29" ht="45" x14ac:dyDescent="0.25">
      <c r="A754" s="397" t="s">
        <v>339</v>
      </c>
      <c r="B754" s="245">
        <v>0</v>
      </c>
      <c r="C754" s="245">
        <v>0</v>
      </c>
      <c r="D754" s="245">
        <v>32600</v>
      </c>
      <c r="E754" s="245">
        <v>32600</v>
      </c>
      <c r="F754" s="245">
        <v>32600</v>
      </c>
      <c r="G754" s="245">
        <v>0</v>
      </c>
      <c r="H754" s="395" t="s">
        <v>835</v>
      </c>
      <c r="J754" s="509">
        <f t="shared" si="223"/>
        <v>0</v>
      </c>
      <c r="K754" s="509">
        <f t="shared" si="224"/>
        <v>0</v>
      </c>
      <c r="L754" s="509">
        <f t="shared" si="225"/>
        <v>32.6</v>
      </c>
      <c r="M754" s="509">
        <f t="shared" si="226"/>
        <v>32.6</v>
      </c>
      <c r="N754" s="509">
        <f t="shared" si="227"/>
        <v>32.6</v>
      </c>
      <c r="O754" s="509">
        <f t="shared" si="228"/>
        <v>0</v>
      </c>
      <c r="Q754">
        <v>0</v>
      </c>
      <c r="R754">
        <v>0</v>
      </c>
      <c r="S754">
        <v>32.6</v>
      </c>
      <c r="T754">
        <v>32.6</v>
      </c>
      <c r="U754">
        <v>32.6</v>
      </c>
      <c r="V754">
        <v>0</v>
      </c>
      <c r="X754" s="510">
        <f t="shared" si="200"/>
        <v>0</v>
      </c>
      <c r="Y754" s="510">
        <f t="shared" si="201"/>
        <v>0</v>
      </c>
      <c r="Z754" s="510">
        <f t="shared" si="202"/>
        <v>0</v>
      </c>
      <c r="AA754" s="510">
        <f t="shared" si="203"/>
        <v>0</v>
      </c>
      <c r="AB754" s="510">
        <f t="shared" si="204"/>
        <v>0</v>
      </c>
      <c r="AC754" s="510">
        <f t="shared" si="205"/>
        <v>0</v>
      </c>
    </row>
    <row r="755" spans="1:29" x14ac:dyDescent="0.25">
      <c r="A755" s="468" t="s">
        <v>340</v>
      </c>
      <c r="B755" s="469">
        <v>6999800</v>
      </c>
      <c r="C755" s="469">
        <v>6999800</v>
      </c>
      <c r="D755" s="469">
        <v>5445787</v>
      </c>
      <c r="E755" s="469">
        <v>7049300</v>
      </c>
      <c r="F755" s="469">
        <v>7049300</v>
      </c>
      <c r="G755" s="469">
        <v>7049300</v>
      </c>
      <c r="H755" s="726" t="s">
        <v>322</v>
      </c>
      <c r="J755" s="509">
        <f t="shared" si="223"/>
        <v>6999.8</v>
      </c>
      <c r="K755" s="509">
        <f t="shared" si="224"/>
        <v>6999.8</v>
      </c>
      <c r="L755" s="509">
        <f t="shared" si="225"/>
        <v>5445.8</v>
      </c>
      <c r="M755" s="509">
        <f t="shared" si="226"/>
        <v>7049.3</v>
      </c>
      <c r="N755" s="509">
        <f t="shared" si="227"/>
        <v>7049.3</v>
      </c>
      <c r="O755" s="509">
        <f t="shared" si="228"/>
        <v>7049.3</v>
      </c>
      <c r="Q755">
        <v>6999.8</v>
      </c>
      <c r="R755">
        <v>6999.8</v>
      </c>
      <c r="S755">
        <v>5445.8</v>
      </c>
      <c r="T755">
        <v>7049.3</v>
      </c>
      <c r="U755">
        <v>7049.3</v>
      </c>
      <c r="V755">
        <v>7049.3</v>
      </c>
      <c r="X755" s="510">
        <f t="shared" si="200"/>
        <v>0</v>
      </c>
      <c r="Y755" s="510">
        <f t="shared" si="201"/>
        <v>0</v>
      </c>
      <c r="Z755" s="510">
        <f t="shared" si="202"/>
        <v>-1.2999999999919964E-2</v>
      </c>
      <c r="AA755" s="510">
        <f t="shared" si="203"/>
        <v>0</v>
      </c>
      <c r="AB755" s="510">
        <f t="shared" si="204"/>
        <v>0</v>
      </c>
      <c r="AC755" s="510">
        <f t="shared" si="205"/>
        <v>0</v>
      </c>
    </row>
    <row r="756" spans="1:29" x14ac:dyDescent="0.25">
      <c r="A756" s="422">
        <v>1</v>
      </c>
      <c r="B756" s="386"/>
      <c r="C756" s="386"/>
      <c r="D756" s="386"/>
      <c r="E756" s="386"/>
      <c r="F756" s="386"/>
      <c r="G756" s="386"/>
      <c r="H756" s="687"/>
      <c r="J756" s="509">
        <f t="shared" si="223"/>
        <v>0</v>
      </c>
      <c r="K756" s="509">
        <f t="shared" si="224"/>
        <v>0</v>
      </c>
      <c r="L756" s="509">
        <f t="shared" si="225"/>
        <v>0</v>
      </c>
      <c r="M756" s="509">
        <f t="shared" si="226"/>
        <v>0</v>
      </c>
      <c r="N756" s="509">
        <f t="shared" si="227"/>
        <v>0</v>
      </c>
      <c r="O756" s="509">
        <f t="shared" si="228"/>
        <v>0</v>
      </c>
      <c r="Q756">
        <v>0</v>
      </c>
      <c r="R756">
        <v>0</v>
      </c>
      <c r="S756">
        <v>0</v>
      </c>
      <c r="T756">
        <v>0</v>
      </c>
      <c r="U756">
        <v>0</v>
      </c>
      <c r="V756">
        <v>0</v>
      </c>
      <c r="X756" s="510">
        <f t="shared" si="200"/>
        <v>0</v>
      </c>
      <c r="Y756" s="510">
        <f t="shared" si="201"/>
        <v>0</v>
      </c>
      <c r="Z756" s="510">
        <f t="shared" si="202"/>
        <v>0</v>
      </c>
      <c r="AA756" s="510">
        <f t="shared" si="203"/>
        <v>0</v>
      </c>
      <c r="AB756" s="510">
        <f t="shared" si="204"/>
        <v>0</v>
      </c>
      <c r="AC756" s="510">
        <f t="shared" si="205"/>
        <v>0</v>
      </c>
    </row>
    <row r="757" spans="1:29" x14ac:dyDescent="0.25">
      <c r="A757" s="422" t="s">
        <v>341</v>
      </c>
      <c r="B757" s="469">
        <v>158600</v>
      </c>
      <c r="C757" s="469">
        <v>158600</v>
      </c>
      <c r="D757" s="469">
        <v>170500</v>
      </c>
      <c r="E757" s="469">
        <v>170500</v>
      </c>
      <c r="F757" s="469">
        <v>170500</v>
      </c>
      <c r="G757" s="469">
        <v>170500</v>
      </c>
      <c r="H757" s="842" t="s">
        <v>1358</v>
      </c>
      <c r="J757" s="509">
        <f t="shared" si="223"/>
        <v>158.6</v>
      </c>
      <c r="K757" s="509">
        <f t="shared" si="224"/>
        <v>158.6</v>
      </c>
      <c r="L757" s="509">
        <f t="shared" si="225"/>
        <v>170.5</v>
      </c>
      <c r="M757" s="509">
        <f t="shared" si="226"/>
        <v>170.5</v>
      </c>
      <c r="N757" s="509">
        <f t="shared" si="227"/>
        <v>170.5</v>
      </c>
      <c r="O757" s="509">
        <f t="shared" si="228"/>
        <v>170.5</v>
      </c>
      <c r="Q757">
        <v>158.6</v>
      </c>
      <c r="R757">
        <v>158.6</v>
      </c>
      <c r="S757">
        <v>170.5</v>
      </c>
      <c r="T757">
        <v>170.5</v>
      </c>
      <c r="U757">
        <v>170.5</v>
      </c>
      <c r="V757">
        <v>170.5</v>
      </c>
      <c r="X757" s="510">
        <f t="shared" si="200"/>
        <v>0</v>
      </c>
      <c r="Y757" s="510">
        <f t="shared" si="201"/>
        <v>0</v>
      </c>
      <c r="Z757" s="510">
        <f t="shared" si="202"/>
        <v>0</v>
      </c>
      <c r="AA757" s="510">
        <f t="shared" si="203"/>
        <v>0</v>
      </c>
      <c r="AB757" s="510">
        <f t="shared" si="204"/>
        <v>0</v>
      </c>
      <c r="AC757" s="510">
        <f t="shared" si="205"/>
        <v>0</v>
      </c>
    </row>
    <row r="758" spans="1:29" x14ac:dyDescent="0.25">
      <c r="A758" s="422">
        <v>1</v>
      </c>
      <c r="B758" s="470">
        <v>0</v>
      </c>
      <c r="C758" s="470">
        <v>0</v>
      </c>
      <c r="D758" s="470">
        <v>0</v>
      </c>
      <c r="E758" s="470">
        <v>0</v>
      </c>
      <c r="F758" s="470">
        <v>0</v>
      </c>
      <c r="G758" s="470">
        <v>0</v>
      </c>
      <c r="H758" s="843"/>
      <c r="J758" s="509">
        <f t="shared" si="223"/>
        <v>0</v>
      </c>
      <c r="K758" s="509">
        <f t="shared" si="224"/>
        <v>0</v>
      </c>
      <c r="L758" s="509">
        <f t="shared" si="225"/>
        <v>0</v>
      </c>
      <c r="M758" s="509">
        <f t="shared" si="226"/>
        <v>0</v>
      </c>
      <c r="N758" s="509">
        <f t="shared" si="227"/>
        <v>0</v>
      </c>
      <c r="O758" s="509">
        <f t="shared" si="228"/>
        <v>0</v>
      </c>
      <c r="Q758">
        <v>0</v>
      </c>
      <c r="R758">
        <v>0</v>
      </c>
      <c r="S758">
        <v>0</v>
      </c>
      <c r="T758">
        <v>0</v>
      </c>
      <c r="U758">
        <v>0</v>
      </c>
      <c r="V758">
        <v>0</v>
      </c>
      <c r="X758" s="510">
        <f t="shared" si="200"/>
        <v>0</v>
      </c>
      <c r="Y758" s="510">
        <f t="shared" si="201"/>
        <v>0</v>
      </c>
      <c r="Z758" s="510">
        <f t="shared" si="202"/>
        <v>0</v>
      </c>
      <c r="AA758" s="510">
        <f t="shared" si="203"/>
        <v>0</v>
      </c>
      <c r="AB758" s="510">
        <f t="shared" si="204"/>
        <v>0</v>
      </c>
      <c r="AC758" s="510">
        <f t="shared" si="205"/>
        <v>0</v>
      </c>
    </row>
    <row r="759" spans="1:29" x14ac:dyDescent="0.25">
      <c r="A759" s="422">
        <v>1</v>
      </c>
      <c r="B759" s="470">
        <v>0</v>
      </c>
      <c r="C759" s="470">
        <v>0</v>
      </c>
      <c r="D759" s="470">
        <v>0</v>
      </c>
      <c r="E759" s="470">
        <v>0</v>
      </c>
      <c r="F759" s="470">
        <v>0</v>
      </c>
      <c r="G759" s="470">
        <v>0</v>
      </c>
      <c r="H759" s="843"/>
      <c r="J759" s="509">
        <f t="shared" si="223"/>
        <v>0</v>
      </c>
      <c r="K759" s="509">
        <f t="shared" si="224"/>
        <v>0</v>
      </c>
      <c r="L759" s="509">
        <f t="shared" si="225"/>
        <v>0</v>
      </c>
      <c r="M759" s="509">
        <f t="shared" si="226"/>
        <v>0</v>
      </c>
      <c r="N759" s="509">
        <f t="shared" si="227"/>
        <v>0</v>
      </c>
      <c r="O759" s="509">
        <f t="shared" si="228"/>
        <v>0</v>
      </c>
      <c r="Q759">
        <v>0</v>
      </c>
      <c r="R759">
        <v>0</v>
      </c>
      <c r="S759">
        <v>0</v>
      </c>
      <c r="T759">
        <v>0</v>
      </c>
      <c r="U759">
        <v>0</v>
      </c>
      <c r="V759">
        <v>0</v>
      </c>
      <c r="X759" s="510">
        <f t="shared" si="200"/>
        <v>0</v>
      </c>
      <c r="Y759" s="510">
        <f t="shared" si="201"/>
        <v>0</v>
      </c>
      <c r="Z759" s="510">
        <f t="shared" si="202"/>
        <v>0</v>
      </c>
      <c r="AA759" s="510">
        <f t="shared" si="203"/>
        <v>0</v>
      </c>
      <c r="AB759" s="510">
        <f t="shared" si="204"/>
        <v>0</v>
      </c>
      <c r="AC759" s="510">
        <f t="shared" si="205"/>
        <v>0</v>
      </c>
    </row>
    <row r="760" spans="1:29" x14ac:dyDescent="0.25">
      <c r="A760" s="422">
        <v>1</v>
      </c>
      <c r="B760" s="471">
        <v>0</v>
      </c>
      <c r="C760" s="471">
        <v>0</v>
      </c>
      <c r="D760" s="471">
        <v>0</v>
      </c>
      <c r="E760" s="471">
        <v>0</v>
      </c>
      <c r="F760" s="471">
        <v>0</v>
      </c>
      <c r="G760" s="471">
        <v>0</v>
      </c>
      <c r="H760" s="844"/>
      <c r="J760" s="509">
        <f t="shared" si="223"/>
        <v>0</v>
      </c>
      <c r="K760" s="509">
        <f t="shared" si="224"/>
        <v>0</v>
      </c>
      <c r="L760" s="509">
        <f t="shared" si="225"/>
        <v>0</v>
      </c>
      <c r="M760" s="509">
        <f t="shared" si="226"/>
        <v>0</v>
      </c>
      <c r="N760" s="509">
        <f t="shared" si="227"/>
        <v>0</v>
      </c>
      <c r="O760" s="509">
        <f t="shared" si="228"/>
        <v>0</v>
      </c>
      <c r="Q760">
        <v>0</v>
      </c>
      <c r="R760">
        <v>0</v>
      </c>
      <c r="S760">
        <v>0</v>
      </c>
      <c r="T760">
        <v>0</v>
      </c>
      <c r="U760">
        <v>0</v>
      </c>
      <c r="V760">
        <v>0</v>
      </c>
      <c r="X760" s="510">
        <f t="shared" si="200"/>
        <v>0</v>
      </c>
      <c r="Y760" s="510">
        <f t="shared" si="201"/>
        <v>0</v>
      </c>
      <c r="Z760" s="510">
        <f t="shared" si="202"/>
        <v>0</v>
      </c>
      <c r="AA760" s="510">
        <f t="shared" si="203"/>
        <v>0</v>
      </c>
      <c r="AB760" s="510">
        <f t="shared" si="204"/>
        <v>0</v>
      </c>
      <c r="AC760" s="510">
        <f t="shared" si="205"/>
        <v>0</v>
      </c>
    </row>
    <row r="761" spans="1:29" x14ac:dyDescent="0.25">
      <c r="A761" s="422" t="s">
        <v>342</v>
      </c>
      <c r="B761" s="432">
        <v>7892063</v>
      </c>
      <c r="C761" s="432">
        <v>4766312.2300000004</v>
      </c>
      <c r="D761" s="432">
        <v>15616928</v>
      </c>
      <c r="E761" s="432">
        <v>15984000</v>
      </c>
      <c r="F761" s="432">
        <v>15984000</v>
      </c>
      <c r="G761" s="432">
        <v>15984000</v>
      </c>
      <c r="H761" s="726" t="s">
        <v>833</v>
      </c>
      <c r="J761" s="509">
        <f t="shared" si="223"/>
        <v>7892.1</v>
      </c>
      <c r="K761" s="509">
        <f t="shared" si="224"/>
        <v>4766.3</v>
      </c>
      <c r="L761" s="509">
        <f t="shared" si="225"/>
        <v>15616.9</v>
      </c>
      <c r="M761" s="509">
        <f t="shared" si="226"/>
        <v>15984</v>
      </c>
      <c r="N761" s="509">
        <f t="shared" si="227"/>
        <v>15984</v>
      </c>
      <c r="O761" s="509">
        <f t="shared" si="228"/>
        <v>15984</v>
      </c>
      <c r="Q761">
        <v>7892.1</v>
      </c>
      <c r="R761">
        <v>4766.3</v>
      </c>
      <c r="S761">
        <v>15616.9</v>
      </c>
      <c r="T761">
        <v>15984</v>
      </c>
      <c r="U761">
        <v>15984</v>
      </c>
      <c r="V761">
        <v>15984</v>
      </c>
      <c r="X761" s="510">
        <f t="shared" si="200"/>
        <v>-3.7000000000261934E-2</v>
      </c>
      <c r="Y761" s="510">
        <f t="shared" si="201"/>
        <v>1.2230000000272412E-2</v>
      </c>
      <c r="Z761" s="510">
        <f t="shared" si="202"/>
        <v>2.8000000000247383E-2</v>
      </c>
      <c r="AA761" s="510">
        <f t="shared" si="203"/>
        <v>0</v>
      </c>
      <c r="AB761" s="510">
        <f t="shared" si="204"/>
        <v>0</v>
      </c>
      <c r="AC761" s="510">
        <f t="shared" si="205"/>
        <v>0</v>
      </c>
    </row>
    <row r="762" spans="1:29" x14ac:dyDescent="0.25">
      <c r="A762" s="422">
        <v>1</v>
      </c>
      <c r="B762" s="434">
        <v>0</v>
      </c>
      <c r="C762" s="434">
        <v>0</v>
      </c>
      <c r="D762" s="434">
        <v>0</v>
      </c>
      <c r="E762" s="434">
        <v>0</v>
      </c>
      <c r="F762" s="434">
        <v>0</v>
      </c>
      <c r="G762" s="434">
        <v>0</v>
      </c>
      <c r="H762" s="809"/>
      <c r="J762" s="509">
        <f t="shared" si="223"/>
        <v>0</v>
      </c>
      <c r="K762" s="509">
        <f t="shared" si="224"/>
        <v>0</v>
      </c>
      <c r="L762" s="509">
        <f t="shared" si="225"/>
        <v>0</v>
      </c>
      <c r="M762" s="509">
        <f t="shared" si="226"/>
        <v>0</v>
      </c>
      <c r="N762" s="509">
        <f t="shared" si="227"/>
        <v>0</v>
      </c>
      <c r="O762" s="509">
        <f t="shared" si="228"/>
        <v>0</v>
      </c>
      <c r="Q762">
        <v>0</v>
      </c>
      <c r="R762">
        <v>0</v>
      </c>
      <c r="S762">
        <v>0</v>
      </c>
      <c r="T762">
        <v>0</v>
      </c>
      <c r="U762">
        <v>0</v>
      </c>
      <c r="V762">
        <v>0</v>
      </c>
      <c r="X762" s="510">
        <f t="shared" si="200"/>
        <v>0</v>
      </c>
      <c r="Y762" s="510">
        <f t="shared" si="201"/>
        <v>0</v>
      </c>
      <c r="Z762" s="510">
        <f t="shared" si="202"/>
        <v>0</v>
      </c>
      <c r="AA762" s="510">
        <f t="shared" si="203"/>
        <v>0</v>
      </c>
      <c r="AB762" s="510">
        <f t="shared" si="204"/>
        <v>0</v>
      </c>
      <c r="AC762" s="510">
        <f t="shared" si="205"/>
        <v>0</v>
      </c>
    </row>
    <row r="763" spans="1:29" ht="60" x14ac:dyDescent="0.25">
      <c r="A763" s="393" t="s">
        <v>343</v>
      </c>
      <c r="B763" s="387">
        <v>23454900</v>
      </c>
      <c r="C763" s="387">
        <v>22538357.489999998</v>
      </c>
      <c r="D763" s="387">
        <v>22342200</v>
      </c>
      <c r="E763" s="387">
        <v>25542200</v>
      </c>
      <c r="F763" s="387">
        <v>25542200</v>
      </c>
      <c r="G763" s="387">
        <v>25542200</v>
      </c>
      <c r="H763" s="391" t="s">
        <v>834</v>
      </c>
      <c r="J763" s="509">
        <f t="shared" si="223"/>
        <v>23454.9</v>
      </c>
      <c r="K763" s="509">
        <f t="shared" si="224"/>
        <v>22538.400000000001</v>
      </c>
      <c r="L763" s="509">
        <f t="shared" si="225"/>
        <v>22342.2</v>
      </c>
      <c r="M763" s="509">
        <f t="shared" si="226"/>
        <v>25542.2</v>
      </c>
      <c r="N763" s="509">
        <f t="shared" si="227"/>
        <v>25542.2</v>
      </c>
      <c r="O763" s="509">
        <f t="shared" si="228"/>
        <v>25542.2</v>
      </c>
      <c r="Q763">
        <v>23454.9</v>
      </c>
      <c r="R763">
        <v>22538.400000000001</v>
      </c>
      <c r="S763">
        <v>22342.2</v>
      </c>
      <c r="T763">
        <v>25542.2</v>
      </c>
      <c r="U763">
        <v>25542.2</v>
      </c>
      <c r="V763">
        <v>25542.2</v>
      </c>
      <c r="X763" s="510">
        <f t="shared" si="200"/>
        <v>0</v>
      </c>
      <c r="Y763" s="510">
        <f t="shared" si="201"/>
        <v>-4.25100000029488E-2</v>
      </c>
      <c r="Z763" s="510">
        <f t="shared" si="202"/>
        <v>0</v>
      </c>
      <c r="AA763" s="510">
        <f t="shared" si="203"/>
        <v>0</v>
      </c>
      <c r="AB763" s="510">
        <f t="shared" si="204"/>
        <v>0</v>
      </c>
      <c r="AC763" s="510">
        <f t="shared" si="205"/>
        <v>0</v>
      </c>
    </row>
    <row r="764" spans="1:29" x14ac:dyDescent="0.25">
      <c r="A764" s="134" t="s">
        <v>622</v>
      </c>
      <c r="B764" s="432">
        <v>15174610</v>
      </c>
      <c r="C764" s="432">
        <v>15046318.25</v>
      </c>
      <c r="D764" s="432">
        <v>14640000</v>
      </c>
      <c r="E764" s="432">
        <v>17587200</v>
      </c>
      <c r="F764" s="432">
        <v>17587200</v>
      </c>
      <c r="G764" s="432">
        <v>17587200</v>
      </c>
      <c r="H764" s="619" t="s">
        <v>832</v>
      </c>
      <c r="J764" s="509">
        <f t="shared" si="223"/>
        <v>15174.6</v>
      </c>
      <c r="K764" s="509">
        <f t="shared" si="224"/>
        <v>15046.3</v>
      </c>
      <c r="L764" s="509">
        <f t="shared" si="225"/>
        <v>14640</v>
      </c>
      <c r="M764" s="509">
        <f t="shared" si="226"/>
        <v>17587.2</v>
      </c>
      <c r="N764" s="509">
        <f t="shared" si="227"/>
        <v>17587.2</v>
      </c>
      <c r="O764" s="509">
        <f t="shared" si="228"/>
        <v>17587.2</v>
      </c>
      <c r="Q764">
        <v>15174.6</v>
      </c>
      <c r="R764">
        <v>15046.3</v>
      </c>
      <c r="S764">
        <v>14640</v>
      </c>
      <c r="T764">
        <v>17587.2</v>
      </c>
      <c r="U764">
        <v>17587.2</v>
      </c>
      <c r="V764">
        <v>17587.2</v>
      </c>
      <c r="X764" s="510">
        <f t="shared" si="200"/>
        <v>1.0000000000218279E-2</v>
      </c>
      <c r="Y764" s="510">
        <f t="shared" si="201"/>
        <v>1.825000000098953E-2</v>
      </c>
      <c r="Z764" s="510">
        <f t="shared" si="202"/>
        <v>0</v>
      </c>
      <c r="AA764" s="510">
        <f t="shared" si="203"/>
        <v>0</v>
      </c>
      <c r="AB764" s="510">
        <f t="shared" si="204"/>
        <v>0</v>
      </c>
      <c r="AC764" s="510">
        <f t="shared" si="205"/>
        <v>0</v>
      </c>
    </row>
    <row r="765" spans="1:29" x14ac:dyDescent="0.25">
      <c r="A765" s="422">
        <v>1</v>
      </c>
      <c r="B765" s="434">
        <v>0</v>
      </c>
      <c r="C765" s="434">
        <v>0</v>
      </c>
      <c r="D765" s="434">
        <v>0</v>
      </c>
      <c r="E765" s="434">
        <v>0</v>
      </c>
      <c r="F765" s="434">
        <v>0</v>
      </c>
      <c r="G765" s="434">
        <v>0</v>
      </c>
      <c r="H765" s="619"/>
      <c r="J765" s="509">
        <f t="shared" si="223"/>
        <v>0</v>
      </c>
      <c r="K765" s="509">
        <f t="shared" si="224"/>
        <v>0</v>
      </c>
      <c r="L765" s="509">
        <f t="shared" si="225"/>
        <v>0</v>
      </c>
      <c r="M765" s="509">
        <f t="shared" si="226"/>
        <v>0</v>
      </c>
      <c r="N765" s="509">
        <f t="shared" si="227"/>
        <v>0</v>
      </c>
      <c r="O765" s="509">
        <f t="shared" si="228"/>
        <v>0</v>
      </c>
      <c r="Q765">
        <v>0</v>
      </c>
      <c r="R765">
        <v>0</v>
      </c>
      <c r="S765">
        <v>0</v>
      </c>
      <c r="T765">
        <v>0</v>
      </c>
      <c r="U765">
        <v>0</v>
      </c>
      <c r="V765">
        <v>0</v>
      </c>
      <c r="X765" s="510">
        <f t="shared" si="200"/>
        <v>0</v>
      </c>
      <c r="Y765" s="510">
        <f t="shared" si="201"/>
        <v>0</v>
      </c>
      <c r="Z765" s="510">
        <f t="shared" si="202"/>
        <v>0</v>
      </c>
      <c r="AA765" s="510">
        <f t="shared" si="203"/>
        <v>0</v>
      </c>
      <c r="AB765" s="510">
        <f t="shared" si="204"/>
        <v>0</v>
      </c>
      <c r="AC765" s="510">
        <f t="shared" si="205"/>
        <v>0</v>
      </c>
    </row>
    <row r="766" spans="1:29" x14ac:dyDescent="0.25">
      <c r="A766" s="422" t="s">
        <v>742</v>
      </c>
      <c r="B766" s="432">
        <v>50949.99</v>
      </c>
      <c r="C766" s="432">
        <v>36495</v>
      </c>
      <c r="D766" s="432">
        <v>71000</v>
      </c>
      <c r="E766" s="432">
        <v>71000</v>
      </c>
      <c r="F766" s="432">
        <v>71000</v>
      </c>
      <c r="G766" s="432">
        <v>71000</v>
      </c>
      <c r="H766" s="726" t="s">
        <v>119</v>
      </c>
      <c r="J766" s="509">
        <f t="shared" si="223"/>
        <v>50.9</v>
      </c>
      <c r="K766" s="509">
        <f t="shared" si="224"/>
        <v>36.5</v>
      </c>
      <c r="L766" s="509">
        <f t="shared" si="225"/>
        <v>71</v>
      </c>
      <c r="M766" s="509">
        <f t="shared" si="226"/>
        <v>71</v>
      </c>
      <c r="N766" s="509">
        <f t="shared" si="227"/>
        <v>71</v>
      </c>
      <c r="O766" s="509">
        <f t="shared" si="228"/>
        <v>71</v>
      </c>
      <c r="Q766">
        <v>50.9</v>
      </c>
      <c r="R766">
        <v>36.5</v>
      </c>
      <c r="S766">
        <v>71</v>
      </c>
      <c r="T766">
        <v>71</v>
      </c>
      <c r="U766">
        <v>71</v>
      </c>
      <c r="V766">
        <v>71</v>
      </c>
      <c r="X766" s="510">
        <f t="shared" si="200"/>
        <v>4.9990000000001089E-2</v>
      </c>
      <c r="Y766" s="510">
        <f t="shared" si="201"/>
        <v>-5.000000000002558E-3</v>
      </c>
      <c r="Z766" s="510">
        <f t="shared" si="202"/>
        <v>0</v>
      </c>
      <c r="AA766" s="510">
        <f t="shared" si="203"/>
        <v>0</v>
      </c>
      <c r="AB766" s="510">
        <f t="shared" si="204"/>
        <v>0</v>
      </c>
      <c r="AC766" s="510">
        <f t="shared" si="205"/>
        <v>0</v>
      </c>
    </row>
    <row r="767" spans="1:29" x14ac:dyDescent="0.25">
      <c r="A767" s="422">
        <v>1</v>
      </c>
      <c r="B767" s="433">
        <v>0</v>
      </c>
      <c r="C767" s="433">
        <v>0</v>
      </c>
      <c r="D767" s="433">
        <v>0</v>
      </c>
      <c r="E767" s="433">
        <v>0</v>
      </c>
      <c r="F767" s="433">
        <v>0</v>
      </c>
      <c r="G767" s="433">
        <v>0</v>
      </c>
      <c r="H767" s="727"/>
      <c r="J767" s="509">
        <f t="shared" si="223"/>
        <v>0</v>
      </c>
      <c r="K767" s="509">
        <f t="shared" si="224"/>
        <v>0</v>
      </c>
      <c r="L767" s="509">
        <f t="shared" si="225"/>
        <v>0</v>
      </c>
      <c r="M767" s="509">
        <f t="shared" si="226"/>
        <v>0</v>
      </c>
      <c r="N767" s="509">
        <f t="shared" si="227"/>
        <v>0</v>
      </c>
      <c r="O767" s="509">
        <f t="shared" si="228"/>
        <v>0</v>
      </c>
      <c r="Q767">
        <v>0</v>
      </c>
      <c r="R767">
        <v>0</v>
      </c>
      <c r="S767">
        <v>0</v>
      </c>
      <c r="T767">
        <v>0</v>
      </c>
      <c r="U767">
        <v>0</v>
      </c>
      <c r="V767">
        <v>0</v>
      </c>
      <c r="X767" s="510">
        <f t="shared" si="200"/>
        <v>0</v>
      </c>
      <c r="Y767" s="510">
        <f t="shared" si="201"/>
        <v>0</v>
      </c>
      <c r="Z767" s="510">
        <f t="shared" si="202"/>
        <v>0</v>
      </c>
      <c r="AA767" s="510">
        <f t="shared" si="203"/>
        <v>0</v>
      </c>
      <c r="AB767" s="510">
        <f t="shared" si="204"/>
        <v>0</v>
      </c>
      <c r="AC767" s="510">
        <f t="shared" si="205"/>
        <v>0</v>
      </c>
    </row>
    <row r="768" spans="1:29" x14ac:dyDescent="0.25">
      <c r="A768" s="422">
        <v>1</v>
      </c>
      <c r="B768" s="434">
        <v>0</v>
      </c>
      <c r="C768" s="434">
        <v>0</v>
      </c>
      <c r="D768" s="434">
        <v>0</v>
      </c>
      <c r="E768" s="434">
        <v>0</v>
      </c>
      <c r="F768" s="434">
        <v>0</v>
      </c>
      <c r="G768" s="434">
        <v>0</v>
      </c>
      <c r="H768" s="727"/>
      <c r="J768" s="509">
        <f t="shared" si="223"/>
        <v>0</v>
      </c>
      <c r="K768" s="509">
        <f t="shared" si="224"/>
        <v>0</v>
      </c>
      <c r="L768" s="509">
        <f t="shared" si="225"/>
        <v>0</v>
      </c>
      <c r="M768" s="509">
        <f t="shared" si="226"/>
        <v>0</v>
      </c>
      <c r="N768" s="509">
        <f t="shared" si="227"/>
        <v>0</v>
      </c>
      <c r="O768" s="509">
        <f t="shared" si="228"/>
        <v>0</v>
      </c>
      <c r="Q768">
        <v>0</v>
      </c>
      <c r="R768">
        <v>0</v>
      </c>
      <c r="S768">
        <v>0</v>
      </c>
      <c r="T768">
        <v>0</v>
      </c>
      <c r="U768">
        <v>0</v>
      </c>
      <c r="V768">
        <v>0</v>
      </c>
      <c r="X768" s="510">
        <f t="shared" si="200"/>
        <v>0</v>
      </c>
      <c r="Y768" s="510">
        <f t="shared" si="201"/>
        <v>0</v>
      </c>
      <c r="Z768" s="510">
        <f t="shared" si="202"/>
        <v>0</v>
      </c>
      <c r="AA768" s="510">
        <f t="shared" si="203"/>
        <v>0</v>
      </c>
      <c r="AB768" s="510">
        <f t="shared" si="204"/>
        <v>0</v>
      </c>
      <c r="AC768" s="510">
        <f t="shared" si="205"/>
        <v>0</v>
      </c>
    </row>
    <row r="769" spans="1:29" x14ac:dyDescent="0.25">
      <c r="A769" s="472" t="s">
        <v>878</v>
      </c>
      <c r="B769" s="432">
        <v>347100</v>
      </c>
      <c r="C769" s="432">
        <v>347098.75</v>
      </c>
      <c r="D769" s="432">
        <v>347100</v>
      </c>
      <c r="E769" s="432">
        <v>347100</v>
      </c>
      <c r="F769" s="432">
        <v>347100</v>
      </c>
      <c r="G769" s="432">
        <v>347100</v>
      </c>
      <c r="H769" s="726" t="s">
        <v>830</v>
      </c>
      <c r="J769" s="509">
        <f t="shared" si="223"/>
        <v>347.1</v>
      </c>
      <c r="K769" s="509">
        <f t="shared" si="224"/>
        <v>347.1</v>
      </c>
      <c r="L769" s="509">
        <f t="shared" si="225"/>
        <v>347.1</v>
      </c>
      <c r="M769" s="509">
        <f t="shared" si="226"/>
        <v>347.1</v>
      </c>
      <c r="N769" s="509">
        <f t="shared" si="227"/>
        <v>347.1</v>
      </c>
      <c r="O769" s="509">
        <f t="shared" si="228"/>
        <v>347.1</v>
      </c>
      <c r="Q769">
        <v>347.1</v>
      </c>
      <c r="R769">
        <v>347.1</v>
      </c>
      <c r="S769">
        <v>347.1</v>
      </c>
      <c r="T769">
        <v>347.1</v>
      </c>
      <c r="U769">
        <v>347.1</v>
      </c>
      <c r="V769">
        <v>347.1</v>
      </c>
      <c r="X769" s="510">
        <f t="shared" si="200"/>
        <v>0</v>
      </c>
      <c r="Y769" s="510">
        <f t="shared" si="201"/>
        <v>-1.2500000000272848E-3</v>
      </c>
      <c r="Z769" s="510">
        <f t="shared" si="202"/>
        <v>0</v>
      </c>
      <c r="AA769" s="510">
        <f t="shared" si="203"/>
        <v>0</v>
      </c>
      <c r="AB769" s="510">
        <f t="shared" si="204"/>
        <v>0</v>
      </c>
      <c r="AC769" s="510">
        <f t="shared" si="205"/>
        <v>0</v>
      </c>
    </row>
    <row r="770" spans="1:29" x14ac:dyDescent="0.25">
      <c r="A770" s="422">
        <v>1</v>
      </c>
      <c r="B770" s="433">
        <v>0</v>
      </c>
      <c r="C770" s="433">
        <v>0</v>
      </c>
      <c r="D770" s="433">
        <v>0</v>
      </c>
      <c r="E770" s="433">
        <v>0</v>
      </c>
      <c r="F770" s="433">
        <v>0</v>
      </c>
      <c r="G770" s="433">
        <v>0</v>
      </c>
      <c r="H770" s="727"/>
      <c r="J770" s="509">
        <f t="shared" si="223"/>
        <v>0</v>
      </c>
      <c r="K770" s="509">
        <f t="shared" si="224"/>
        <v>0</v>
      </c>
      <c r="L770" s="509">
        <f t="shared" si="225"/>
        <v>0</v>
      </c>
      <c r="M770" s="509">
        <f t="shared" si="226"/>
        <v>0</v>
      </c>
      <c r="N770" s="509">
        <f t="shared" si="227"/>
        <v>0</v>
      </c>
      <c r="O770" s="509">
        <f t="shared" si="228"/>
        <v>0</v>
      </c>
      <c r="Q770">
        <v>0</v>
      </c>
      <c r="R770">
        <v>0</v>
      </c>
      <c r="S770">
        <v>0</v>
      </c>
      <c r="T770">
        <v>0</v>
      </c>
      <c r="U770">
        <v>0</v>
      </c>
      <c r="V770">
        <v>0</v>
      </c>
      <c r="X770" s="510">
        <f t="shared" si="200"/>
        <v>0</v>
      </c>
      <c r="Y770" s="510">
        <f t="shared" si="201"/>
        <v>0</v>
      </c>
      <c r="Z770" s="510">
        <f t="shared" si="202"/>
        <v>0</v>
      </c>
      <c r="AA770" s="510">
        <f t="shared" si="203"/>
        <v>0</v>
      </c>
      <c r="AB770" s="510">
        <f t="shared" si="204"/>
        <v>0</v>
      </c>
      <c r="AC770" s="510">
        <f t="shared" si="205"/>
        <v>0</v>
      </c>
    </row>
    <row r="771" spans="1:29" x14ac:dyDescent="0.25">
      <c r="A771" s="422">
        <v>1</v>
      </c>
      <c r="B771" s="433">
        <v>0</v>
      </c>
      <c r="C771" s="433">
        <v>0</v>
      </c>
      <c r="D771" s="433">
        <v>0</v>
      </c>
      <c r="E771" s="433">
        <v>0</v>
      </c>
      <c r="F771" s="433">
        <v>0</v>
      </c>
      <c r="G771" s="433">
        <v>0</v>
      </c>
      <c r="H771" s="727"/>
      <c r="J771" s="509">
        <f t="shared" si="223"/>
        <v>0</v>
      </c>
      <c r="K771" s="509">
        <f t="shared" si="224"/>
        <v>0</v>
      </c>
      <c r="L771" s="509">
        <f t="shared" si="225"/>
        <v>0</v>
      </c>
      <c r="M771" s="509">
        <f t="shared" si="226"/>
        <v>0</v>
      </c>
      <c r="N771" s="509">
        <f t="shared" si="227"/>
        <v>0</v>
      </c>
      <c r="O771" s="509">
        <f t="shared" si="228"/>
        <v>0</v>
      </c>
      <c r="Q771">
        <v>0</v>
      </c>
      <c r="R771">
        <v>0</v>
      </c>
      <c r="S771">
        <v>0</v>
      </c>
      <c r="T771">
        <v>0</v>
      </c>
      <c r="U771">
        <v>0</v>
      </c>
      <c r="V771">
        <v>0</v>
      </c>
      <c r="X771" s="510">
        <f t="shared" si="200"/>
        <v>0</v>
      </c>
      <c r="Y771" s="510">
        <f t="shared" si="201"/>
        <v>0</v>
      </c>
      <c r="Z771" s="510">
        <f t="shared" si="202"/>
        <v>0</v>
      </c>
      <c r="AA771" s="510">
        <f t="shared" si="203"/>
        <v>0</v>
      </c>
      <c r="AB771" s="510">
        <f t="shared" si="204"/>
        <v>0</v>
      </c>
      <c r="AC771" s="510">
        <f t="shared" si="205"/>
        <v>0</v>
      </c>
    </row>
    <row r="772" spans="1:29" x14ac:dyDescent="0.25">
      <c r="A772" s="422">
        <v>1</v>
      </c>
      <c r="B772" s="434">
        <v>0</v>
      </c>
      <c r="C772" s="434">
        <v>0</v>
      </c>
      <c r="D772" s="434">
        <v>0</v>
      </c>
      <c r="E772" s="434">
        <v>0</v>
      </c>
      <c r="F772" s="434">
        <v>0</v>
      </c>
      <c r="G772" s="434">
        <v>0</v>
      </c>
      <c r="H772" s="809"/>
      <c r="J772" s="509">
        <f t="shared" si="223"/>
        <v>0</v>
      </c>
      <c r="K772" s="509">
        <f t="shared" si="224"/>
        <v>0</v>
      </c>
      <c r="L772" s="509">
        <f t="shared" si="225"/>
        <v>0</v>
      </c>
      <c r="M772" s="509">
        <f t="shared" si="226"/>
        <v>0</v>
      </c>
      <c r="N772" s="509">
        <f t="shared" si="227"/>
        <v>0</v>
      </c>
      <c r="O772" s="509">
        <f t="shared" si="228"/>
        <v>0</v>
      </c>
      <c r="Q772">
        <v>0</v>
      </c>
      <c r="R772">
        <v>0</v>
      </c>
      <c r="S772">
        <v>0</v>
      </c>
      <c r="T772">
        <v>0</v>
      </c>
      <c r="U772">
        <v>0</v>
      </c>
      <c r="V772">
        <v>0</v>
      </c>
      <c r="X772" s="510">
        <f t="shared" si="200"/>
        <v>0</v>
      </c>
      <c r="Y772" s="510">
        <f t="shared" si="201"/>
        <v>0</v>
      </c>
      <c r="Z772" s="510">
        <f t="shared" si="202"/>
        <v>0</v>
      </c>
      <c r="AA772" s="510">
        <f t="shared" si="203"/>
        <v>0</v>
      </c>
      <c r="AB772" s="510">
        <f t="shared" si="204"/>
        <v>0</v>
      </c>
      <c r="AC772" s="510">
        <f t="shared" si="205"/>
        <v>0</v>
      </c>
    </row>
    <row r="773" spans="1:29" x14ac:dyDescent="0.25">
      <c r="A773" s="134" t="s">
        <v>344</v>
      </c>
      <c r="B773" s="432">
        <v>500000</v>
      </c>
      <c r="C773" s="432">
        <v>500000</v>
      </c>
      <c r="D773" s="432">
        <v>500000</v>
      </c>
      <c r="E773" s="432">
        <v>0</v>
      </c>
      <c r="F773" s="432">
        <v>0</v>
      </c>
      <c r="G773" s="432">
        <v>0</v>
      </c>
      <c r="H773" s="726" t="s">
        <v>898</v>
      </c>
      <c r="J773" s="509">
        <f t="shared" si="223"/>
        <v>500</v>
      </c>
      <c r="K773" s="509">
        <f t="shared" si="224"/>
        <v>500</v>
      </c>
      <c r="L773" s="509">
        <f t="shared" si="225"/>
        <v>500</v>
      </c>
      <c r="M773" s="509">
        <f t="shared" si="226"/>
        <v>0</v>
      </c>
      <c r="N773" s="509">
        <f t="shared" si="227"/>
        <v>0</v>
      </c>
      <c r="O773" s="509">
        <f t="shared" si="228"/>
        <v>0</v>
      </c>
      <c r="Q773">
        <v>500</v>
      </c>
      <c r="R773">
        <v>500</v>
      </c>
      <c r="S773">
        <v>500</v>
      </c>
      <c r="T773">
        <v>0</v>
      </c>
      <c r="U773">
        <v>0</v>
      </c>
      <c r="V773">
        <v>0</v>
      </c>
      <c r="X773" s="510">
        <f t="shared" si="200"/>
        <v>0</v>
      </c>
      <c r="Y773" s="510">
        <f t="shared" si="201"/>
        <v>0</v>
      </c>
      <c r="Z773" s="510">
        <f t="shared" si="202"/>
        <v>0</v>
      </c>
      <c r="AA773" s="510">
        <f t="shared" si="203"/>
        <v>0</v>
      </c>
      <c r="AB773" s="510">
        <f t="shared" si="204"/>
        <v>0</v>
      </c>
      <c r="AC773" s="510">
        <f t="shared" si="205"/>
        <v>0</v>
      </c>
    </row>
    <row r="774" spans="1:29" x14ac:dyDescent="0.25">
      <c r="A774" s="422">
        <v>1</v>
      </c>
      <c r="B774" s="434">
        <v>0</v>
      </c>
      <c r="C774" s="434">
        <v>0</v>
      </c>
      <c r="D774" s="434">
        <v>0</v>
      </c>
      <c r="E774" s="434">
        <v>0</v>
      </c>
      <c r="F774" s="434">
        <v>0</v>
      </c>
      <c r="G774" s="434">
        <v>0</v>
      </c>
      <c r="H774" s="727"/>
      <c r="J774" s="509">
        <f t="shared" si="223"/>
        <v>0</v>
      </c>
      <c r="K774" s="509">
        <f t="shared" si="224"/>
        <v>0</v>
      </c>
      <c r="L774" s="509">
        <f t="shared" si="225"/>
        <v>0</v>
      </c>
      <c r="M774" s="509">
        <f t="shared" si="226"/>
        <v>0</v>
      </c>
      <c r="N774" s="509">
        <f t="shared" si="227"/>
        <v>0</v>
      </c>
      <c r="O774" s="509">
        <f t="shared" si="228"/>
        <v>0</v>
      </c>
      <c r="Q774">
        <v>0</v>
      </c>
      <c r="R774">
        <v>0</v>
      </c>
      <c r="S774">
        <v>0</v>
      </c>
      <c r="T774">
        <v>0</v>
      </c>
      <c r="U774">
        <v>0</v>
      </c>
      <c r="V774">
        <v>0</v>
      </c>
      <c r="X774" s="510">
        <f t="shared" si="200"/>
        <v>0</v>
      </c>
      <c r="Y774" s="510">
        <f t="shared" si="201"/>
        <v>0</v>
      </c>
      <c r="Z774" s="510">
        <f t="shared" si="202"/>
        <v>0</v>
      </c>
      <c r="AA774" s="510">
        <f t="shared" si="203"/>
        <v>0</v>
      </c>
      <c r="AB774" s="510">
        <f t="shared" si="204"/>
        <v>0</v>
      </c>
      <c r="AC774" s="510">
        <f t="shared" si="205"/>
        <v>0</v>
      </c>
    </row>
    <row r="775" spans="1:29" x14ac:dyDescent="0.25">
      <c r="A775" s="422" t="s">
        <v>345</v>
      </c>
      <c r="B775" s="432">
        <v>10551868.300000001</v>
      </c>
      <c r="C775" s="432">
        <v>10359499.84</v>
      </c>
      <c r="D775" s="432">
        <v>10604600</v>
      </c>
      <c r="E775" s="432">
        <v>9464900</v>
      </c>
      <c r="F775" s="432">
        <v>9464900</v>
      </c>
      <c r="G775" s="432">
        <v>9464900</v>
      </c>
      <c r="H775" s="726" t="s">
        <v>120</v>
      </c>
      <c r="J775" s="509">
        <f t="shared" si="223"/>
        <v>10551.9</v>
      </c>
      <c r="K775" s="509">
        <f t="shared" si="224"/>
        <v>10359.5</v>
      </c>
      <c r="L775" s="509">
        <f t="shared" si="225"/>
        <v>10604.6</v>
      </c>
      <c r="M775" s="509">
        <f t="shared" si="226"/>
        <v>9464.9</v>
      </c>
      <c r="N775" s="509">
        <f t="shared" si="227"/>
        <v>9464.9</v>
      </c>
      <c r="O775" s="509">
        <f t="shared" si="228"/>
        <v>9464.9</v>
      </c>
      <c r="Q775">
        <v>10551.9</v>
      </c>
      <c r="R775">
        <v>10359.5</v>
      </c>
      <c r="S775">
        <v>10604.6</v>
      </c>
      <c r="T775">
        <v>9464.9</v>
      </c>
      <c r="U775">
        <v>9464.9</v>
      </c>
      <c r="V775">
        <v>9464.9</v>
      </c>
      <c r="X775" s="510">
        <f t="shared" si="200"/>
        <v>-3.169999999954598E-2</v>
      </c>
      <c r="Y775" s="510">
        <f t="shared" si="201"/>
        <v>-1.5999999959603883E-4</v>
      </c>
      <c r="Z775" s="510">
        <f t="shared" si="202"/>
        <v>0</v>
      </c>
      <c r="AA775" s="510">
        <f t="shared" si="203"/>
        <v>0</v>
      </c>
      <c r="AB775" s="510">
        <f t="shared" si="204"/>
        <v>0</v>
      </c>
      <c r="AC775" s="510">
        <f t="shared" si="205"/>
        <v>0</v>
      </c>
    </row>
    <row r="776" spans="1:29" x14ac:dyDescent="0.25">
      <c r="A776" s="422">
        <v>1</v>
      </c>
      <c r="B776" s="433">
        <v>0</v>
      </c>
      <c r="C776" s="433">
        <v>0</v>
      </c>
      <c r="D776" s="433">
        <v>0</v>
      </c>
      <c r="E776" s="433">
        <v>0</v>
      </c>
      <c r="F776" s="433">
        <v>0</v>
      </c>
      <c r="G776" s="433">
        <v>0</v>
      </c>
      <c r="H776" s="727"/>
      <c r="J776" s="509">
        <f t="shared" si="223"/>
        <v>0</v>
      </c>
      <c r="K776" s="509">
        <f t="shared" si="224"/>
        <v>0</v>
      </c>
      <c r="L776" s="509">
        <f t="shared" si="225"/>
        <v>0</v>
      </c>
      <c r="M776" s="509">
        <f t="shared" si="226"/>
        <v>0</v>
      </c>
      <c r="N776" s="509">
        <f t="shared" si="227"/>
        <v>0</v>
      </c>
      <c r="O776" s="509">
        <f t="shared" si="228"/>
        <v>0</v>
      </c>
      <c r="Q776">
        <v>0</v>
      </c>
      <c r="R776">
        <v>0</v>
      </c>
      <c r="S776">
        <v>0</v>
      </c>
      <c r="T776">
        <v>0</v>
      </c>
      <c r="U776">
        <v>0</v>
      </c>
      <c r="V776">
        <v>0</v>
      </c>
      <c r="X776" s="510">
        <f t="shared" si="200"/>
        <v>0</v>
      </c>
      <c r="Y776" s="510">
        <f t="shared" si="201"/>
        <v>0</v>
      </c>
      <c r="Z776" s="510">
        <f t="shared" si="202"/>
        <v>0</v>
      </c>
      <c r="AA776" s="510">
        <f t="shared" si="203"/>
        <v>0</v>
      </c>
      <c r="AB776" s="510">
        <f t="shared" si="204"/>
        <v>0</v>
      </c>
      <c r="AC776" s="510">
        <f t="shared" si="205"/>
        <v>0</v>
      </c>
    </row>
    <row r="777" spans="1:29" x14ac:dyDescent="0.25">
      <c r="A777" s="422">
        <v>1</v>
      </c>
      <c r="B777" s="434">
        <v>0</v>
      </c>
      <c r="C777" s="434">
        <v>0</v>
      </c>
      <c r="D777" s="434">
        <v>0</v>
      </c>
      <c r="E777" s="434">
        <v>0</v>
      </c>
      <c r="F777" s="434">
        <v>0</v>
      </c>
      <c r="G777" s="434">
        <v>0</v>
      </c>
      <c r="H777" s="809"/>
      <c r="J777" s="509">
        <f t="shared" si="223"/>
        <v>0</v>
      </c>
      <c r="K777" s="509">
        <f t="shared" si="224"/>
        <v>0</v>
      </c>
      <c r="L777" s="509">
        <f t="shared" si="225"/>
        <v>0</v>
      </c>
      <c r="M777" s="509">
        <f t="shared" si="226"/>
        <v>0</v>
      </c>
      <c r="N777" s="509">
        <f t="shared" si="227"/>
        <v>0</v>
      </c>
      <c r="O777" s="509">
        <f t="shared" si="228"/>
        <v>0</v>
      </c>
      <c r="Q777">
        <v>0</v>
      </c>
      <c r="R777">
        <v>0</v>
      </c>
      <c r="S777">
        <v>0</v>
      </c>
      <c r="T777">
        <v>0</v>
      </c>
      <c r="U777">
        <v>0</v>
      </c>
      <c r="V777">
        <v>0</v>
      </c>
      <c r="X777" s="510">
        <f t="shared" si="200"/>
        <v>0</v>
      </c>
      <c r="Y777" s="510">
        <f t="shared" si="201"/>
        <v>0</v>
      </c>
      <c r="Z777" s="510">
        <f t="shared" si="202"/>
        <v>0</v>
      </c>
      <c r="AA777" s="510">
        <f t="shared" si="203"/>
        <v>0</v>
      </c>
      <c r="AB777" s="510">
        <f t="shared" si="204"/>
        <v>0</v>
      </c>
      <c r="AC777" s="510">
        <f t="shared" si="205"/>
        <v>0</v>
      </c>
    </row>
    <row r="778" spans="1:29" x14ac:dyDescent="0.25">
      <c r="A778" s="422" t="s">
        <v>346</v>
      </c>
      <c r="B778" s="432">
        <v>373000</v>
      </c>
      <c r="C778" s="432">
        <v>332450.90999999997</v>
      </c>
      <c r="D778" s="432">
        <v>373000</v>
      </c>
      <c r="E778" s="432">
        <v>391000</v>
      </c>
      <c r="F778" s="432">
        <v>409000</v>
      </c>
      <c r="G778" s="432">
        <v>427000</v>
      </c>
      <c r="H778" s="726" t="s">
        <v>107</v>
      </c>
      <c r="J778" s="509">
        <f t="shared" si="223"/>
        <v>373</v>
      </c>
      <c r="K778" s="509">
        <f t="shared" si="224"/>
        <v>332.5</v>
      </c>
      <c r="L778" s="509">
        <f t="shared" si="225"/>
        <v>373</v>
      </c>
      <c r="M778" s="509">
        <f t="shared" si="226"/>
        <v>391</v>
      </c>
      <c r="N778" s="509">
        <f t="shared" si="227"/>
        <v>409</v>
      </c>
      <c r="O778" s="509">
        <f t="shared" si="228"/>
        <v>427</v>
      </c>
      <c r="Q778">
        <v>373</v>
      </c>
      <c r="R778">
        <v>332.5</v>
      </c>
      <c r="S778">
        <v>373</v>
      </c>
      <c r="T778">
        <v>391</v>
      </c>
      <c r="U778">
        <v>409</v>
      </c>
      <c r="V778">
        <v>427</v>
      </c>
      <c r="X778" s="510">
        <f t="shared" ref="X778:X841" si="229">B778/1000-Q778</f>
        <v>0</v>
      </c>
      <c r="Y778" s="510">
        <f t="shared" ref="Y778:Y841" si="230">C778/1000-R778</f>
        <v>-4.9090000000035161E-2</v>
      </c>
      <c r="Z778" s="510">
        <f t="shared" ref="Z778:Z841" si="231">D778/1000-S778</f>
        <v>0</v>
      </c>
      <c r="AA778" s="510">
        <f t="shared" ref="AA778:AA841" si="232">E778/1000-T778</f>
        <v>0</v>
      </c>
      <c r="AB778" s="510">
        <f t="shared" ref="AB778:AB841" si="233">F778/1000-U778</f>
        <v>0</v>
      </c>
      <c r="AC778" s="510">
        <f t="shared" ref="AC778:AC841" si="234">G778/1000-V778</f>
        <v>0</v>
      </c>
    </row>
    <row r="779" spans="1:29" x14ac:dyDescent="0.25">
      <c r="A779" s="422">
        <v>1</v>
      </c>
      <c r="B779" s="433">
        <v>0</v>
      </c>
      <c r="C779" s="433">
        <v>0</v>
      </c>
      <c r="D779" s="433">
        <v>0</v>
      </c>
      <c r="E779" s="433">
        <v>0</v>
      </c>
      <c r="F779" s="433">
        <v>0</v>
      </c>
      <c r="G779" s="433">
        <v>0</v>
      </c>
      <c r="H779" s="727"/>
      <c r="J779" s="509">
        <f t="shared" si="223"/>
        <v>0</v>
      </c>
      <c r="K779" s="509">
        <f t="shared" si="224"/>
        <v>0</v>
      </c>
      <c r="L779" s="509">
        <f t="shared" si="225"/>
        <v>0</v>
      </c>
      <c r="M779" s="509">
        <f t="shared" si="226"/>
        <v>0</v>
      </c>
      <c r="N779" s="509">
        <f t="shared" si="227"/>
        <v>0</v>
      </c>
      <c r="O779" s="509">
        <f t="shared" si="228"/>
        <v>0</v>
      </c>
      <c r="Q779">
        <v>0</v>
      </c>
      <c r="R779">
        <v>0</v>
      </c>
      <c r="S779">
        <v>0</v>
      </c>
      <c r="T779">
        <v>0</v>
      </c>
      <c r="U779">
        <v>0</v>
      </c>
      <c r="V779">
        <v>0</v>
      </c>
      <c r="X779" s="510">
        <f t="shared" si="229"/>
        <v>0</v>
      </c>
      <c r="Y779" s="510">
        <f t="shared" si="230"/>
        <v>0</v>
      </c>
      <c r="Z779" s="510">
        <f t="shared" si="231"/>
        <v>0</v>
      </c>
      <c r="AA779" s="510">
        <f t="shared" si="232"/>
        <v>0</v>
      </c>
      <c r="AB779" s="510">
        <f t="shared" si="233"/>
        <v>0</v>
      </c>
      <c r="AC779" s="510">
        <f t="shared" si="234"/>
        <v>0</v>
      </c>
    </row>
    <row r="780" spans="1:29" x14ac:dyDescent="0.25">
      <c r="A780" s="422">
        <v>1</v>
      </c>
      <c r="B780" s="434">
        <v>0</v>
      </c>
      <c r="C780" s="434">
        <v>0</v>
      </c>
      <c r="D780" s="434">
        <v>0</v>
      </c>
      <c r="E780" s="434">
        <v>0</v>
      </c>
      <c r="F780" s="434">
        <v>0</v>
      </c>
      <c r="G780" s="434">
        <v>0</v>
      </c>
      <c r="H780" s="728"/>
      <c r="J780" s="509">
        <f t="shared" si="223"/>
        <v>0</v>
      </c>
      <c r="K780" s="509">
        <f t="shared" si="224"/>
        <v>0</v>
      </c>
      <c r="L780" s="509">
        <f t="shared" si="225"/>
        <v>0</v>
      </c>
      <c r="M780" s="509">
        <f t="shared" si="226"/>
        <v>0</v>
      </c>
      <c r="N780" s="509">
        <f t="shared" si="227"/>
        <v>0</v>
      </c>
      <c r="O780" s="509">
        <f t="shared" si="228"/>
        <v>0</v>
      </c>
      <c r="Q780">
        <v>0</v>
      </c>
      <c r="R780">
        <v>0</v>
      </c>
      <c r="S780">
        <v>0</v>
      </c>
      <c r="T780">
        <v>0</v>
      </c>
      <c r="U780">
        <v>0</v>
      </c>
      <c r="V780">
        <v>0</v>
      </c>
      <c r="X780" s="510">
        <f t="shared" si="229"/>
        <v>0</v>
      </c>
      <c r="Y780" s="510">
        <f t="shared" si="230"/>
        <v>0</v>
      </c>
      <c r="Z780" s="510">
        <f t="shared" si="231"/>
        <v>0</v>
      </c>
      <c r="AA780" s="510">
        <f t="shared" si="232"/>
        <v>0</v>
      </c>
      <c r="AB780" s="510">
        <f t="shared" si="233"/>
        <v>0</v>
      </c>
      <c r="AC780" s="510">
        <f t="shared" si="234"/>
        <v>0</v>
      </c>
    </row>
    <row r="781" spans="1:29" x14ac:dyDescent="0.25">
      <c r="A781" s="422" t="s">
        <v>347</v>
      </c>
      <c r="B781" s="432">
        <v>343000</v>
      </c>
      <c r="C781" s="432">
        <v>202000</v>
      </c>
      <c r="D781" s="432">
        <v>367000</v>
      </c>
      <c r="E781" s="432">
        <v>343000</v>
      </c>
      <c r="F781" s="432">
        <v>367000</v>
      </c>
      <c r="G781" s="432">
        <v>391000</v>
      </c>
      <c r="H781" s="726" t="s">
        <v>829</v>
      </c>
      <c r="J781" s="509">
        <f t="shared" si="223"/>
        <v>343</v>
      </c>
      <c r="K781" s="509">
        <f t="shared" si="224"/>
        <v>202</v>
      </c>
      <c r="L781" s="509">
        <f t="shared" si="225"/>
        <v>367</v>
      </c>
      <c r="M781" s="509">
        <f t="shared" si="226"/>
        <v>343</v>
      </c>
      <c r="N781" s="509">
        <f t="shared" si="227"/>
        <v>367</v>
      </c>
      <c r="O781" s="509">
        <f t="shared" si="228"/>
        <v>391</v>
      </c>
      <c r="Q781">
        <v>343</v>
      </c>
      <c r="R781">
        <v>202</v>
      </c>
      <c r="S781">
        <v>367</v>
      </c>
      <c r="T781">
        <v>343</v>
      </c>
      <c r="U781">
        <v>367</v>
      </c>
      <c r="V781">
        <v>391</v>
      </c>
      <c r="X781" s="510">
        <f t="shared" si="229"/>
        <v>0</v>
      </c>
      <c r="Y781" s="510">
        <f t="shared" si="230"/>
        <v>0</v>
      </c>
      <c r="Z781" s="510">
        <f t="shared" si="231"/>
        <v>0</v>
      </c>
      <c r="AA781" s="510">
        <f t="shared" si="232"/>
        <v>0</v>
      </c>
      <c r="AB781" s="510">
        <f t="shared" si="233"/>
        <v>0</v>
      </c>
      <c r="AC781" s="510">
        <f t="shared" si="234"/>
        <v>0</v>
      </c>
    </row>
    <row r="782" spans="1:29" x14ac:dyDescent="0.25">
      <c r="A782" s="422">
        <v>1</v>
      </c>
      <c r="B782" s="433">
        <v>0</v>
      </c>
      <c r="C782" s="433">
        <v>0</v>
      </c>
      <c r="D782" s="433">
        <v>0</v>
      </c>
      <c r="E782" s="433">
        <v>0</v>
      </c>
      <c r="F782" s="433">
        <v>0</v>
      </c>
      <c r="G782" s="433">
        <v>0</v>
      </c>
      <c r="H782" s="727"/>
      <c r="J782" s="509">
        <f t="shared" si="223"/>
        <v>0</v>
      </c>
      <c r="K782" s="509">
        <f t="shared" si="224"/>
        <v>0</v>
      </c>
      <c r="L782" s="509">
        <f t="shared" si="225"/>
        <v>0</v>
      </c>
      <c r="M782" s="509">
        <f t="shared" si="226"/>
        <v>0</v>
      </c>
      <c r="N782" s="509">
        <f t="shared" si="227"/>
        <v>0</v>
      </c>
      <c r="O782" s="509">
        <f t="shared" si="228"/>
        <v>0</v>
      </c>
      <c r="Q782">
        <v>0</v>
      </c>
      <c r="R782">
        <v>0</v>
      </c>
      <c r="S782">
        <v>0</v>
      </c>
      <c r="T782">
        <v>0</v>
      </c>
      <c r="U782">
        <v>0</v>
      </c>
      <c r="V782">
        <v>0</v>
      </c>
      <c r="X782" s="510">
        <f t="shared" si="229"/>
        <v>0</v>
      </c>
      <c r="Y782" s="510">
        <f t="shared" si="230"/>
        <v>0</v>
      </c>
      <c r="Z782" s="510">
        <f t="shared" si="231"/>
        <v>0</v>
      </c>
      <c r="AA782" s="510">
        <f t="shared" si="232"/>
        <v>0</v>
      </c>
      <c r="AB782" s="510">
        <f t="shared" si="233"/>
        <v>0</v>
      </c>
      <c r="AC782" s="510">
        <f t="shared" si="234"/>
        <v>0</v>
      </c>
    </row>
    <row r="783" spans="1:29" x14ac:dyDescent="0.25">
      <c r="A783" s="422">
        <v>1</v>
      </c>
      <c r="B783" s="434">
        <v>0</v>
      </c>
      <c r="C783" s="434">
        <v>0</v>
      </c>
      <c r="D783" s="434">
        <v>0</v>
      </c>
      <c r="E783" s="434">
        <v>0</v>
      </c>
      <c r="F783" s="434">
        <v>0</v>
      </c>
      <c r="G783" s="434">
        <v>0</v>
      </c>
      <c r="H783" s="728"/>
      <c r="J783" s="509">
        <f t="shared" si="223"/>
        <v>0</v>
      </c>
      <c r="K783" s="509">
        <f t="shared" si="224"/>
        <v>0</v>
      </c>
      <c r="L783" s="509">
        <f t="shared" si="225"/>
        <v>0</v>
      </c>
      <c r="M783" s="509">
        <f t="shared" si="226"/>
        <v>0</v>
      </c>
      <c r="N783" s="509">
        <f t="shared" si="227"/>
        <v>0</v>
      </c>
      <c r="O783" s="509">
        <f t="shared" si="228"/>
        <v>0</v>
      </c>
      <c r="Q783">
        <v>0</v>
      </c>
      <c r="R783">
        <v>0</v>
      </c>
      <c r="S783">
        <v>0</v>
      </c>
      <c r="T783">
        <v>0</v>
      </c>
      <c r="U783">
        <v>0</v>
      </c>
      <c r="V783">
        <v>0</v>
      </c>
      <c r="X783" s="510">
        <f t="shared" si="229"/>
        <v>0</v>
      </c>
      <c r="Y783" s="510">
        <f t="shared" si="230"/>
        <v>0</v>
      </c>
      <c r="Z783" s="510">
        <f t="shared" si="231"/>
        <v>0</v>
      </c>
      <c r="AA783" s="510">
        <f t="shared" si="232"/>
        <v>0</v>
      </c>
      <c r="AB783" s="510">
        <f t="shared" si="233"/>
        <v>0</v>
      </c>
      <c r="AC783" s="510">
        <f t="shared" si="234"/>
        <v>0</v>
      </c>
    </row>
    <row r="784" spans="1:29" x14ac:dyDescent="0.25">
      <c r="A784" s="422" t="s">
        <v>879</v>
      </c>
      <c r="B784" s="432">
        <v>4613174.7699999996</v>
      </c>
      <c r="C784" s="432">
        <v>4570189.76</v>
      </c>
      <c r="D784" s="432">
        <v>6371127</v>
      </c>
      <c r="E784" s="432">
        <v>7281900</v>
      </c>
      <c r="F784" s="432">
        <v>6796400</v>
      </c>
      <c r="G784" s="432">
        <v>6256100</v>
      </c>
      <c r="H784" s="726" t="s">
        <v>894</v>
      </c>
      <c r="J784" s="509">
        <f t="shared" si="223"/>
        <v>4613.2</v>
      </c>
      <c r="K784" s="509">
        <f t="shared" si="224"/>
        <v>4570.2</v>
      </c>
      <c r="L784" s="509">
        <f t="shared" si="225"/>
        <v>6371.1</v>
      </c>
      <c r="M784" s="509">
        <f t="shared" si="226"/>
        <v>7281.9</v>
      </c>
      <c r="N784" s="509">
        <f t="shared" si="227"/>
        <v>6796.4</v>
      </c>
      <c r="O784" s="509">
        <f t="shared" si="228"/>
        <v>6256.1</v>
      </c>
      <c r="Q784">
        <v>4613.2</v>
      </c>
      <c r="R784">
        <v>4570.2</v>
      </c>
      <c r="S784">
        <v>6371.1</v>
      </c>
      <c r="T784">
        <v>7281.9</v>
      </c>
      <c r="U784">
        <v>6796.4</v>
      </c>
      <c r="V784">
        <v>6256.1</v>
      </c>
      <c r="X784" s="510">
        <f t="shared" si="229"/>
        <v>-2.5230000000192376E-2</v>
      </c>
      <c r="Y784" s="510">
        <f t="shared" si="230"/>
        <v>-1.0239999999612337E-2</v>
      </c>
      <c r="Z784" s="510">
        <f t="shared" si="231"/>
        <v>2.7000000000043656E-2</v>
      </c>
      <c r="AA784" s="510">
        <f t="shared" si="232"/>
        <v>0</v>
      </c>
      <c r="AB784" s="510">
        <f t="shared" si="233"/>
        <v>0</v>
      </c>
      <c r="AC784" s="510">
        <f t="shared" si="234"/>
        <v>0</v>
      </c>
    </row>
    <row r="785" spans="1:29" x14ac:dyDescent="0.25">
      <c r="A785" s="422">
        <v>1</v>
      </c>
      <c r="B785" s="433">
        <v>0</v>
      </c>
      <c r="C785" s="433">
        <v>0</v>
      </c>
      <c r="D785" s="433">
        <v>0</v>
      </c>
      <c r="E785" s="433">
        <v>0</v>
      </c>
      <c r="F785" s="433">
        <v>0</v>
      </c>
      <c r="G785" s="433">
        <v>0</v>
      </c>
      <c r="H785" s="727"/>
      <c r="J785" s="509">
        <f t="shared" si="223"/>
        <v>0</v>
      </c>
      <c r="K785" s="509">
        <f t="shared" si="224"/>
        <v>0</v>
      </c>
      <c r="L785" s="509">
        <f t="shared" si="225"/>
        <v>0</v>
      </c>
      <c r="M785" s="509">
        <f t="shared" si="226"/>
        <v>0</v>
      </c>
      <c r="N785" s="509">
        <f t="shared" si="227"/>
        <v>0</v>
      </c>
      <c r="O785" s="509">
        <f t="shared" si="228"/>
        <v>0</v>
      </c>
      <c r="Q785">
        <v>0</v>
      </c>
      <c r="R785">
        <v>0</v>
      </c>
      <c r="S785">
        <v>0</v>
      </c>
      <c r="T785">
        <v>0</v>
      </c>
      <c r="U785">
        <v>0</v>
      </c>
      <c r="V785">
        <v>0</v>
      </c>
      <c r="X785" s="510">
        <f t="shared" si="229"/>
        <v>0</v>
      </c>
      <c r="Y785" s="510">
        <f t="shared" si="230"/>
        <v>0</v>
      </c>
      <c r="Z785" s="510">
        <f t="shared" si="231"/>
        <v>0</v>
      </c>
      <c r="AA785" s="510">
        <f t="shared" si="232"/>
        <v>0</v>
      </c>
      <c r="AB785" s="510">
        <f t="shared" si="233"/>
        <v>0</v>
      </c>
      <c r="AC785" s="510">
        <f t="shared" si="234"/>
        <v>0</v>
      </c>
    </row>
    <row r="786" spans="1:29" x14ac:dyDescent="0.25">
      <c r="A786" s="422">
        <v>1</v>
      </c>
      <c r="B786" s="433">
        <v>0</v>
      </c>
      <c r="C786" s="433">
        <v>0</v>
      </c>
      <c r="D786" s="433">
        <v>0</v>
      </c>
      <c r="E786" s="433">
        <v>0</v>
      </c>
      <c r="F786" s="433">
        <v>0</v>
      </c>
      <c r="G786" s="433">
        <v>0</v>
      </c>
      <c r="H786" s="727"/>
      <c r="J786" s="509">
        <f t="shared" si="223"/>
        <v>0</v>
      </c>
      <c r="K786" s="509">
        <f t="shared" si="224"/>
        <v>0</v>
      </c>
      <c r="L786" s="509">
        <f t="shared" si="225"/>
        <v>0</v>
      </c>
      <c r="M786" s="509">
        <f t="shared" si="226"/>
        <v>0</v>
      </c>
      <c r="N786" s="509">
        <f t="shared" si="227"/>
        <v>0</v>
      </c>
      <c r="O786" s="509">
        <f t="shared" si="228"/>
        <v>0</v>
      </c>
      <c r="Q786">
        <v>0</v>
      </c>
      <c r="R786">
        <v>0</v>
      </c>
      <c r="S786">
        <v>0</v>
      </c>
      <c r="T786">
        <v>0</v>
      </c>
      <c r="U786">
        <v>0</v>
      </c>
      <c r="V786">
        <v>0</v>
      </c>
      <c r="X786" s="510">
        <f t="shared" si="229"/>
        <v>0</v>
      </c>
      <c r="Y786" s="510">
        <f t="shared" si="230"/>
        <v>0</v>
      </c>
      <c r="Z786" s="510">
        <f t="shared" si="231"/>
        <v>0</v>
      </c>
      <c r="AA786" s="510">
        <f t="shared" si="232"/>
        <v>0</v>
      </c>
      <c r="AB786" s="510">
        <f t="shared" si="233"/>
        <v>0</v>
      </c>
      <c r="AC786" s="510">
        <f t="shared" si="234"/>
        <v>0</v>
      </c>
    </row>
    <row r="787" spans="1:29" x14ac:dyDescent="0.25">
      <c r="A787" s="422">
        <v>1</v>
      </c>
      <c r="B787" s="433">
        <v>0</v>
      </c>
      <c r="C787" s="433">
        <v>0</v>
      </c>
      <c r="D787" s="433">
        <v>0</v>
      </c>
      <c r="E787" s="433">
        <v>0</v>
      </c>
      <c r="F787" s="433">
        <v>0</v>
      </c>
      <c r="G787" s="433">
        <v>0</v>
      </c>
      <c r="H787" s="727"/>
      <c r="J787" s="509">
        <f t="shared" si="223"/>
        <v>0</v>
      </c>
      <c r="K787" s="509">
        <f t="shared" si="224"/>
        <v>0</v>
      </c>
      <c r="L787" s="509">
        <f t="shared" si="225"/>
        <v>0</v>
      </c>
      <c r="M787" s="509">
        <f t="shared" si="226"/>
        <v>0</v>
      </c>
      <c r="N787" s="509">
        <f t="shared" si="227"/>
        <v>0</v>
      </c>
      <c r="O787" s="509">
        <f t="shared" si="228"/>
        <v>0</v>
      </c>
      <c r="Q787">
        <v>0</v>
      </c>
      <c r="R787">
        <v>0</v>
      </c>
      <c r="S787">
        <v>0</v>
      </c>
      <c r="T787">
        <v>0</v>
      </c>
      <c r="U787">
        <v>0</v>
      </c>
      <c r="V787">
        <v>0</v>
      </c>
      <c r="X787" s="510">
        <f t="shared" si="229"/>
        <v>0</v>
      </c>
      <c r="Y787" s="510">
        <f t="shared" si="230"/>
        <v>0</v>
      </c>
      <c r="Z787" s="510">
        <f t="shared" si="231"/>
        <v>0</v>
      </c>
      <c r="AA787" s="510">
        <f t="shared" si="232"/>
        <v>0</v>
      </c>
      <c r="AB787" s="510">
        <f t="shared" si="233"/>
        <v>0</v>
      </c>
      <c r="AC787" s="510">
        <f t="shared" si="234"/>
        <v>0</v>
      </c>
    </row>
    <row r="788" spans="1:29" x14ac:dyDescent="0.25">
      <c r="A788" s="422">
        <v>1</v>
      </c>
      <c r="B788" s="433">
        <v>0</v>
      </c>
      <c r="C788" s="433">
        <v>0</v>
      </c>
      <c r="D788" s="433">
        <v>0</v>
      </c>
      <c r="E788" s="433">
        <v>0</v>
      </c>
      <c r="F788" s="433">
        <v>0</v>
      </c>
      <c r="G788" s="433">
        <v>0</v>
      </c>
      <c r="H788" s="727"/>
      <c r="J788" s="509">
        <f t="shared" si="223"/>
        <v>0</v>
      </c>
      <c r="K788" s="509">
        <f t="shared" si="224"/>
        <v>0</v>
      </c>
      <c r="L788" s="509">
        <f t="shared" si="225"/>
        <v>0</v>
      </c>
      <c r="M788" s="509">
        <f t="shared" si="226"/>
        <v>0</v>
      </c>
      <c r="N788" s="509">
        <f t="shared" si="227"/>
        <v>0</v>
      </c>
      <c r="O788" s="509">
        <f t="shared" si="228"/>
        <v>0</v>
      </c>
      <c r="Q788">
        <v>0</v>
      </c>
      <c r="R788">
        <v>0</v>
      </c>
      <c r="S788">
        <v>0</v>
      </c>
      <c r="T788">
        <v>0</v>
      </c>
      <c r="U788">
        <v>0</v>
      </c>
      <c r="V788">
        <v>0</v>
      </c>
      <c r="X788" s="510">
        <f t="shared" si="229"/>
        <v>0</v>
      </c>
      <c r="Y788" s="510">
        <f t="shared" si="230"/>
        <v>0</v>
      </c>
      <c r="Z788" s="510">
        <f t="shared" si="231"/>
        <v>0</v>
      </c>
      <c r="AA788" s="510">
        <f t="shared" si="232"/>
        <v>0</v>
      </c>
      <c r="AB788" s="510">
        <f t="shared" si="233"/>
        <v>0</v>
      </c>
      <c r="AC788" s="510">
        <f t="shared" si="234"/>
        <v>0</v>
      </c>
    </row>
    <row r="789" spans="1:29" x14ac:dyDescent="0.25">
      <c r="A789" s="422">
        <v>1</v>
      </c>
      <c r="B789" s="434">
        <v>0</v>
      </c>
      <c r="C789" s="434">
        <v>0</v>
      </c>
      <c r="D789" s="434">
        <v>0</v>
      </c>
      <c r="E789" s="434">
        <v>0</v>
      </c>
      <c r="F789" s="434">
        <v>0</v>
      </c>
      <c r="G789" s="434">
        <v>0</v>
      </c>
      <c r="H789" s="809"/>
      <c r="J789" s="509">
        <f t="shared" si="223"/>
        <v>0</v>
      </c>
      <c r="K789" s="509">
        <f t="shared" si="224"/>
        <v>0</v>
      </c>
      <c r="L789" s="509">
        <f t="shared" si="225"/>
        <v>0</v>
      </c>
      <c r="M789" s="509">
        <f t="shared" si="226"/>
        <v>0</v>
      </c>
      <c r="N789" s="509">
        <f t="shared" si="227"/>
        <v>0</v>
      </c>
      <c r="O789" s="509">
        <f t="shared" si="228"/>
        <v>0</v>
      </c>
      <c r="Q789">
        <v>0</v>
      </c>
      <c r="R789">
        <v>0</v>
      </c>
      <c r="S789">
        <v>0</v>
      </c>
      <c r="T789">
        <v>0</v>
      </c>
      <c r="U789">
        <v>0</v>
      </c>
      <c r="V789">
        <v>0</v>
      </c>
      <c r="X789" s="510">
        <f t="shared" si="229"/>
        <v>0</v>
      </c>
      <c r="Y789" s="510">
        <f t="shared" si="230"/>
        <v>0</v>
      </c>
      <c r="Z789" s="510">
        <f t="shared" si="231"/>
        <v>0</v>
      </c>
      <c r="AA789" s="510">
        <f t="shared" si="232"/>
        <v>0</v>
      </c>
      <c r="AB789" s="510">
        <f t="shared" si="233"/>
        <v>0</v>
      </c>
      <c r="AC789" s="510">
        <f t="shared" si="234"/>
        <v>0</v>
      </c>
    </row>
    <row r="790" spans="1:29" ht="45" x14ac:dyDescent="0.25">
      <c r="A790" s="397" t="s">
        <v>348</v>
      </c>
      <c r="B790" s="245">
        <v>462500</v>
      </c>
      <c r="C790" s="245">
        <v>419167.35</v>
      </c>
      <c r="D790" s="245">
        <v>962500</v>
      </c>
      <c r="E790" s="245">
        <v>962500</v>
      </c>
      <c r="F790" s="245">
        <v>962500</v>
      </c>
      <c r="G790" s="245">
        <v>962500</v>
      </c>
      <c r="H790" s="395" t="s">
        <v>767</v>
      </c>
      <c r="J790" s="509">
        <f t="shared" si="223"/>
        <v>462.5</v>
      </c>
      <c r="K790" s="509">
        <f t="shared" si="224"/>
        <v>419.2</v>
      </c>
      <c r="L790" s="509">
        <f t="shared" si="225"/>
        <v>962.5</v>
      </c>
      <c r="M790" s="509">
        <f t="shared" si="226"/>
        <v>962.5</v>
      </c>
      <c r="N790" s="509">
        <f t="shared" si="227"/>
        <v>962.5</v>
      </c>
      <c r="O790" s="509">
        <f t="shared" si="228"/>
        <v>962.5</v>
      </c>
      <c r="Q790">
        <v>462.5</v>
      </c>
      <c r="R790">
        <v>419.2</v>
      </c>
      <c r="S790">
        <v>962.5</v>
      </c>
      <c r="T790">
        <v>962.5</v>
      </c>
      <c r="U790">
        <v>962.5</v>
      </c>
      <c r="V790">
        <v>962.5</v>
      </c>
      <c r="X790" s="510">
        <f t="shared" si="229"/>
        <v>0</v>
      </c>
      <c r="Y790" s="510">
        <f t="shared" si="230"/>
        <v>-3.2649999999989632E-2</v>
      </c>
      <c r="Z790" s="510">
        <f t="shared" si="231"/>
        <v>0</v>
      </c>
      <c r="AA790" s="510">
        <f t="shared" si="232"/>
        <v>0</v>
      </c>
      <c r="AB790" s="510">
        <f t="shared" si="233"/>
        <v>0</v>
      </c>
      <c r="AC790" s="510">
        <f t="shared" si="234"/>
        <v>0</v>
      </c>
    </row>
    <row r="791" spans="1:29" x14ac:dyDescent="0.25">
      <c r="A791" s="422" t="s">
        <v>349</v>
      </c>
      <c r="B791" s="432">
        <v>12588900</v>
      </c>
      <c r="C791" s="432">
        <v>12330561.550000001</v>
      </c>
      <c r="D791" s="432">
        <v>16175973.369999999</v>
      </c>
      <c r="E791" s="432">
        <v>17721200</v>
      </c>
      <c r="F791" s="432">
        <v>17721200</v>
      </c>
      <c r="G791" s="432">
        <v>17721200</v>
      </c>
      <c r="H791" s="726" t="s">
        <v>336</v>
      </c>
      <c r="J791" s="509">
        <f t="shared" si="223"/>
        <v>12588.9</v>
      </c>
      <c r="K791" s="509">
        <f t="shared" si="224"/>
        <v>12330.6</v>
      </c>
      <c r="L791" s="509">
        <f t="shared" si="225"/>
        <v>16176</v>
      </c>
      <c r="M791" s="509">
        <f t="shared" si="226"/>
        <v>17721.2</v>
      </c>
      <c r="N791" s="509">
        <f t="shared" si="227"/>
        <v>17721.2</v>
      </c>
      <c r="O791" s="509">
        <f t="shared" si="228"/>
        <v>17721.2</v>
      </c>
      <c r="Q791">
        <v>12588.9</v>
      </c>
      <c r="R791">
        <v>12330.6</v>
      </c>
      <c r="S791">
        <v>16176</v>
      </c>
      <c r="T791">
        <v>17721.2</v>
      </c>
      <c r="U791">
        <v>17721.2</v>
      </c>
      <c r="V791">
        <v>17721.2</v>
      </c>
      <c r="X791" s="510">
        <f t="shared" si="229"/>
        <v>0</v>
      </c>
      <c r="Y791" s="510">
        <f t="shared" si="230"/>
        <v>-3.8450000000011642E-2</v>
      </c>
      <c r="Z791" s="510">
        <f t="shared" si="231"/>
        <v>-2.6630000000295695E-2</v>
      </c>
      <c r="AA791" s="510">
        <f t="shared" si="232"/>
        <v>0</v>
      </c>
      <c r="AB791" s="510">
        <f t="shared" si="233"/>
        <v>0</v>
      </c>
      <c r="AC791" s="510">
        <f t="shared" si="234"/>
        <v>0</v>
      </c>
    </row>
    <row r="792" spans="1:29" x14ac:dyDescent="0.25">
      <c r="A792" s="422">
        <v>1</v>
      </c>
      <c r="B792" s="433">
        <v>0</v>
      </c>
      <c r="C792" s="433">
        <v>0</v>
      </c>
      <c r="D792" s="433">
        <v>0</v>
      </c>
      <c r="E792" s="433">
        <v>0</v>
      </c>
      <c r="F792" s="433">
        <v>0</v>
      </c>
      <c r="G792" s="433">
        <v>0</v>
      </c>
      <c r="H792" s="727"/>
      <c r="J792" s="509">
        <f t="shared" si="223"/>
        <v>0</v>
      </c>
      <c r="K792" s="509">
        <f t="shared" si="224"/>
        <v>0</v>
      </c>
      <c r="L792" s="509">
        <f t="shared" si="225"/>
        <v>0</v>
      </c>
      <c r="M792" s="509">
        <f t="shared" si="226"/>
        <v>0</v>
      </c>
      <c r="N792" s="509">
        <f t="shared" si="227"/>
        <v>0</v>
      </c>
      <c r="O792" s="509">
        <f t="shared" si="228"/>
        <v>0</v>
      </c>
      <c r="Q792">
        <v>0</v>
      </c>
      <c r="R792">
        <v>0</v>
      </c>
      <c r="S792">
        <v>0</v>
      </c>
      <c r="T792">
        <v>0</v>
      </c>
      <c r="U792">
        <v>0</v>
      </c>
      <c r="V792">
        <v>0</v>
      </c>
      <c r="X792" s="510">
        <f t="shared" si="229"/>
        <v>0</v>
      </c>
      <c r="Y792" s="510">
        <f t="shared" si="230"/>
        <v>0</v>
      </c>
      <c r="Z792" s="510">
        <f t="shared" si="231"/>
        <v>0</v>
      </c>
      <c r="AA792" s="510">
        <f t="shared" si="232"/>
        <v>0</v>
      </c>
      <c r="AB792" s="510">
        <f t="shared" si="233"/>
        <v>0</v>
      </c>
      <c r="AC792" s="510">
        <f t="shared" si="234"/>
        <v>0</v>
      </c>
    </row>
    <row r="793" spans="1:29" x14ac:dyDescent="0.25">
      <c r="A793" s="422">
        <v>1</v>
      </c>
      <c r="B793" s="434">
        <v>0</v>
      </c>
      <c r="C793" s="434">
        <v>0</v>
      </c>
      <c r="D793" s="434">
        <v>0</v>
      </c>
      <c r="E793" s="434">
        <v>0</v>
      </c>
      <c r="F793" s="434">
        <v>0</v>
      </c>
      <c r="G793" s="434">
        <v>0</v>
      </c>
      <c r="H793" s="809"/>
      <c r="J793" s="509">
        <f t="shared" si="223"/>
        <v>0</v>
      </c>
      <c r="K793" s="509">
        <f t="shared" si="224"/>
        <v>0</v>
      </c>
      <c r="L793" s="509">
        <f t="shared" si="225"/>
        <v>0</v>
      </c>
      <c r="M793" s="509">
        <f t="shared" si="226"/>
        <v>0</v>
      </c>
      <c r="N793" s="509">
        <f t="shared" si="227"/>
        <v>0</v>
      </c>
      <c r="O793" s="509">
        <f t="shared" si="228"/>
        <v>0</v>
      </c>
      <c r="Q793">
        <v>0</v>
      </c>
      <c r="R793">
        <v>0</v>
      </c>
      <c r="S793">
        <v>0</v>
      </c>
      <c r="T793">
        <v>0</v>
      </c>
      <c r="U793">
        <v>0</v>
      </c>
      <c r="V793">
        <v>0</v>
      </c>
      <c r="X793" s="510">
        <f t="shared" si="229"/>
        <v>0</v>
      </c>
      <c r="Y793" s="510">
        <f t="shared" si="230"/>
        <v>0</v>
      </c>
      <c r="Z793" s="510">
        <f t="shared" si="231"/>
        <v>0</v>
      </c>
      <c r="AA793" s="510">
        <f t="shared" si="232"/>
        <v>0</v>
      </c>
      <c r="AB793" s="510">
        <f t="shared" si="233"/>
        <v>0</v>
      </c>
      <c r="AC793" s="510">
        <f t="shared" si="234"/>
        <v>0</v>
      </c>
    </row>
    <row r="794" spans="1:29" ht="60" x14ac:dyDescent="0.25">
      <c r="A794" s="397" t="s">
        <v>880</v>
      </c>
      <c r="B794" s="245">
        <v>1425500</v>
      </c>
      <c r="C794" s="245">
        <v>1375293.81</v>
      </c>
      <c r="D794" s="245">
        <v>0</v>
      </c>
      <c r="E794" s="245">
        <v>0</v>
      </c>
      <c r="F794" s="245">
        <v>0</v>
      </c>
      <c r="G794" s="245">
        <v>0</v>
      </c>
      <c r="H794" s="395" t="s">
        <v>202</v>
      </c>
      <c r="J794" s="509">
        <f t="shared" si="223"/>
        <v>1425.5</v>
      </c>
      <c r="K794" s="509">
        <f t="shared" si="224"/>
        <v>1375.3</v>
      </c>
      <c r="L794" s="509">
        <f t="shared" si="225"/>
        <v>0</v>
      </c>
      <c r="M794" s="509">
        <f t="shared" si="226"/>
        <v>0</v>
      </c>
      <c r="N794" s="509">
        <f t="shared" si="227"/>
        <v>0</v>
      </c>
      <c r="O794" s="509">
        <f t="shared" si="228"/>
        <v>0</v>
      </c>
      <c r="Q794">
        <v>1425.5</v>
      </c>
      <c r="R794">
        <v>1375.3</v>
      </c>
      <c r="S794">
        <v>0</v>
      </c>
      <c r="T794">
        <v>0</v>
      </c>
      <c r="U794">
        <v>0</v>
      </c>
      <c r="V794">
        <v>0</v>
      </c>
      <c r="X794" s="510">
        <f t="shared" si="229"/>
        <v>0</v>
      </c>
      <c r="Y794" s="510">
        <f t="shared" si="230"/>
        <v>-6.1899999998331623E-3</v>
      </c>
      <c r="Z794" s="510">
        <f t="shared" si="231"/>
        <v>0</v>
      </c>
      <c r="AA794" s="510">
        <f t="shared" si="232"/>
        <v>0</v>
      </c>
      <c r="AB794" s="510">
        <f t="shared" si="233"/>
        <v>0</v>
      </c>
      <c r="AC794" s="510">
        <f t="shared" si="234"/>
        <v>0</v>
      </c>
    </row>
    <row r="795" spans="1:29" x14ac:dyDescent="0.25">
      <c r="A795" s="134" t="s">
        <v>881</v>
      </c>
      <c r="B795" s="473">
        <v>312300</v>
      </c>
      <c r="C795" s="473">
        <v>312300</v>
      </c>
      <c r="D795" s="473">
        <v>343541</v>
      </c>
      <c r="E795" s="473">
        <v>343541</v>
      </c>
      <c r="F795" s="473">
        <v>343541</v>
      </c>
      <c r="G795" s="473">
        <v>343541</v>
      </c>
      <c r="H795" s="727" t="s">
        <v>575</v>
      </c>
      <c r="J795" s="509">
        <f t="shared" si="223"/>
        <v>312.3</v>
      </c>
      <c r="K795" s="509">
        <f t="shared" si="224"/>
        <v>312.3</v>
      </c>
      <c r="L795" s="509">
        <f t="shared" si="225"/>
        <v>343.5</v>
      </c>
      <c r="M795" s="509">
        <f t="shared" si="226"/>
        <v>343.5</v>
      </c>
      <c r="N795" s="509">
        <f t="shared" si="227"/>
        <v>343.5</v>
      </c>
      <c r="O795" s="509">
        <f t="shared" si="228"/>
        <v>343.5</v>
      </c>
      <c r="Q795">
        <v>312.3</v>
      </c>
      <c r="R795">
        <v>312.3</v>
      </c>
      <c r="S795">
        <v>343.5</v>
      </c>
      <c r="T795">
        <v>343.5</v>
      </c>
      <c r="U795">
        <v>343.5</v>
      </c>
      <c r="V795">
        <v>343.5</v>
      </c>
      <c r="X795" s="510">
        <f t="shared" si="229"/>
        <v>0</v>
      </c>
      <c r="Y795" s="510">
        <f t="shared" si="230"/>
        <v>0</v>
      </c>
      <c r="Z795" s="510">
        <f t="shared" si="231"/>
        <v>4.0999999999996817E-2</v>
      </c>
      <c r="AA795" s="510">
        <f t="shared" si="232"/>
        <v>4.0999999999996817E-2</v>
      </c>
      <c r="AB795" s="510">
        <f t="shared" si="233"/>
        <v>4.0999999999996817E-2</v>
      </c>
      <c r="AC795" s="510">
        <f t="shared" si="234"/>
        <v>4.0999999999996817E-2</v>
      </c>
    </row>
    <row r="796" spans="1:29" x14ac:dyDescent="0.25">
      <c r="A796" s="422">
        <v>1</v>
      </c>
      <c r="B796" s="474">
        <v>0</v>
      </c>
      <c r="C796" s="474">
        <v>0</v>
      </c>
      <c r="D796" s="474">
        <v>0</v>
      </c>
      <c r="E796" s="474">
        <v>0</v>
      </c>
      <c r="F796" s="474">
        <v>0</v>
      </c>
      <c r="G796" s="474">
        <v>0</v>
      </c>
      <c r="H796" s="727"/>
      <c r="J796" s="509">
        <f t="shared" si="223"/>
        <v>0</v>
      </c>
      <c r="K796" s="509">
        <f t="shared" si="224"/>
        <v>0</v>
      </c>
      <c r="L796" s="509">
        <f t="shared" si="225"/>
        <v>0</v>
      </c>
      <c r="M796" s="509">
        <f t="shared" si="226"/>
        <v>0</v>
      </c>
      <c r="N796" s="509">
        <f t="shared" si="227"/>
        <v>0</v>
      </c>
      <c r="O796" s="509">
        <f t="shared" si="228"/>
        <v>0</v>
      </c>
      <c r="Q796">
        <v>0</v>
      </c>
      <c r="R796">
        <v>0</v>
      </c>
      <c r="S796">
        <v>0</v>
      </c>
      <c r="T796">
        <v>0</v>
      </c>
      <c r="U796">
        <v>0</v>
      </c>
      <c r="V796">
        <v>0</v>
      </c>
      <c r="X796" s="510">
        <f t="shared" si="229"/>
        <v>0</v>
      </c>
      <c r="Y796" s="510">
        <f t="shared" si="230"/>
        <v>0</v>
      </c>
      <c r="Z796" s="510">
        <f t="shared" si="231"/>
        <v>0</v>
      </c>
      <c r="AA796" s="510">
        <f t="shared" si="232"/>
        <v>0</v>
      </c>
      <c r="AB796" s="510">
        <f t="shared" si="233"/>
        <v>0</v>
      </c>
      <c r="AC796" s="510">
        <f t="shared" si="234"/>
        <v>0</v>
      </c>
    </row>
    <row r="797" spans="1:29" x14ac:dyDescent="0.25">
      <c r="A797" s="422">
        <v>1</v>
      </c>
      <c r="B797" s="475">
        <v>0</v>
      </c>
      <c r="C797" s="475">
        <v>0</v>
      </c>
      <c r="D797" s="475">
        <v>0</v>
      </c>
      <c r="E797" s="475">
        <v>0</v>
      </c>
      <c r="F797" s="475">
        <v>0</v>
      </c>
      <c r="G797" s="475">
        <v>0</v>
      </c>
      <c r="H797" s="727"/>
      <c r="J797" s="509">
        <f t="shared" si="223"/>
        <v>0</v>
      </c>
      <c r="K797" s="509">
        <f t="shared" si="224"/>
        <v>0</v>
      </c>
      <c r="L797" s="509">
        <f t="shared" si="225"/>
        <v>0</v>
      </c>
      <c r="M797" s="509">
        <f t="shared" si="226"/>
        <v>0</v>
      </c>
      <c r="N797" s="509">
        <f t="shared" si="227"/>
        <v>0</v>
      </c>
      <c r="O797" s="509">
        <f t="shared" si="228"/>
        <v>0</v>
      </c>
      <c r="Q797">
        <v>0</v>
      </c>
      <c r="R797">
        <v>0</v>
      </c>
      <c r="S797">
        <v>0</v>
      </c>
      <c r="T797">
        <v>0</v>
      </c>
      <c r="U797">
        <v>0</v>
      </c>
      <c r="V797">
        <v>0</v>
      </c>
      <c r="X797" s="510">
        <f t="shared" si="229"/>
        <v>0</v>
      </c>
      <c r="Y797" s="510">
        <f t="shared" si="230"/>
        <v>0</v>
      </c>
      <c r="Z797" s="510">
        <f t="shared" si="231"/>
        <v>0</v>
      </c>
      <c r="AA797" s="510">
        <f t="shared" si="232"/>
        <v>0</v>
      </c>
      <c r="AB797" s="510">
        <f t="shared" si="233"/>
        <v>0</v>
      </c>
      <c r="AC797" s="510">
        <f t="shared" si="234"/>
        <v>0</v>
      </c>
    </row>
    <row r="798" spans="1:29" x14ac:dyDescent="0.25">
      <c r="A798" s="134" t="s">
        <v>350</v>
      </c>
      <c r="B798" s="473">
        <v>127542.39999999999</v>
      </c>
      <c r="C798" s="473">
        <v>127542.39999999999</v>
      </c>
      <c r="D798" s="473">
        <v>189917.4</v>
      </c>
      <c r="E798" s="473">
        <v>0</v>
      </c>
      <c r="F798" s="473">
        <v>0</v>
      </c>
      <c r="G798" s="473">
        <v>0</v>
      </c>
      <c r="H798" s="726" t="s">
        <v>217</v>
      </c>
      <c r="J798" s="509">
        <f t="shared" si="223"/>
        <v>127.5</v>
      </c>
      <c r="K798" s="509">
        <f t="shared" si="224"/>
        <v>127.5</v>
      </c>
      <c r="L798" s="509">
        <f t="shared" si="225"/>
        <v>189.9</v>
      </c>
      <c r="M798" s="509">
        <f t="shared" si="226"/>
        <v>0</v>
      </c>
      <c r="N798" s="509">
        <f t="shared" si="227"/>
        <v>0</v>
      </c>
      <c r="O798" s="509">
        <f t="shared" si="228"/>
        <v>0</v>
      </c>
      <c r="Q798">
        <v>127.5</v>
      </c>
      <c r="R798">
        <v>127.5</v>
      </c>
      <c r="S798">
        <v>189.9</v>
      </c>
      <c r="T798">
        <v>0</v>
      </c>
      <c r="U798">
        <v>0</v>
      </c>
      <c r="V798">
        <v>0</v>
      </c>
      <c r="X798" s="510">
        <f t="shared" si="229"/>
        <v>4.2400000000000659E-2</v>
      </c>
      <c r="Y798" s="510">
        <f t="shared" si="230"/>
        <v>4.2400000000000659E-2</v>
      </c>
      <c r="Z798" s="510">
        <f t="shared" si="231"/>
        <v>1.7399999999980764E-2</v>
      </c>
      <c r="AA798" s="510">
        <f t="shared" si="232"/>
        <v>0</v>
      </c>
      <c r="AB798" s="510">
        <f t="shared" si="233"/>
        <v>0</v>
      </c>
      <c r="AC798" s="510">
        <f t="shared" si="234"/>
        <v>0</v>
      </c>
    </row>
    <row r="799" spans="1:29" x14ac:dyDescent="0.25">
      <c r="A799" s="422">
        <v>1</v>
      </c>
      <c r="B799" s="474">
        <v>0</v>
      </c>
      <c r="C799" s="474">
        <v>0</v>
      </c>
      <c r="D799" s="474">
        <v>0</v>
      </c>
      <c r="E799" s="474">
        <v>0</v>
      </c>
      <c r="F799" s="474">
        <v>0</v>
      </c>
      <c r="G799" s="474">
        <v>0</v>
      </c>
      <c r="H799" s="727"/>
      <c r="J799" s="509">
        <f t="shared" si="223"/>
        <v>0</v>
      </c>
      <c r="K799" s="509">
        <f t="shared" si="224"/>
        <v>0</v>
      </c>
      <c r="L799" s="509">
        <f t="shared" si="225"/>
        <v>0</v>
      </c>
      <c r="M799" s="509">
        <f t="shared" si="226"/>
        <v>0</v>
      </c>
      <c r="N799" s="509">
        <f t="shared" si="227"/>
        <v>0</v>
      </c>
      <c r="O799" s="509">
        <f t="shared" si="228"/>
        <v>0</v>
      </c>
      <c r="Q799">
        <v>0</v>
      </c>
      <c r="R799">
        <v>0</v>
      </c>
      <c r="S799">
        <v>0</v>
      </c>
      <c r="T799">
        <v>0</v>
      </c>
      <c r="U799">
        <v>0</v>
      </c>
      <c r="V799">
        <v>0</v>
      </c>
      <c r="X799" s="510">
        <f t="shared" si="229"/>
        <v>0</v>
      </c>
      <c r="Y799" s="510">
        <f t="shared" si="230"/>
        <v>0</v>
      </c>
      <c r="Z799" s="510">
        <f t="shared" si="231"/>
        <v>0</v>
      </c>
      <c r="AA799" s="510">
        <f t="shared" si="232"/>
        <v>0</v>
      </c>
      <c r="AB799" s="510">
        <f t="shared" si="233"/>
        <v>0</v>
      </c>
      <c r="AC799" s="510">
        <f t="shared" si="234"/>
        <v>0</v>
      </c>
    </row>
    <row r="800" spans="1:29" x14ac:dyDescent="0.25">
      <c r="A800" s="422">
        <v>1</v>
      </c>
      <c r="B800" s="475">
        <v>0</v>
      </c>
      <c r="C800" s="475">
        <v>0</v>
      </c>
      <c r="D800" s="475">
        <v>0</v>
      </c>
      <c r="E800" s="475">
        <v>0</v>
      </c>
      <c r="F800" s="475">
        <v>0</v>
      </c>
      <c r="G800" s="475">
        <v>0</v>
      </c>
      <c r="H800" s="727"/>
      <c r="J800" s="509">
        <f t="shared" si="223"/>
        <v>0</v>
      </c>
      <c r="K800" s="509">
        <f t="shared" si="224"/>
        <v>0</v>
      </c>
      <c r="L800" s="509">
        <f t="shared" si="225"/>
        <v>0</v>
      </c>
      <c r="M800" s="509">
        <f t="shared" si="226"/>
        <v>0</v>
      </c>
      <c r="N800" s="509">
        <f t="shared" si="227"/>
        <v>0</v>
      </c>
      <c r="O800" s="509">
        <f t="shared" si="228"/>
        <v>0</v>
      </c>
      <c r="Q800">
        <v>0</v>
      </c>
      <c r="R800">
        <v>0</v>
      </c>
      <c r="S800">
        <v>0</v>
      </c>
      <c r="T800">
        <v>0</v>
      </c>
      <c r="U800">
        <v>0</v>
      </c>
      <c r="V800">
        <v>0</v>
      </c>
      <c r="X800" s="510">
        <f t="shared" si="229"/>
        <v>0</v>
      </c>
      <c r="Y800" s="510">
        <f t="shared" si="230"/>
        <v>0</v>
      </c>
      <c r="Z800" s="510">
        <f t="shared" si="231"/>
        <v>0</v>
      </c>
      <c r="AA800" s="510">
        <f t="shared" si="232"/>
        <v>0</v>
      </c>
      <c r="AB800" s="510">
        <f t="shared" si="233"/>
        <v>0</v>
      </c>
      <c r="AC800" s="510">
        <f t="shared" si="234"/>
        <v>0</v>
      </c>
    </row>
    <row r="801" spans="1:29" x14ac:dyDescent="0.25">
      <c r="A801" s="134" t="s">
        <v>351</v>
      </c>
      <c r="B801" s="473">
        <v>117720</v>
      </c>
      <c r="C801" s="473">
        <v>117720</v>
      </c>
      <c r="D801" s="473">
        <v>117720</v>
      </c>
      <c r="E801" s="473">
        <v>117720</v>
      </c>
      <c r="F801" s="473">
        <v>117720</v>
      </c>
      <c r="G801" s="473">
        <v>117720</v>
      </c>
      <c r="H801" s="726" t="s">
        <v>121</v>
      </c>
      <c r="J801" s="509">
        <f t="shared" si="223"/>
        <v>117.7</v>
      </c>
      <c r="K801" s="509">
        <f t="shared" si="224"/>
        <v>117.7</v>
      </c>
      <c r="L801" s="509">
        <f t="shared" si="225"/>
        <v>117.7</v>
      </c>
      <c r="M801" s="509">
        <f t="shared" si="226"/>
        <v>117.7</v>
      </c>
      <c r="N801" s="509">
        <f t="shared" si="227"/>
        <v>117.7</v>
      </c>
      <c r="O801" s="509">
        <f t="shared" si="228"/>
        <v>117.7</v>
      </c>
      <c r="Q801">
        <v>117.7</v>
      </c>
      <c r="R801">
        <v>117.7</v>
      </c>
      <c r="S801">
        <v>117.7</v>
      </c>
      <c r="T801">
        <v>117.7</v>
      </c>
      <c r="U801">
        <v>117.7</v>
      </c>
      <c r="V801">
        <v>117.7</v>
      </c>
      <c r="X801" s="510">
        <f t="shared" si="229"/>
        <v>1.9999999999996021E-2</v>
      </c>
      <c r="Y801" s="510">
        <f t="shared" si="230"/>
        <v>1.9999999999996021E-2</v>
      </c>
      <c r="Z801" s="510">
        <f t="shared" si="231"/>
        <v>1.9999999999996021E-2</v>
      </c>
      <c r="AA801" s="510">
        <f t="shared" si="232"/>
        <v>1.9999999999996021E-2</v>
      </c>
      <c r="AB801" s="510">
        <f t="shared" si="233"/>
        <v>1.9999999999996021E-2</v>
      </c>
      <c r="AC801" s="510">
        <f t="shared" si="234"/>
        <v>1.9999999999996021E-2</v>
      </c>
    </row>
    <row r="802" spans="1:29" x14ac:dyDescent="0.25">
      <c r="A802" s="422">
        <v>1</v>
      </c>
      <c r="B802" s="474">
        <v>0</v>
      </c>
      <c r="C802" s="474">
        <v>0</v>
      </c>
      <c r="D802" s="474">
        <v>0</v>
      </c>
      <c r="E802" s="474">
        <v>0</v>
      </c>
      <c r="F802" s="474">
        <v>0</v>
      </c>
      <c r="G802" s="474">
        <v>0</v>
      </c>
      <c r="H802" s="727"/>
      <c r="J802" s="509">
        <f t="shared" si="223"/>
        <v>0</v>
      </c>
      <c r="K802" s="509">
        <f t="shared" si="224"/>
        <v>0</v>
      </c>
      <c r="L802" s="509">
        <f t="shared" si="225"/>
        <v>0</v>
      </c>
      <c r="M802" s="509">
        <f t="shared" si="226"/>
        <v>0</v>
      </c>
      <c r="N802" s="509">
        <f t="shared" si="227"/>
        <v>0</v>
      </c>
      <c r="O802" s="509">
        <f t="shared" si="228"/>
        <v>0</v>
      </c>
      <c r="Q802">
        <v>0</v>
      </c>
      <c r="R802">
        <v>0</v>
      </c>
      <c r="S802">
        <v>0</v>
      </c>
      <c r="T802">
        <v>0</v>
      </c>
      <c r="U802">
        <v>0</v>
      </c>
      <c r="V802">
        <v>0</v>
      </c>
      <c r="X802" s="510">
        <f t="shared" si="229"/>
        <v>0</v>
      </c>
      <c r="Y802" s="510">
        <f t="shared" si="230"/>
        <v>0</v>
      </c>
      <c r="Z802" s="510">
        <f t="shared" si="231"/>
        <v>0</v>
      </c>
      <c r="AA802" s="510">
        <f t="shared" si="232"/>
        <v>0</v>
      </c>
      <c r="AB802" s="510">
        <f t="shared" si="233"/>
        <v>0</v>
      </c>
      <c r="AC802" s="510">
        <f t="shared" si="234"/>
        <v>0</v>
      </c>
    </row>
    <row r="803" spans="1:29" x14ac:dyDescent="0.25">
      <c r="A803" s="468" t="s">
        <v>352</v>
      </c>
      <c r="B803" s="473">
        <v>9016000</v>
      </c>
      <c r="C803" s="473">
        <v>7847667.7300000004</v>
      </c>
      <c r="D803" s="473">
        <v>8316300</v>
      </c>
      <c r="E803" s="473">
        <v>8964000</v>
      </c>
      <c r="F803" s="473">
        <v>8964000</v>
      </c>
      <c r="G803" s="473">
        <v>8964000</v>
      </c>
      <c r="H803" s="848" t="s">
        <v>1605</v>
      </c>
      <c r="J803" s="509">
        <f t="shared" si="223"/>
        <v>9016</v>
      </c>
      <c r="K803" s="509">
        <f t="shared" si="224"/>
        <v>7847.7</v>
      </c>
      <c r="L803" s="509">
        <f t="shared" si="225"/>
        <v>8316.2999999999993</v>
      </c>
      <c r="M803" s="509">
        <f t="shared" si="226"/>
        <v>8964</v>
      </c>
      <c r="N803" s="509">
        <f t="shared" si="227"/>
        <v>8964</v>
      </c>
      <c r="O803" s="509">
        <f t="shared" si="228"/>
        <v>8964</v>
      </c>
      <c r="Q803">
        <v>9016</v>
      </c>
      <c r="R803">
        <v>7847.7</v>
      </c>
      <c r="S803">
        <v>8316.2999999999993</v>
      </c>
      <c r="T803">
        <v>8964</v>
      </c>
      <c r="U803">
        <v>8964</v>
      </c>
      <c r="V803">
        <v>8964</v>
      </c>
      <c r="X803" s="510">
        <f t="shared" si="229"/>
        <v>0</v>
      </c>
      <c r="Y803" s="510">
        <f t="shared" si="230"/>
        <v>-3.2269999999698484E-2</v>
      </c>
      <c r="Z803" s="510">
        <f t="shared" si="231"/>
        <v>0</v>
      </c>
      <c r="AA803" s="510">
        <f t="shared" si="232"/>
        <v>0</v>
      </c>
      <c r="AB803" s="510">
        <f t="shared" si="233"/>
        <v>0</v>
      </c>
      <c r="AC803" s="510">
        <f t="shared" si="234"/>
        <v>0</v>
      </c>
    </row>
    <row r="804" spans="1:29" x14ac:dyDescent="0.25">
      <c r="A804" s="422">
        <v>1</v>
      </c>
      <c r="B804" s="475">
        <v>0</v>
      </c>
      <c r="C804" s="475">
        <v>0</v>
      </c>
      <c r="D804" s="475">
        <v>0</v>
      </c>
      <c r="E804" s="475">
        <v>0</v>
      </c>
      <c r="F804" s="475">
        <v>0</v>
      </c>
      <c r="G804" s="475">
        <v>0</v>
      </c>
      <c r="H804" s="849"/>
      <c r="J804" s="509">
        <f t="shared" si="223"/>
        <v>0</v>
      </c>
      <c r="K804" s="509">
        <f t="shared" si="224"/>
        <v>0</v>
      </c>
      <c r="L804" s="509">
        <f t="shared" si="225"/>
        <v>0</v>
      </c>
      <c r="M804" s="509">
        <f t="shared" si="226"/>
        <v>0</v>
      </c>
      <c r="N804" s="509">
        <f t="shared" si="227"/>
        <v>0</v>
      </c>
      <c r="O804" s="509">
        <f t="shared" si="228"/>
        <v>0</v>
      </c>
      <c r="Q804">
        <v>0</v>
      </c>
      <c r="R804">
        <v>0</v>
      </c>
      <c r="S804">
        <v>0</v>
      </c>
      <c r="T804">
        <v>0</v>
      </c>
      <c r="U804">
        <v>0</v>
      </c>
      <c r="V804">
        <v>0</v>
      </c>
      <c r="X804" s="510">
        <f t="shared" si="229"/>
        <v>0</v>
      </c>
      <c r="Y804" s="510">
        <f t="shared" si="230"/>
        <v>0</v>
      </c>
      <c r="Z804" s="510">
        <f t="shared" si="231"/>
        <v>0</v>
      </c>
      <c r="AA804" s="510">
        <f t="shared" si="232"/>
        <v>0</v>
      </c>
      <c r="AB804" s="510">
        <f t="shared" si="233"/>
        <v>0</v>
      </c>
      <c r="AC804" s="510">
        <f t="shared" si="234"/>
        <v>0</v>
      </c>
    </row>
    <row r="805" spans="1:29" x14ac:dyDescent="0.25">
      <c r="A805" s="134" t="s">
        <v>623</v>
      </c>
      <c r="B805" s="473">
        <v>102900</v>
      </c>
      <c r="C805" s="473">
        <v>102900</v>
      </c>
      <c r="D805" s="473">
        <v>102900</v>
      </c>
      <c r="E805" s="473">
        <v>67100</v>
      </c>
      <c r="F805" s="473">
        <v>67100</v>
      </c>
      <c r="G805" s="473">
        <v>67100</v>
      </c>
      <c r="H805" s="726" t="s">
        <v>337</v>
      </c>
      <c r="J805" s="509">
        <f t="shared" si="223"/>
        <v>102.9</v>
      </c>
      <c r="K805" s="509">
        <f t="shared" si="224"/>
        <v>102.9</v>
      </c>
      <c r="L805" s="509">
        <f t="shared" si="225"/>
        <v>102.9</v>
      </c>
      <c r="M805" s="509">
        <f t="shared" si="226"/>
        <v>67.099999999999994</v>
      </c>
      <c r="N805" s="509">
        <f t="shared" si="227"/>
        <v>67.099999999999994</v>
      </c>
      <c r="O805" s="509">
        <f t="shared" si="228"/>
        <v>67.099999999999994</v>
      </c>
      <c r="Q805">
        <v>102.9</v>
      </c>
      <c r="R805">
        <v>102.9</v>
      </c>
      <c r="S805">
        <v>102.9</v>
      </c>
      <c r="T805">
        <v>67.099999999999994</v>
      </c>
      <c r="U805">
        <v>67.099999999999994</v>
      </c>
      <c r="V805">
        <v>67.099999999999994</v>
      </c>
      <c r="X805" s="510">
        <f t="shared" si="229"/>
        <v>0</v>
      </c>
      <c r="Y805" s="510">
        <f t="shared" si="230"/>
        <v>0</v>
      </c>
      <c r="Z805" s="510">
        <f t="shared" si="231"/>
        <v>0</v>
      </c>
      <c r="AA805" s="510">
        <f t="shared" si="232"/>
        <v>0</v>
      </c>
      <c r="AB805" s="510">
        <f t="shared" si="233"/>
        <v>0</v>
      </c>
      <c r="AC805" s="510">
        <f t="shared" si="234"/>
        <v>0</v>
      </c>
    </row>
    <row r="806" spans="1:29" x14ac:dyDescent="0.25">
      <c r="A806" s="422">
        <v>1</v>
      </c>
      <c r="B806" s="474">
        <v>0</v>
      </c>
      <c r="C806" s="474">
        <v>0</v>
      </c>
      <c r="D806" s="474">
        <v>0</v>
      </c>
      <c r="E806" s="474">
        <v>0</v>
      </c>
      <c r="F806" s="474">
        <v>0</v>
      </c>
      <c r="G806" s="474">
        <v>0</v>
      </c>
      <c r="H806" s="727"/>
      <c r="J806" s="509">
        <f t="shared" si="223"/>
        <v>0</v>
      </c>
      <c r="K806" s="509">
        <f t="shared" si="224"/>
        <v>0</v>
      </c>
      <c r="L806" s="509">
        <f t="shared" si="225"/>
        <v>0</v>
      </c>
      <c r="M806" s="509">
        <f t="shared" si="226"/>
        <v>0</v>
      </c>
      <c r="N806" s="509">
        <f t="shared" si="227"/>
        <v>0</v>
      </c>
      <c r="O806" s="509">
        <f t="shared" si="228"/>
        <v>0</v>
      </c>
      <c r="Q806">
        <v>0</v>
      </c>
      <c r="R806">
        <v>0</v>
      </c>
      <c r="S806">
        <v>0</v>
      </c>
      <c r="T806">
        <v>0</v>
      </c>
      <c r="U806">
        <v>0</v>
      </c>
      <c r="V806">
        <v>0</v>
      </c>
      <c r="X806" s="510">
        <f t="shared" si="229"/>
        <v>0</v>
      </c>
      <c r="Y806" s="510">
        <f t="shared" si="230"/>
        <v>0</v>
      </c>
      <c r="Z806" s="510">
        <f t="shared" si="231"/>
        <v>0</v>
      </c>
      <c r="AA806" s="510">
        <f t="shared" si="232"/>
        <v>0</v>
      </c>
      <c r="AB806" s="510">
        <f t="shared" si="233"/>
        <v>0</v>
      </c>
      <c r="AC806" s="510">
        <f t="shared" si="234"/>
        <v>0</v>
      </c>
    </row>
    <row r="807" spans="1:29" x14ac:dyDescent="0.25">
      <c r="A807" s="422">
        <v>1</v>
      </c>
      <c r="B807" s="474">
        <v>0</v>
      </c>
      <c r="C807" s="474">
        <v>0</v>
      </c>
      <c r="D807" s="474">
        <v>0</v>
      </c>
      <c r="E807" s="474">
        <v>0</v>
      </c>
      <c r="F807" s="474">
        <v>0</v>
      </c>
      <c r="G807" s="474">
        <v>0</v>
      </c>
      <c r="H807" s="727"/>
      <c r="J807" s="509">
        <f t="shared" si="223"/>
        <v>0</v>
      </c>
      <c r="K807" s="509">
        <f t="shared" si="224"/>
        <v>0</v>
      </c>
      <c r="L807" s="509">
        <f t="shared" si="225"/>
        <v>0</v>
      </c>
      <c r="M807" s="509">
        <f t="shared" si="226"/>
        <v>0</v>
      </c>
      <c r="N807" s="509">
        <f t="shared" si="227"/>
        <v>0</v>
      </c>
      <c r="O807" s="509">
        <f t="shared" si="228"/>
        <v>0</v>
      </c>
      <c r="Q807">
        <v>0</v>
      </c>
      <c r="R807">
        <v>0</v>
      </c>
      <c r="S807">
        <v>0</v>
      </c>
      <c r="T807">
        <v>0</v>
      </c>
      <c r="U807">
        <v>0</v>
      </c>
      <c r="V807">
        <v>0</v>
      </c>
      <c r="X807" s="510">
        <f t="shared" si="229"/>
        <v>0</v>
      </c>
      <c r="Y807" s="510">
        <f t="shared" si="230"/>
        <v>0</v>
      </c>
      <c r="Z807" s="510">
        <f t="shared" si="231"/>
        <v>0</v>
      </c>
      <c r="AA807" s="510">
        <f t="shared" si="232"/>
        <v>0</v>
      </c>
      <c r="AB807" s="510">
        <f t="shared" si="233"/>
        <v>0</v>
      </c>
      <c r="AC807" s="510">
        <f t="shared" si="234"/>
        <v>0</v>
      </c>
    </row>
    <row r="808" spans="1:29" x14ac:dyDescent="0.25">
      <c r="A808" s="422">
        <v>1</v>
      </c>
      <c r="B808" s="474">
        <v>0</v>
      </c>
      <c r="C808" s="474">
        <v>0</v>
      </c>
      <c r="D808" s="474">
        <v>0</v>
      </c>
      <c r="E808" s="474">
        <v>0</v>
      </c>
      <c r="F808" s="474">
        <v>0</v>
      </c>
      <c r="G808" s="474">
        <v>0</v>
      </c>
      <c r="H808" s="727"/>
      <c r="J808" s="509">
        <f t="shared" si="223"/>
        <v>0</v>
      </c>
      <c r="K808" s="509">
        <f t="shared" si="224"/>
        <v>0</v>
      </c>
      <c r="L808" s="509">
        <f t="shared" si="225"/>
        <v>0</v>
      </c>
      <c r="M808" s="509">
        <f t="shared" si="226"/>
        <v>0</v>
      </c>
      <c r="N808" s="509">
        <f t="shared" si="227"/>
        <v>0</v>
      </c>
      <c r="O808" s="509">
        <f t="shared" si="228"/>
        <v>0</v>
      </c>
      <c r="Q808">
        <v>0</v>
      </c>
      <c r="R808">
        <v>0</v>
      </c>
      <c r="S808">
        <v>0</v>
      </c>
      <c r="T808">
        <v>0</v>
      </c>
      <c r="U808">
        <v>0</v>
      </c>
      <c r="V808">
        <v>0</v>
      </c>
      <c r="X808" s="510">
        <f t="shared" si="229"/>
        <v>0</v>
      </c>
      <c r="Y808" s="510">
        <f t="shared" si="230"/>
        <v>0</v>
      </c>
      <c r="Z808" s="510">
        <f t="shared" si="231"/>
        <v>0</v>
      </c>
      <c r="AA808" s="510">
        <f t="shared" si="232"/>
        <v>0</v>
      </c>
      <c r="AB808" s="510">
        <f t="shared" si="233"/>
        <v>0</v>
      </c>
      <c r="AC808" s="510">
        <f t="shared" si="234"/>
        <v>0</v>
      </c>
    </row>
    <row r="809" spans="1:29" x14ac:dyDescent="0.25">
      <c r="A809" s="422">
        <v>1</v>
      </c>
      <c r="B809" s="475">
        <v>0</v>
      </c>
      <c r="C809" s="475">
        <v>0</v>
      </c>
      <c r="D809" s="475">
        <v>0</v>
      </c>
      <c r="E809" s="475">
        <v>0</v>
      </c>
      <c r="F809" s="475">
        <v>0</v>
      </c>
      <c r="G809" s="475">
        <v>0</v>
      </c>
      <c r="H809" s="727"/>
      <c r="J809" s="509">
        <f t="shared" si="223"/>
        <v>0</v>
      </c>
      <c r="K809" s="509">
        <f t="shared" si="224"/>
        <v>0</v>
      </c>
      <c r="L809" s="509">
        <f t="shared" si="225"/>
        <v>0</v>
      </c>
      <c r="M809" s="509">
        <f t="shared" si="226"/>
        <v>0</v>
      </c>
      <c r="N809" s="509">
        <f t="shared" si="227"/>
        <v>0</v>
      </c>
      <c r="O809" s="509">
        <f t="shared" si="228"/>
        <v>0</v>
      </c>
      <c r="Q809">
        <v>0</v>
      </c>
      <c r="R809">
        <v>0</v>
      </c>
      <c r="S809">
        <v>0</v>
      </c>
      <c r="T809">
        <v>0</v>
      </c>
      <c r="U809">
        <v>0</v>
      </c>
      <c r="V809">
        <v>0</v>
      </c>
      <c r="X809" s="510">
        <f t="shared" si="229"/>
        <v>0</v>
      </c>
      <c r="Y809" s="510">
        <f t="shared" si="230"/>
        <v>0</v>
      </c>
      <c r="Z809" s="510">
        <f t="shared" si="231"/>
        <v>0</v>
      </c>
      <c r="AA809" s="510">
        <f t="shared" si="232"/>
        <v>0</v>
      </c>
      <c r="AB809" s="510">
        <f t="shared" si="233"/>
        <v>0</v>
      </c>
      <c r="AC809" s="510">
        <f t="shared" si="234"/>
        <v>0</v>
      </c>
    </row>
    <row r="810" spans="1:29" x14ac:dyDescent="0.25">
      <c r="A810" s="134" t="s">
        <v>353</v>
      </c>
      <c r="B810" s="473">
        <v>50000</v>
      </c>
      <c r="C810" s="473">
        <v>50000</v>
      </c>
      <c r="D810" s="473">
        <v>50000</v>
      </c>
      <c r="E810" s="473">
        <v>50000</v>
      </c>
      <c r="F810" s="473">
        <v>50000</v>
      </c>
      <c r="G810" s="473">
        <v>50000</v>
      </c>
      <c r="H810" s="726" t="s">
        <v>449</v>
      </c>
      <c r="J810" s="509">
        <f t="shared" si="223"/>
        <v>50</v>
      </c>
      <c r="K810" s="509">
        <f t="shared" si="224"/>
        <v>50</v>
      </c>
      <c r="L810" s="509">
        <f t="shared" si="225"/>
        <v>50</v>
      </c>
      <c r="M810" s="509">
        <f t="shared" si="226"/>
        <v>50</v>
      </c>
      <c r="N810" s="509">
        <f t="shared" si="227"/>
        <v>50</v>
      </c>
      <c r="O810" s="509">
        <f t="shared" si="228"/>
        <v>50</v>
      </c>
      <c r="Q810">
        <v>50</v>
      </c>
      <c r="R810">
        <v>50</v>
      </c>
      <c r="S810">
        <v>50</v>
      </c>
      <c r="T810">
        <v>50</v>
      </c>
      <c r="U810">
        <v>50</v>
      </c>
      <c r="V810">
        <v>50</v>
      </c>
      <c r="X810" s="510">
        <f t="shared" si="229"/>
        <v>0</v>
      </c>
      <c r="Y810" s="510">
        <f t="shared" si="230"/>
        <v>0</v>
      </c>
      <c r="Z810" s="510">
        <f t="shared" si="231"/>
        <v>0</v>
      </c>
      <c r="AA810" s="510">
        <f t="shared" si="232"/>
        <v>0</v>
      </c>
      <c r="AB810" s="510">
        <f t="shared" si="233"/>
        <v>0</v>
      </c>
      <c r="AC810" s="510">
        <f t="shared" si="234"/>
        <v>0</v>
      </c>
    </row>
    <row r="811" spans="1:29" x14ac:dyDescent="0.25">
      <c r="A811" s="422">
        <v>1</v>
      </c>
      <c r="B811" s="474">
        <v>0</v>
      </c>
      <c r="C811" s="474">
        <v>0</v>
      </c>
      <c r="D811" s="474">
        <v>0</v>
      </c>
      <c r="E811" s="474">
        <v>0</v>
      </c>
      <c r="F811" s="474">
        <v>0</v>
      </c>
      <c r="G811" s="474">
        <v>0</v>
      </c>
      <c r="H811" s="727"/>
      <c r="J811" s="509">
        <f t="shared" si="223"/>
        <v>0</v>
      </c>
      <c r="K811" s="509">
        <f t="shared" si="224"/>
        <v>0</v>
      </c>
      <c r="L811" s="509">
        <f t="shared" si="225"/>
        <v>0</v>
      </c>
      <c r="M811" s="509">
        <f t="shared" si="226"/>
        <v>0</v>
      </c>
      <c r="N811" s="509">
        <f t="shared" si="227"/>
        <v>0</v>
      </c>
      <c r="O811" s="509">
        <f t="shared" si="228"/>
        <v>0</v>
      </c>
      <c r="Q811">
        <v>0</v>
      </c>
      <c r="R811">
        <v>0</v>
      </c>
      <c r="S811">
        <v>0</v>
      </c>
      <c r="T811">
        <v>0</v>
      </c>
      <c r="U811">
        <v>0</v>
      </c>
      <c r="V811">
        <v>0</v>
      </c>
      <c r="X811" s="510">
        <f t="shared" si="229"/>
        <v>0</v>
      </c>
      <c r="Y811" s="510">
        <f t="shared" si="230"/>
        <v>0</v>
      </c>
      <c r="Z811" s="510">
        <f t="shared" si="231"/>
        <v>0</v>
      </c>
      <c r="AA811" s="510">
        <f t="shared" si="232"/>
        <v>0</v>
      </c>
      <c r="AB811" s="510">
        <f t="shared" si="233"/>
        <v>0</v>
      </c>
      <c r="AC811" s="510">
        <f t="shared" si="234"/>
        <v>0</v>
      </c>
    </row>
    <row r="812" spans="1:29" x14ac:dyDescent="0.25">
      <c r="A812" s="422">
        <v>1</v>
      </c>
      <c r="B812" s="475">
        <v>0</v>
      </c>
      <c r="C812" s="475">
        <v>0</v>
      </c>
      <c r="D812" s="475">
        <v>0</v>
      </c>
      <c r="E812" s="475">
        <v>0</v>
      </c>
      <c r="F812" s="475">
        <v>0</v>
      </c>
      <c r="G812" s="475">
        <v>0</v>
      </c>
      <c r="H812" s="727"/>
      <c r="J812" s="509">
        <f t="shared" si="223"/>
        <v>0</v>
      </c>
      <c r="K812" s="509">
        <f t="shared" si="224"/>
        <v>0</v>
      </c>
      <c r="L812" s="509">
        <f t="shared" si="225"/>
        <v>0</v>
      </c>
      <c r="M812" s="509">
        <f t="shared" si="226"/>
        <v>0</v>
      </c>
      <c r="N812" s="509">
        <f t="shared" si="227"/>
        <v>0</v>
      </c>
      <c r="O812" s="509">
        <f t="shared" si="228"/>
        <v>0</v>
      </c>
      <c r="Q812">
        <v>0</v>
      </c>
      <c r="R812">
        <v>0</v>
      </c>
      <c r="S812">
        <v>0</v>
      </c>
      <c r="T812">
        <v>0</v>
      </c>
      <c r="U812">
        <v>0</v>
      </c>
      <c r="V812">
        <v>0</v>
      </c>
      <c r="X812" s="510">
        <f t="shared" si="229"/>
        <v>0</v>
      </c>
      <c r="Y812" s="510">
        <f t="shared" si="230"/>
        <v>0</v>
      </c>
      <c r="Z812" s="510">
        <f t="shared" si="231"/>
        <v>0</v>
      </c>
      <c r="AA812" s="510">
        <f t="shared" si="232"/>
        <v>0</v>
      </c>
      <c r="AB812" s="510">
        <f t="shared" si="233"/>
        <v>0</v>
      </c>
      <c r="AC812" s="510">
        <f t="shared" si="234"/>
        <v>0</v>
      </c>
    </row>
    <row r="813" spans="1:29" x14ac:dyDescent="0.25">
      <c r="A813" s="134" t="s">
        <v>354</v>
      </c>
      <c r="B813" s="432">
        <v>186596040.78999999</v>
      </c>
      <c r="C813" s="432">
        <v>186525204.47999999</v>
      </c>
      <c r="D813" s="432">
        <v>125771299.31</v>
      </c>
      <c r="E813" s="432">
        <v>215978900</v>
      </c>
      <c r="F813" s="432">
        <v>0</v>
      </c>
      <c r="G813" s="432">
        <v>100000000</v>
      </c>
      <c r="H813" s="621" t="s">
        <v>893</v>
      </c>
      <c r="J813" s="509">
        <f t="shared" si="223"/>
        <v>186596</v>
      </c>
      <c r="K813" s="509">
        <f t="shared" si="224"/>
        <v>186525.2</v>
      </c>
      <c r="L813" s="509">
        <f t="shared" si="225"/>
        <v>125771.3</v>
      </c>
      <c r="M813" s="509">
        <f t="shared" si="226"/>
        <v>215978.9</v>
      </c>
      <c r="N813" s="509">
        <f t="shared" si="227"/>
        <v>0</v>
      </c>
      <c r="O813" s="509">
        <f t="shared" si="228"/>
        <v>100000</v>
      </c>
      <c r="Q813">
        <v>186596</v>
      </c>
      <c r="R813">
        <v>186525.2</v>
      </c>
      <c r="S813">
        <v>125771.3</v>
      </c>
      <c r="T813">
        <v>215978.9</v>
      </c>
      <c r="U813">
        <v>0</v>
      </c>
      <c r="V813">
        <v>100000</v>
      </c>
      <c r="X813" s="510">
        <f t="shared" si="229"/>
        <v>4.078999999910593E-2</v>
      </c>
      <c r="Y813" s="510">
        <f t="shared" si="230"/>
        <v>4.4799999741371721E-3</v>
      </c>
      <c r="Z813" s="510">
        <f t="shared" si="231"/>
        <v>-6.900000007590279E-4</v>
      </c>
      <c r="AA813" s="510">
        <f t="shared" si="232"/>
        <v>0</v>
      </c>
      <c r="AB813" s="510">
        <f t="shared" si="233"/>
        <v>0</v>
      </c>
      <c r="AC813" s="510">
        <f t="shared" si="234"/>
        <v>0</v>
      </c>
    </row>
    <row r="814" spans="1:29" x14ac:dyDescent="0.25">
      <c r="A814" s="422">
        <v>1</v>
      </c>
      <c r="B814" s="433">
        <v>0</v>
      </c>
      <c r="C814" s="433">
        <v>0</v>
      </c>
      <c r="D814" s="433">
        <v>0</v>
      </c>
      <c r="E814" s="433">
        <v>0</v>
      </c>
      <c r="F814" s="433">
        <v>0</v>
      </c>
      <c r="G814" s="433">
        <v>0</v>
      </c>
      <c r="H814" s="621"/>
      <c r="J814" s="509">
        <f t="shared" ref="J814:J831" si="235">ROUND(B814/1000,1)</f>
        <v>0</v>
      </c>
      <c r="K814" s="509">
        <f t="shared" ref="K814:K831" si="236">ROUND(C814/1000,1)</f>
        <v>0</v>
      </c>
      <c r="L814" s="509">
        <f t="shared" ref="L814:L831" si="237">ROUND(D814/1000,1)</f>
        <v>0</v>
      </c>
      <c r="M814" s="509">
        <f t="shared" ref="M814:M831" si="238">ROUND(E814/1000,1)</f>
        <v>0</v>
      </c>
      <c r="N814" s="509">
        <f t="shared" ref="N814:N831" si="239">ROUND(F814/1000,1)</f>
        <v>0</v>
      </c>
      <c r="O814" s="509">
        <f t="shared" ref="O814:O831" si="240">ROUND(G814/1000,1)</f>
        <v>0</v>
      </c>
      <c r="Q814">
        <v>0</v>
      </c>
      <c r="R814">
        <v>0</v>
      </c>
      <c r="S814">
        <v>0</v>
      </c>
      <c r="T814">
        <v>0</v>
      </c>
      <c r="U814">
        <v>0</v>
      </c>
      <c r="V814">
        <v>0</v>
      </c>
      <c r="X814" s="510">
        <f t="shared" si="229"/>
        <v>0</v>
      </c>
      <c r="Y814" s="510">
        <f t="shared" si="230"/>
        <v>0</v>
      </c>
      <c r="Z814" s="510">
        <f t="shared" si="231"/>
        <v>0</v>
      </c>
      <c r="AA814" s="510">
        <f t="shared" si="232"/>
        <v>0</v>
      </c>
      <c r="AB814" s="510">
        <f t="shared" si="233"/>
        <v>0</v>
      </c>
      <c r="AC814" s="510">
        <f t="shared" si="234"/>
        <v>0</v>
      </c>
    </row>
    <row r="815" spans="1:29" x14ac:dyDescent="0.25">
      <c r="A815" s="422">
        <v>1</v>
      </c>
      <c r="B815" s="433">
        <v>0</v>
      </c>
      <c r="C815" s="433">
        <v>0</v>
      </c>
      <c r="D815" s="433">
        <v>0</v>
      </c>
      <c r="E815" s="433">
        <v>0</v>
      </c>
      <c r="F815" s="433">
        <v>0</v>
      </c>
      <c r="G815" s="433">
        <v>0</v>
      </c>
      <c r="H815" s="621"/>
      <c r="J815" s="509">
        <f t="shared" si="235"/>
        <v>0</v>
      </c>
      <c r="K815" s="509">
        <f t="shared" si="236"/>
        <v>0</v>
      </c>
      <c r="L815" s="509">
        <f t="shared" si="237"/>
        <v>0</v>
      </c>
      <c r="M815" s="509">
        <f t="shared" si="238"/>
        <v>0</v>
      </c>
      <c r="N815" s="509">
        <f t="shared" si="239"/>
        <v>0</v>
      </c>
      <c r="O815" s="509">
        <f t="shared" si="240"/>
        <v>0</v>
      </c>
      <c r="Q815">
        <v>0</v>
      </c>
      <c r="R815">
        <v>0</v>
      </c>
      <c r="S815">
        <v>0</v>
      </c>
      <c r="T815">
        <v>0</v>
      </c>
      <c r="U815">
        <v>0</v>
      </c>
      <c r="V815">
        <v>0</v>
      </c>
      <c r="X815" s="510">
        <f t="shared" si="229"/>
        <v>0</v>
      </c>
      <c r="Y815" s="510">
        <f t="shared" si="230"/>
        <v>0</v>
      </c>
      <c r="Z815" s="510">
        <f t="shared" si="231"/>
        <v>0</v>
      </c>
      <c r="AA815" s="510">
        <f t="shared" si="232"/>
        <v>0</v>
      </c>
      <c r="AB815" s="510">
        <f t="shared" si="233"/>
        <v>0</v>
      </c>
      <c r="AC815" s="510">
        <f t="shared" si="234"/>
        <v>0</v>
      </c>
    </row>
    <row r="816" spans="1:29" x14ac:dyDescent="0.25">
      <c r="A816" s="422">
        <v>1</v>
      </c>
      <c r="B816" s="433"/>
      <c r="C816" s="433"/>
      <c r="D816" s="433"/>
      <c r="E816" s="433"/>
      <c r="F816" s="433"/>
      <c r="G816" s="433"/>
      <c r="H816" s="621"/>
      <c r="J816" s="509">
        <f t="shared" si="235"/>
        <v>0</v>
      </c>
      <c r="K816" s="509">
        <f t="shared" si="236"/>
        <v>0</v>
      </c>
      <c r="L816" s="509">
        <f t="shared" si="237"/>
        <v>0</v>
      </c>
      <c r="M816" s="509">
        <f t="shared" si="238"/>
        <v>0</v>
      </c>
      <c r="N816" s="509">
        <f t="shared" si="239"/>
        <v>0</v>
      </c>
      <c r="O816" s="509">
        <f t="shared" si="240"/>
        <v>0</v>
      </c>
      <c r="Q816">
        <v>0</v>
      </c>
      <c r="R816">
        <v>0</v>
      </c>
      <c r="S816">
        <v>0</v>
      </c>
      <c r="T816">
        <v>0</v>
      </c>
      <c r="U816">
        <v>0</v>
      </c>
      <c r="V816">
        <v>0</v>
      </c>
      <c r="X816" s="510">
        <f t="shared" si="229"/>
        <v>0</v>
      </c>
      <c r="Y816" s="510">
        <f t="shared" si="230"/>
        <v>0</v>
      </c>
      <c r="Z816" s="510">
        <f t="shared" si="231"/>
        <v>0</v>
      </c>
      <c r="AA816" s="510">
        <f t="shared" si="232"/>
        <v>0</v>
      </c>
      <c r="AB816" s="510">
        <f t="shared" si="233"/>
        <v>0</v>
      </c>
      <c r="AC816" s="510">
        <f t="shared" si="234"/>
        <v>0</v>
      </c>
    </row>
    <row r="817" spans="1:29" x14ac:dyDescent="0.25">
      <c r="A817" s="422">
        <v>1</v>
      </c>
      <c r="B817" s="433">
        <v>0</v>
      </c>
      <c r="C817" s="433">
        <v>0</v>
      </c>
      <c r="D817" s="433">
        <v>0</v>
      </c>
      <c r="E817" s="433">
        <v>0</v>
      </c>
      <c r="F817" s="433">
        <v>0</v>
      </c>
      <c r="G817" s="433">
        <v>0</v>
      </c>
      <c r="H817" s="621"/>
      <c r="J817" s="509">
        <f t="shared" si="235"/>
        <v>0</v>
      </c>
      <c r="K817" s="509">
        <f t="shared" si="236"/>
        <v>0</v>
      </c>
      <c r="L817" s="509">
        <f t="shared" si="237"/>
        <v>0</v>
      </c>
      <c r="M817" s="509">
        <f t="shared" si="238"/>
        <v>0</v>
      </c>
      <c r="N817" s="509">
        <f t="shared" si="239"/>
        <v>0</v>
      </c>
      <c r="O817" s="509">
        <f t="shared" si="240"/>
        <v>0</v>
      </c>
      <c r="Q817">
        <v>0</v>
      </c>
      <c r="R817">
        <v>0</v>
      </c>
      <c r="S817">
        <v>0</v>
      </c>
      <c r="T817">
        <v>0</v>
      </c>
      <c r="U817">
        <v>0</v>
      </c>
      <c r="V817">
        <v>0</v>
      </c>
      <c r="X817" s="510">
        <f t="shared" si="229"/>
        <v>0</v>
      </c>
      <c r="Y817" s="510">
        <f t="shared" si="230"/>
        <v>0</v>
      </c>
      <c r="Z817" s="510">
        <f t="shared" si="231"/>
        <v>0</v>
      </c>
      <c r="AA817" s="510">
        <f t="shared" si="232"/>
        <v>0</v>
      </c>
      <c r="AB817" s="510">
        <f t="shared" si="233"/>
        <v>0</v>
      </c>
      <c r="AC817" s="510">
        <f t="shared" si="234"/>
        <v>0</v>
      </c>
    </row>
    <row r="818" spans="1:29" x14ac:dyDescent="0.25">
      <c r="A818" s="422">
        <v>1</v>
      </c>
      <c r="B818" s="433">
        <v>0</v>
      </c>
      <c r="C818" s="433">
        <v>0</v>
      </c>
      <c r="D818" s="433">
        <v>0</v>
      </c>
      <c r="E818" s="433">
        <v>0</v>
      </c>
      <c r="F818" s="433">
        <v>0</v>
      </c>
      <c r="G818" s="433">
        <v>0</v>
      </c>
      <c r="H818" s="621"/>
      <c r="J818" s="509">
        <f t="shared" si="235"/>
        <v>0</v>
      </c>
      <c r="K818" s="509">
        <f t="shared" si="236"/>
        <v>0</v>
      </c>
      <c r="L818" s="509">
        <f t="shared" si="237"/>
        <v>0</v>
      </c>
      <c r="M818" s="509">
        <f t="shared" si="238"/>
        <v>0</v>
      </c>
      <c r="N818" s="509">
        <f t="shared" si="239"/>
        <v>0</v>
      </c>
      <c r="O818" s="509">
        <f t="shared" si="240"/>
        <v>0</v>
      </c>
      <c r="Q818">
        <v>0</v>
      </c>
      <c r="R818">
        <v>0</v>
      </c>
      <c r="S818">
        <v>0</v>
      </c>
      <c r="T818">
        <v>0</v>
      </c>
      <c r="U818">
        <v>0</v>
      </c>
      <c r="V818">
        <v>0</v>
      </c>
      <c r="X818" s="510">
        <f t="shared" si="229"/>
        <v>0</v>
      </c>
      <c r="Y818" s="510">
        <f t="shared" si="230"/>
        <v>0</v>
      </c>
      <c r="Z818" s="510">
        <f t="shared" si="231"/>
        <v>0</v>
      </c>
      <c r="AA818" s="510">
        <f t="shared" si="232"/>
        <v>0</v>
      </c>
      <c r="AB818" s="510">
        <f t="shared" si="233"/>
        <v>0</v>
      </c>
      <c r="AC818" s="510">
        <f t="shared" si="234"/>
        <v>0</v>
      </c>
    </row>
    <row r="819" spans="1:29" x14ac:dyDescent="0.25">
      <c r="A819" s="422">
        <v>1</v>
      </c>
      <c r="B819" s="433">
        <v>0</v>
      </c>
      <c r="C819" s="433">
        <v>0</v>
      </c>
      <c r="D819" s="433">
        <v>0</v>
      </c>
      <c r="E819" s="433">
        <v>0</v>
      </c>
      <c r="F819" s="433">
        <v>0</v>
      </c>
      <c r="G819" s="433">
        <v>0</v>
      </c>
      <c r="H819" s="621"/>
      <c r="J819" s="509">
        <f t="shared" si="235"/>
        <v>0</v>
      </c>
      <c r="K819" s="509">
        <f t="shared" si="236"/>
        <v>0</v>
      </c>
      <c r="L819" s="509">
        <f t="shared" si="237"/>
        <v>0</v>
      </c>
      <c r="M819" s="509">
        <f t="shared" si="238"/>
        <v>0</v>
      </c>
      <c r="N819" s="509">
        <f t="shared" si="239"/>
        <v>0</v>
      </c>
      <c r="O819" s="509">
        <f t="shared" si="240"/>
        <v>0</v>
      </c>
      <c r="Q819">
        <v>0</v>
      </c>
      <c r="R819">
        <v>0</v>
      </c>
      <c r="S819">
        <v>0</v>
      </c>
      <c r="T819">
        <v>0</v>
      </c>
      <c r="U819">
        <v>0</v>
      </c>
      <c r="V819">
        <v>0</v>
      </c>
      <c r="X819" s="510">
        <f t="shared" si="229"/>
        <v>0</v>
      </c>
      <c r="Y819" s="510">
        <f t="shared" si="230"/>
        <v>0</v>
      </c>
      <c r="Z819" s="510">
        <f t="shared" si="231"/>
        <v>0</v>
      </c>
      <c r="AA819" s="510">
        <f t="shared" si="232"/>
        <v>0</v>
      </c>
      <c r="AB819" s="510">
        <f t="shared" si="233"/>
        <v>0</v>
      </c>
      <c r="AC819" s="510">
        <f t="shared" si="234"/>
        <v>0</v>
      </c>
    </row>
    <row r="820" spans="1:29" x14ac:dyDescent="0.25">
      <c r="A820" s="422">
        <v>1</v>
      </c>
      <c r="B820" s="433">
        <v>0</v>
      </c>
      <c r="C820" s="433">
        <v>0</v>
      </c>
      <c r="D820" s="433">
        <v>0</v>
      </c>
      <c r="E820" s="433">
        <v>0</v>
      </c>
      <c r="F820" s="433">
        <v>0</v>
      </c>
      <c r="G820" s="433">
        <v>0</v>
      </c>
      <c r="H820" s="760"/>
      <c r="J820" s="509">
        <f t="shared" si="235"/>
        <v>0</v>
      </c>
      <c r="K820" s="509">
        <f t="shared" si="236"/>
        <v>0</v>
      </c>
      <c r="L820" s="509">
        <f t="shared" si="237"/>
        <v>0</v>
      </c>
      <c r="M820" s="509">
        <f t="shared" si="238"/>
        <v>0</v>
      </c>
      <c r="N820" s="509">
        <f t="shared" si="239"/>
        <v>0</v>
      </c>
      <c r="O820" s="509">
        <f t="shared" si="240"/>
        <v>0</v>
      </c>
      <c r="Q820">
        <v>0</v>
      </c>
      <c r="R820">
        <v>0</v>
      </c>
      <c r="S820">
        <v>0</v>
      </c>
      <c r="T820">
        <v>0</v>
      </c>
      <c r="U820">
        <v>0</v>
      </c>
      <c r="V820">
        <v>0</v>
      </c>
      <c r="X820" s="510">
        <f t="shared" si="229"/>
        <v>0</v>
      </c>
      <c r="Y820" s="510">
        <f t="shared" si="230"/>
        <v>0</v>
      </c>
      <c r="Z820" s="510">
        <f t="shared" si="231"/>
        <v>0</v>
      </c>
      <c r="AA820" s="510">
        <f t="shared" si="232"/>
        <v>0</v>
      </c>
      <c r="AB820" s="510">
        <f t="shared" si="233"/>
        <v>0</v>
      </c>
      <c r="AC820" s="510">
        <f t="shared" si="234"/>
        <v>0</v>
      </c>
    </row>
    <row r="821" spans="1:29" x14ac:dyDescent="0.25">
      <c r="A821" s="422">
        <v>1</v>
      </c>
      <c r="B821" s="433">
        <v>0</v>
      </c>
      <c r="C821" s="433">
        <v>0</v>
      </c>
      <c r="D821" s="433">
        <v>0</v>
      </c>
      <c r="E821" s="433">
        <v>0</v>
      </c>
      <c r="F821" s="433">
        <v>0</v>
      </c>
      <c r="G821" s="433">
        <v>0</v>
      </c>
      <c r="H821" s="760"/>
      <c r="J821" s="509">
        <f t="shared" si="235"/>
        <v>0</v>
      </c>
      <c r="K821" s="509">
        <f t="shared" si="236"/>
        <v>0</v>
      </c>
      <c r="L821" s="509">
        <f t="shared" si="237"/>
        <v>0</v>
      </c>
      <c r="M821" s="509">
        <f t="shared" si="238"/>
        <v>0</v>
      </c>
      <c r="N821" s="509">
        <f t="shared" si="239"/>
        <v>0</v>
      </c>
      <c r="O821" s="509">
        <f t="shared" si="240"/>
        <v>0</v>
      </c>
      <c r="Q821">
        <v>0</v>
      </c>
      <c r="R821">
        <v>0</v>
      </c>
      <c r="S821">
        <v>0</v>
      </c>
      <c r="T821">
        <v>0</v>
      </c>
      <c r="U821">
        <v>0</v>
      </c>
      <c r="V821">
        <v>0</v>
      </c>
      <c r="X821" s="510">
        <f t="shared" si="229"/>
        <v>0</v>
      </c>
      <c r="Y821" s="510">
        <f t="shared" si="230"/>
        <v>0</v>
      </c>
      <c r="Z821" s="510">
        <f t="shared" si="231"/>
        <v>0</v>
      </c>
      <c r="AA821" s="510">
        <f t="shared" si="232"/>
        <v>0</v>
      </c>
      <c r="AB821" s="510">
        <f t="shared" si="233"/>
        <v>0</v>
      </c>
      <c r="AC821" s="510">
        <f t="shared" si="234"/>
        <v>0</v>
      </c>
    </row>
    <row r="822" spans="1:29" x14ac:dyDescent="0.25">
      <c r="A822" s="422">
        <v>1</v>
      </c>
      <c r="B822" s="434">
        <v>0</v>
      </c>
      <c r="C822" s="434">
        <v>0</v>
      </c>
      <c r="D822" s="434">
        <v>0</v>
      </c>
      <c r="E822" s="434">
        <v>0</v>
      </c>
      <c r="F822" s="434">
        <v>0</v>
      </c>
      <c r="G822" s="434">
        <v>0</v>
      </c>
      <c r="H822" s="760"/>
      <c r="J822" s="509">
        <f t="shared" si="235"/>
        <v>0</v>
      </c>
      <c r="K822" s="509">
        <f t="shared" si="236"/>
        <v>0</v>
      </c>
      <c r="L822" s="509">
        <f t="shared" si="237"/>
        <v>0</v>
      </c>
      <c r="M822" s="509">
        <f t="shared" si="238"/>
        <v>0</v>
      </c>
      <c r="N822" s="509">
        <f t="shared" si="239"/>
        <v>0</v>
      </c>
      <c r="O822" s="509">
        <f t="shared" si="240"/>
        <v>0</v>
      </c>
      <c r="Q822">
        <v>0</v>
      </c>
      <c r="R822">
        <v>0</v>
      </c>
      <c r="S822">
        <v>0</v>
      </c>
      <c r="T822">
        <v>0</v>
      </c>
      <c r="U822">
        <v>0</v>
      </c>
      <c r="V822">
        <v>0</v>
      </c>
      <c r="X822" s="510">
        <f t="shared" si="229"/>
        <v>0</v>
      </c>
      <c r="Y822" s="510">
        <f t="shared" si="230"/>
        <v>0</v>
      </c>
      <c r="Z822" s="510">
        <f t="shared" si="231"/>
        <v>0</v>
      </c>
      <c r="AA822" s="510">
        <f t="shared" si="232"/>
        <v>0</v>
      </c>
      <c r="AB822" s="510">
        <f t="shared" si="233"/>
        <v>0</v>
      </c>
      <c r="AC822" s="510">
        <f t="shared" si="234"/>
        <v>0</v>
      </c>
    </row>
    <row r="823" spans="1:29" x14ac:dyDescent="0.25">
      <c r="A823" s="468" t="s">
        <v>355</v>
      </c>
      <c r="B823" s="432">
        <v>16128000</v>
      </c>
      <c r="C823" s="432">
        <v>14917557.33</v>
      </c>
      <c r="D823" s="432">
        <v>15473026.630000001</v>
      </c>
      <c r="E823" s="432">
        <v>16764000</v>
      </c>
      <c r="F823" s="432">
        <v>16764000</v>
      </c>
      <c r="G823" s="432">
        <v>16764000</v>
      </c>
      <c r="H823" s="760" t="s">
        <v>828</v>
      </c>
      <c r="J823" s="509">
        <f t="shared" si="235"/>
        <v>16128</v>
      </c>
      <c r="K823" s="509">
        <f t="shared" si="236"/>
        <v>14917.6</v>
      </c>
      <c r="L823" s="509">
        <f t="shared" si="237"/>
        <v>15473</v>
      </c>
      <c r="M823" s="509">
        <f t="shared" si="238"/>
        <v>16764</v>
      </c>
      <c r="N823" s="509">
        <f t="shared" si="239"/>
        <v>16764</v>
      </c>
      <c r="O823" s="509">
        <f t="shared" si="240"/>
        <v>16764</v>
      </c>
      <c r="Q823">
        <v>16128</v>
      </c>
      <c r="R823">
        <v>14917.6</v>
      </c>
      <c r="S823">
        <v>15473</v>
      </c>
      <c r="T823">
        <v>16764</v>
      </c>
      <c r="U823">
        <v>16764</v>
      </c>
      <c r="V823">
        <v>16764</v>
      </c>
      <c r="X823" s="510">
        <f t="shared" si="229"/>
        <v>0</v>
      </c>
      <c r="Y823" s="510">
        <f t="shared" si="230"/>
        <v>-4.267000000072585E-2</v>
      </c>
      <c r="Z823" s="510">
        <f t="shared" si="231"/>
        <v>2.6630000000295695E-2</v>
      </c>
      <c r="AA823" s="510">
        <f t="shared" si="232"/>
        <v>0</v>
      </c>
      <c r="AB823" s="510">
        <f t="shared" si="233"/>
        <v>0</v>
      </c>
      <c r="AC823" s="510">
        <f t="shared" si="234"/>
        <v>0</v>
      </c>
    </row>
    <row r="824" spans="1:29" x14ac:dyDescent="0.25">
      <c r="A824" s="422">
        <v>1</v>
      </c>
      <c r="B824" s="434">
        <v>0</v>
      </c>
      <c r="C824" s="434">
        <v>0</v>
      </c>
      <c r="D824" s="434">
        <v>0</v>
      </c>
      <c r="E824" s="434">
        <v>0</v>
      </c>
      <c r="F824" s="434">
        <v>0</v>
      </c>
      <c r="G824" s="434">
        <v>0</v>
      </c>
      <c r="H824" s="815"/>
      <c r="J824" s="509">
        <f t="shared" si="235"/>
        <v>0</v>
      </c>
      <c r="K824" s="509">
        <f t="shared" si="236"/>
        <v>0</v>
      </c>
      <c r="L824" s="509">
        <f t="shared" si="237"/>
        <v>0</v>
      </c>
      <c r="M824" s="509">
        <f t="shared" si="238"/>
        <v>0</v>
      </c>
      <c r="N824" s="509">
        <f t="shared" si="239"/>
        <v>0</v>
      </c>
      <c r="O824" s="509">
        <f t="shared" si="240"/>
        <v>0</v>
      </c>
      <c r="Q824">
        <v>0</v>
      </c>
      <c r="R824">
        <v>0</v>
      </c>
      <c r="S824">
        <v>0</v>
      </c>
      <c r="T824">
        <v>0</v>
      </c>
      <c r="U824">
        <v>0</v>
      </c>
      <c r="V824">
        <v>0</v>
      </c>
      <c r="X824" s="510">
        <f t="shared" si="229"/>
        <v>0</v>
      </c>
      <c r="Y824" s="510">
        <f t="shared" si="230"/>
        <v>0</v>
      </c>
      <c r="Z824" s="510">
        <f t="shared" si="231"/>
        <v>0</v>
      </c>
      <c r="AA824" s="510">
        <f t="shared" si="232"/>
        <v>0</v>
      </c>
      <c r="AB824" s="510">
        <f t="shared" si="233"/>
        <v>0</v>
      </c>
      <c r="AC824" s="510">
        <f t="shared" si="234"/>
        <v>0</v>
      </c>
    </row>
    <row r="825" spans="1:29" x14ac:dyDescent="0.25">
      <c r="A825" s="468" t="s">
        <v>356</v>
      </c>
      <c r="B825" s="432">
        <v>2003700</v>
      </c>
      <c r="C825" s="432">
        <v>1903733.47</v>
      </c>
      <c r="D825" s="432">
        <v>2425200</v>
      </c>
      <c r="E825" s="432">
        <v>2154200</v>
      </c>
      <c r="F825" s="432">
        <v>2154200</v>
      </c>
      <c r="G825" s="432">
        <v>2154200</v>
      </c>
      <c r="H825" s="760" t="s">
        <v>1359</v>
      </c>
      <c r="J825" s="509">
        <f t="shared" si="235"/>
        <v>2003.7</v>
      </c>
      <c r="K825" s="509">
        <f t="shared" si="236"/>
        <v>1903.7</v>
      </c>
      <c r="L825" s="509">
        <f t="shared" si="237"/>
        <v>2425.1999999999998</v>
      </c>
      <c r="M825" s="509">
        <f t="shared" si="238"/>
        <v>2154.1999999999998</v>
      </c>
      <c r="N825" s="509">
        <f t="shared" si="239"/>
        <v>2154.1999999999998</v>
      </c>
      <c r="O825" s="509">
        <f t="shared" si="240"/>
        <v>2154.1999999999998</v>
      </c>
      <c r="Q825">
        <v>2003.7</v>
      </c>
      <c r="R825">
        <v>1903.7</v>
      </c>
      <c r="S825">
        <v>2425.1999999999998</v>
      </c>
      <c r="T825">
        <v>2154.1999999999998</v>
      </c>
      <c r="U825">
        <v>2154.1999999999998</v>
      </c>
      <c r="V825">
        <v>2154.1999999999998</v>
      </c>
      <c r="X825" s="510">
        <f t="shared" si="229"/>
        <v>0</v>
      </c>
      <c r="Y825" s="510">
        <f t="shared" si="230"/>
        <v>3.3469999999852007E-2</v>
      </c>
      <c r="Z825" s="510">
        <f t="shared" si="231"/>
        <v>0</v>
      </c>
      <c r="AA825" s="510">
        <f t="shared" si="232"/>
        <v>0</v>
      </c>
      <c r="AB825" s="510">
        <f t="shared" si="233"/>
        <v>0</v>
      </c>
      <c r="AC825" s="510">
        <f t="shared" si="234"/>
        <v>0</v>
      </c>
    </row>
    <row r="826" spans="1:29" x14ac:dyDescent="0.25">
      <c r="A826" s="422">
        <v>1</v>
      </c>
      <c r="B826" s="433">
        <v>0</v>
      </c>
      <c r="C826" s="433">
        <v>0</v>
      </c>
      <c r="D826" s="433">
        <v>0</v>
      </c>
      <c r="E826" s="433">
        <v>0</v>
      </c>
      <c r="F826" s="433">
        <v>0</v>
      </c>
      <c r="G826" s="433">
        <v>0</v>
      </c>
      <c r="H826" s="814"/>
      <c r="J826" s="509">
        <f t="shared" si="235"/>
        <v>0</v>
      </c>
      <c r="K826" s="509">
        <f t="shared" si="236"/>
        <v>0</v>
      </c>
      <c r="L826" s="509">
        <f t="shared" si="237"/>
        <v>0</v>
      </c>
      <c r="M826" s="509">
        <f t="shared" si="238"/>
        <v>0</v>
      </c>
      <c r="N826" s="509">
        <f t="shared" si="239"/>
        <v>0</v>
      </c>
      <c r="O826" s="509">
        <f t="shared" si="240"/>
        <v>0</v>
      </c>
      <c r="Q826">
        <v>0</v>
      </c>
      <c r="R826">
        <v>0</v>
      </c>
      <c r="S826">
        <v>0</v>
      </c>
      <c r="T826">
        <v>0</v>
      </c>
      <c r="U826">
        <v>0</v>
      </c>
      <c r="V826">
        <v>0</v>
      </c>
      <c r="X826" s="510">
        <f t="shared" si="229"/>
        <v>0</v>
      </c>
      <c r="Y826" s="510">
        <f t="shared" si="230"/>
        <v>0</v>
      </c>
      <c r="Z826" s="510">
        <f t="shared" si="231"/>
        <v>0</v>
      </c>
      <c r="AA826" s="510">
        <f t="shared" si="232"/>
        <v>0</v>
      </c>
      <c r="AB826" s="510">
        <f t="shared" si="233"/>
        <v>0</v>
      </c>
      <c r="AC826" s="510">
        <f t="shared" si="234"/>
        <v>0</v>
      </c>
    </row>
    <row r="827" spans="1:29" x14ac:dyDescent="0.25">
      <c r="A827" s="422">
        <v>1</v>
      </c>
      <c r="B827" s="433">
        <v>0</v>
      </c>
      <c r="C827" s="433">
        <v>0</v>
      </c>
      <c r="D827" s="433">
        <v>0</v>
      </c>
      <c r="E827" s="433">
        <v>0</v>
      </c>
      <c r="F827" s="433">
        <v>0</v>
      </c>
      <c r="G827" s="433">
        <v>0</v>
      </c>
      <c r="H827" s="814"/>
      <c r="J827" s="509">
        <f t="shared" si="235"/>
        <v>0</v>
      </c>
      <c r="K827" s="509">
        <f t="shared" si="236"/>
        <v>0</v>
      </c>
      <c r="L827" s="509">
        <f t="shared" si="237"/>
        <v>0</v>
      </c>
      <c r="M827" s="509">
        <f t="shared" si="238"/>
        <v>0</v>
      </c>
      <c r="N827" s="509">
        <f t="shared" si="239"/>
        <v>0</v>
      </c>
      <c r="O827" s="509">
        <f t="shared" si="240"/>
        <v>0</v>
      </c>
      <c r="Q827">
        <v>0</v>
      </c>
      <c r="R827">
        <v>0</v>
      </c>
      <c r="S827">
        <v>0</v>
      </c>
      <c r="T827">
        <v>0</v>
      </c>
      <c r="U827">
        <v>0</v>
      </c>
      <c r="V827">
        <v>0</v>
      </c>
      <c r="X827" s="510">
        <f t="shared" si="229"/>
        <v>0</v>
      </c>
      <c r="Y827" s="510">
        <f t="shared" si="230"/>
        <v>0</v>
      </c>
      <c r="Z827" s="510">
        <f t="shared" si="231"/>
        <v>0</v>
      </c>
      <c r="AA827" s="510">
        <f t="shared" si="232"/>
        <v>0</v>
      </c>
      <c r="AB827" s="510">
        <f t="shared" si="233"/>
        <v>0</v>
      </c>
      <c r="AC827" s="510">
        <f t="shared" si="234"/>
        <v>0</v>
      </c>
    </row>
    <row r="828" spans="1:29" x14ac:dyDescent="0.25">
      <c r="A828" s="422">
        <v>1</v>
      </c>
      <c r="B828" s="433">
        <v>0</v>
      </c>
      <c r="C828" s="433">
        <v>0</v>
      </c>
      <c r="D828" s="433">
        <v>0</v>
      </c>
      <c r="E828" s="433">
        <v>0</v>
      </c>
      <c r="F828" s="433">
        <v>0</v>
      </c>
      <c r="G828" s="433">
        <v>0</v>
      </c>
      <c r="H828" s="814"/>
      <c r="J828" s="509">
        <f t="shared" si="235"/>
        <v>0</v>
      </c>
      <c r="K828" s="509">
        <f t="shared" si="236"/>
        <v>0</v>
      </c>
      <c r="L828" s="509">
        <f t="shared" si="237"/>
        <v>0</v>
      </c>
      <c r="M828" s="509">
        <f t="shared" si="238"/>
        <v>0</v>
      </c>
      <c r="N828" s="509">
        <f t="shared" si="239"/>
        <v>0</v>
      </c>
      <c r="O828" s="509">
        <f t="shared" si="240"/>
        <v>0</v>
      </c>
      <c r="Q828">
        <v>0</v>
      </c>
      <c r="R828">
        <v>0</v>
      </c>
      <c r="S828">
        <v>0</v>
      </c>
      <c r="T828">
        <v>0</v>
      </c>
      <c r="U828">
        <v>0</v>
      </c>
      <c r="V828">
        <v>0</v>
      </c>
      <c r="X828" s="510">
        <f t="shared" si="229"/>
        <v>0</v>
      </c>
      <c r="Y828" s="510">
        <f t="shared" si="230"/>
        <v>0</v>
      </c>
      <c r="Z828" s="510">
        <f t="shared" si="231"/>
        <v>0</v>
      </c>
      <c r="AA828" s="510">
        <f t="shared" si="232"/>
        <v>0</v>
      </c>
      <c r="AB828" s="510">
        <f t="shared" si="233"/>
        <v>0</v>
      </c>
      <c r="AC828" s="510">
        <f t="shared" si="234"/>
        <v>0</v>
      </c>
    </row>
    <row r="829" spans="1:29" x14ac:dyDescent="0.25">
      <c r="A829" s="422">
        <v>1</v>
      </c>
      <c r="B829" s="433">
        <v>0</v>
      </c>
      <c r="C829" s="433">
        <v>0</v>
      </c>
      <c r="D829" s="433">
        <v>0</v>
      </c>
      <c r="E829" s="433">
        <v>0</v>
      </c>
      <c r="F829" s="433">
        <v>0</v>
      </c>
      <c r="G829" s="433">
        <v>0</v>
      </c>
      <c r="H829" s="814"/>
      <c r="J829" s="509">
        <f t="shared" si="235"/>
        <v>0</v>
      </c>
      <c r="K829" s="509">
        <f t="shared" si="236"/>
        <v>0</v>
      </c>
      <c r="L829" s="509">
        <f t="shared" si="237"/>
        <v>0</v>
      </c>
      <c r="M829" s="509">
        <f t="shared" si="238"/>
        <v>0</v>
      </c>
      <c r="N829" s="509">
        <f t="shared" si="239"/>
        <v>0</v>
      </c>
      <c r="O829" s="509">
        <f t="shared" si="240"/>
        <v>0</v>
      </c>
      <c r="Q829">
        <v>0</v>
      </c>
      <c r="R829">
        <v>0</v>
      </c>
      <c r="S829">
        <v>0</v>
      </c>
      <c r="T829">
        <v>0</v>
      </c>
      <c r="U829">
        <v>0</v>
      </c>
      <c r="V829">
        <v>0</v>
      </c>
      <c r="X829" s="510">
        <f t="shared" si="229"/>
        <v>0</v>
      </c>
      <c r="Y829" s="510">
        <f t="shared" si="230"/>
        <v>0</v>
      </c>
      <c r="Z829" s="510">
        <f t="shared" si="231"/>
        <v>0</v>
      </c>
      <c r="AA829" s="510">
        <f t="shared" si="232"/>
        <v>0</v>
      </c>
      <c r="AB829" s="510">
        <f t="shared" si="233"/>
        <v>0</v>
      </c>
      <c r="AC829" s="510">
        <f t="shared" si="234"/>
        <v>0</v>
      </c>
    </row>
    <row r="830" spans="1:29" x14ac:dyDescent="0.25">
      <c r="A830" s="422">
        <v>1</v>
      </c>
      <c r="B830" s="434">
        <v>0</v>
      </c>
      <c r="C830" s="434">
        <v>0</v>
      </c>
      <c r="D830" s="434">
        <v>0</v>
      </c>
      <c r="E830" s="434">
        <v>0</v>
      </c>
      <c r="F830" s="434">
        <v>0</v>
      </c>
      <c r="G830" s="434">
        <v>0</v>
      </c>
      <c r="H830" s="815"/>
      <c r="J830" s="509">
        <f t="shared" si="235"/>
        <v>0</v>
      </c>
      <c r="K830" s="509">
        <f t="shared" si="236"/>
        <v>0</v>
      </c>
      <c r="L830" s="509">
        <f t="shared" si="237"/>
        <v>0</v>
      </c>
      <c r="M830" s="509">
        <f t="shared" si="238"/>
        <v>0</v>
      </c>
      <c r="N830" s="509">
        <f t="shared" si="239"/>
        <v>0</v>
      </c>
      <c r="O830" s="509">
        <f t="shared" si="240"/>
        <v>0</v>
      </c>
      <c r="Q830">
        <v>0</v>
      </c>
      <c r="R830">
        <v>0</v>
      </c>
      <c r="S830">
        <v>0</v>
      </c>
      <c r="T830">
        <v>0</v>
      </c>
      <c r="U830">
        <v>0</v>
      </c>
      <c r="V830">
        <v>0</v>
      </c>
      <c r="X830" s="510">
        <f t="shared" si="229"/>
        <v>0</v>
      </c>
      <c r="Y830" s="510">
        <f t="shared" si="230"/>
        <v>0</v>
      </c>
      <c r="Z830" s="510">
        <f t="shared" si="231"/>
        <v>0</v>
      </c>
      <c r="AA830" s="510">
        <f t="shared" si="232"/>
        <v>0</v>
      </c>
      <c r="AB830" s="510">
        <f t="shared" si="233"/>
        <v>0</v>
      </c>
      <c r="AC830" s="510">
        <f t="shared" si="234"/>
        <v>0</v>
      </c>
    </row>
    <row r="831" spans="1:29" ht="75" x14ac:dyDescent="0.25">
      <c r="A831" s="394" t="s">
        <v>357</v>
      </c>
      <c r="B831" s="388">
        <v>500000</v>
      </c>
      <c r="C831" s="388">
        <v>500000</v>
      </c>
      <c r="D831" s="388">
        <v>0</v>
      </c>
      <c r="E831" s="388">
        <v>0</v>
      </c>
      <c r="F831" s="388">
        <v>0</v>
      </c>
      <c r="G831" s="388">
        <v>0</v>
      </c>
      <c r="H831" s="398" t="s">
        <v>1385</v>
      </c>
      <c r="J831" s="509">
        <f t="shared" si="235"/>
        <v>500</v>
      </c>
      <c r="K831" s="509">
        <f t="shared" si="236"/>
        <v>500</v>
      </c>
      <c r="L831" s="509">
        <f t="shared" si="237"/>
        <v>0</v>
      </c>
      <c r="M831" s="509">
        <f t="shared" si="238"/>
        <v>0</v>
      </c>
      <c r="N831" s="509">
        <f t="shared" si="239"/>
        <v>0</v>
      </c>
      <c r="O831" s="509">
        <f t="shared" si="240"/>
        <v>0</v>
      </c>
      <c r="Q831">
        <v>500</v>
      </c>
      <c r="R831">
        <v>500</v>
      </c>
      <c r="S831">
        <v>0</v>
      </c>
      <c r="T831">
        <v>0</v>
      </c>
      <c r="U831">
        <v>0</v>
      </c>
      <c r="V831">
        <v>0</v>
      </c>
      <c r="X831" s="510">
        <f t="shared" si="229"/>
        <v>0</v>
      </c>
      <c r="Y831" s="510">
        <f t="shared" si="230"/>
        <v>0</v>
      </c>
      <c r="Z831" s="510">
        <f t="shared" si="231"/>
        <v>0</v>
      </c>
      <c r="AA831" s="510">
        <f t="shared" si="232"/>
        <v>0</v>
      </c>
      <c r="AB831" s="510">
        <f t="shared" si="233"/>
        <v>0</v>
      </c>
      <c r="AC831" s="510">
        <f t="shared" si="234"/>
        <v>0</v>
      </c>
    </row>
    <row r="832" spans="1:29" x14ac:dyDescent="0.25">
      <c r="A832" s="502" t="s">
        <v>290</v>
      </c>
      <c r="B832" s="499">
        <f>B834+B848+B886+B893</f>
        <v>3365796540</v>
      </c>
      <c r="C832" s="568">
        <f t="shared" ref="C832:G832" si="241">C834+C848+C886+C893</f>
        <v>3364781107.27</v>
      </c>
      <c r="D832" s="499">
        <f t="shared" si="241"/>
        <v>3692903382</v>
      </c>
      <c r="E832" s="499">
        <f t="shared" si="241"/>
        <v>3686251936.4000001</v>
      </c>
      <c r="F832" s="499">
        <f t="shared" si="241"/>
        <v>3685754836.4000001</v>
      </c>
      <c r="G832" s="499">
        <f t="shared" si="241"/>
        <v>3686887436.4000001</v>
      </c>
      <c r="H832" s="845"/>
      <c r="Q832" s="521">
        <f>Q834+Q848+Q886+Q893</f>
        <v>3365796.5</v>
      </c>
      <c r="R832" s="521">
        <f t="shared" ref="R832:V832" si="242">R834+R848+R886+R893</f>
        <v>3364781.1999999997</v>
      </c>
      <c r="S832" s="521">
        <f t="shared" si="242"/>
        <v>3692903.4</v>
      </c>
      <c r="T832" s="521">
        <f t="shared" si="242"/>
        <v>3686251.9000000004</v>
      </c>
      <c r="U832" s="521">
        <f t="shared" si="242"/>
        <v>3685754.8000000003</v>
      </c>
      <c r="V832" s="521">
        <f t="shared" si="242"/>
        <v>3686887.4000000004</v>
      </c>
      <c r="X832" s="510">
        <f t="shared" si="229"/>
        <v>4.0000000037252903E-2</v>
      </c>
      <c r="Y832" s="510">
        <f t="shared" si="230"/>
        <v>-9.2729999683797359E-2</v>
      </c>
      <c r="Z832" s="510">
        <f t="shared" si="231"/>
        <v>-1.7999999690800905E-2</v>
      </c>
      <c r="AA832" s="510">
        <f t="shared" si="232"/>
        <v>3.6399999633431435E-2</v>
      </c>
      <c r="AB832" s="510">
        <f t="shared" si="233"/>
        <v>3.6399999633431435E-2</v>
      </c>
      <c r="AC832" s="510">
        <f t="shared" si="234"/>
        <v>3.6399999633431435E-2</v>
      </c>
    </row>
    <row r="833" spans="1:29" s="508" customFormat="1" x14ac:dyDescent="0.25">
      <c r="A833" s="466">
        <v>1</v>
      </c>
      <c r="B833" s="467"/>
      <c r="C833" s="467"/>
      <c r="D833" s="467"/>
      <c r="E833" s="467"/>
      <c r="F833" s="467"/>
      <c r="G833" s="467"/>
      <c r="H833" s="856"/>
      <c r="J833" s="509">
        <f>ROUND(B833/1000,1)</f>
        <v>0</v>
      </c>
      <c r="K833" s="509">
        <f t="shared" ref="K833" si="243">ROUND(C833/1000,1)</f>
        <v>0</v>
      </c>
      <c r="L833" s="509">
        <f t="shared" ref="L833" si="244">ROUND(D833/1000,1)</f>
        <v>0</v>
      </c>
      <c r="M833" s="509">
        <f t="shared" ref="M833" si="245">ROUND(E833/1000,1)</f>
        <v>0</v>
      </c>
      <c r="N833" s="509">
        <f t="shared" ref="N833" si="246">ROUND(F833/1000,1)</f>
        <v>0</v>
      </c>
      <c r="O833" s="509">
        <f t="shared" ref="O833" si="247">ROUND(G833/1000,1)</f>
        <v>0</v>
      </c>
      <c r="Q833" s="513">
        <v>0</v>
      </c>
      <c r="R833" s="513">
        <v>0</v>
      </c>
      <c r="S833" s="513">
        <v>0</v>
      </c>
      <c r="T833" s="513">
        <v>0</v>
      </c>
      <c r="U833" s="513">
        <v>0</v>
      </c>
      <c r="V833" s="513">
        <v>0</v>
      </c>
      <c r="X833" s="510">
        <f t="shared" si="229"/>
        <v>0</v>
      </c>
      <c r="Y833" s="510">
        <f t="shared" si="230"/>
        <v>0</v>
      </c>
      <c r="Z833" s="510">
        <f t="shared" si="231"/>
        <v>0</v>
      </c>
      <c r="AA833" s="510">
        <f t="shared" si="232"/>
        <v>0</v>
      </c>
      <c r="AB833" s="510">
        <f t="shared" si="233"/>
        <v>0</v>
      </c>
      <c r="AC833" s="510">
        <f t="shared" si="234"/>
        <v>0</v>
      </c>
    </row>
    <row r="834" spans="1:29" x14ac:dyDescent="0.25">
      <c r="A834" s="485" t="s">
        <v>292</v>
      </c>
      <c r="B834" s="503">
        <f>B835+B837+B844+B840</f>
        <v>18515600</v>
      </c>
      <c r="C834" s="503">
        <f t="shared" ref="C834:G834" si="248">C835+C837+C844+C840</f>
        <v>18482850.879999999</v>
      </c>
      <c r="D834" s="503">
        <f t="shared" si="248"/>
        <v>9071700</v>
      </c>
      <c r="E834" s="503">
        <f t="shared" si="248"/>
        <v>7347700</v>
      </c>
      <c r="F834" s="503">
        <f t="shared" si="248"/>
        <v>6834800</v>
      </c>
      <c r="G834" s="503">
        <f t="shared" si="248"/>
        <v>7966200</v>
      </c>
      <c r="H834" s="396"/>
      <c r="Q834" s="520">
        <f>Q835+Q837+Q844+Q840</f>
        <v>18515.599999999999</v>
      </c>
      <c r="R834" s="520">
        <f t="shared" ref="R834:V834" si="249">R835+R837+R844+R840</f>
        <v>18482.900000000001</v>
      </c>
      <c r="S834" s="520">
        <f t="shared" si="249"/>
        <v>9071.7000000000007</v>
      </c>
      <c r="T834" s="520">
        <f t="shared" si="249"/>
        <v>7347.6999999999989</v>
      </c>
      <c r="U834" s="520">
        <f t="shared" si="249"/>
        <v>6834.7999999999993</v>
      </c>
      <c r="V834" s="520">
        <f t="shared" si="249"/>
        <v>7966.2</v>
      </c>
      <c r="X834" s="510">
        <f t="shared" si="229"/>
        <v>0</v>
      </c>
      <c r="Y834" s="510">
        <f t="shared" si="230"/>
        <v>-4.912000000331318E-2</v>
      </c>
      <c r="Z834" s="510">
        <f t="shared" si="231"/>
        <v>0</v>
      </c>
      <c r="AA834" s="510">
        <f t="shared" si="232"/>
        <v>0</v>
      </c>
      <c r="AB834" s="510">
        <f t="shared" si="233"/>
        <v>0</v>
      </c>
      <c r="AC834" s="510">
        <f t="shared" si="234"/>
        <v>0</v>
      </c>
    </row>
    <row r="835" spans="1:29" x14ac:dyDescent="0.25">
      <c r="A835" s="468" t="s">
        <v>293</v>
      </c>
      <c r="B835" s="469">
        <v>49800</v>
      </c>
      <c r="C835" s="469">
        <v>17100.88</v>
      </c>
      <c r="D835" s="469">
        <v>83700</v>
      </c>
      <c r="E835" s="469">
        <v>80400</v>
      </c>
      <c r="F835" s="469">
        <v>239200</v>
      </c>
      <c r="G835" s="469">
        <v>33000</v>
      </c>
      <c r="H835" s="666" t="s">
        <v>214</v>
      </c>
      <c r="J835" s="509">
        <f t="shared" ref="J835:J847" si="250">ROUND(B835/1000,1)</f>
        <v>49.8</v>
      </c>
      <c r="K835" s="509">
        <f t="shared" ref="K835:K847" si="251">ROUND(C835/1000,1)</f>
        <v>17.100000000000001</v>
      </c>
      <c r="L835" s="509">
        <f t="shared" ref="L835:L847" si="252">ROUND(D835/1000,1)</f>
        <v>83.7</v>
      </c>
      <c r="M835" s="509">
        <f t="shared" ref="M835:M847" si="253">ROUND(E835/1000,1)</f>
        <v>80.400000000000006</v>
      </c>
      <c r="N835" s="509">
        <f t="shared" ref="N835:N847" si="254">ROUND(F835/1000,1)</f>
        <v>239.2</v>
      </c>
      <c r="O835" s="509">
        <f t="shared" ref="O835:O847" si="255">ROUND(G835/1000,1)</f>
        <v>33</v>
      </c>
      <c r="Q835" s="513">
        <v>49.8</v>
      </c>
      <c r="R835" s="513">
        <v>17.100000000000001</v>
      </c>
      <c r="S835" s="513">
        <v>83.7</v>
      </c>
      <c r="T835" s="513">
        <v>80.400000000000006</v>
      </c>
      <c r="U835" s="513">
        <v>239.2</v>
      </c>
      <c r="V835" s="513">
        <v>33</v>
      </c>
      <c r="X835" s="510">
        <f t="shared" si="229"/>
        <v>0</v>
      </c>
      <c r="Y835" s="510">
        <f t="shared" si="230"/>
        <v>8.7999999999865963E-4</v>
      </c>
      <c r="Z835" s="510">
        <f t="shared" si="231"/>
        <v>0</v>
      </c>
      <c r="AA835" s="510">
        <f t="shared" si="232"/>
        <v>0</v>
      </c>
      <c r="AB835" s="510">
        <f t="shared" si="233"/>
        <v>0</v>
      </c>
      <c r="AC835" s="510">
        <f t="shared" si="234"/>
        <v>0</v>
      </c>
    </row>
    <row r="836" spans="1:29" x14ac:dyDescent="0.25">
      <c r="A836" s="422">
        <v>1</v>
      </c>
      <c r="B836" s="470">
        <v>0</v>
      </c>
      <c r="C836" s="470">
        <v>0</v>
      </c>
      <c r="D836" s="470">
        <v>0</v>
      </c>
      <c r="E836" s="470">
        <v>0</v>
      </c>
      <c r="F836" s="470">
        <v>0</v>
      </c>
      <c r="G836" s="470">
        <v>0</v>
      </c>
      <c r="H836" s="667"/>
      <c r="J836" s="509">
        <f t="shared" si="250"/>
        <v>0</v>
      </c>
      <c r="K836" s="509">
        <f t="shared" si="251"/>
        <v>0</v>
      </c>
      <c r="L836" s="509">
        <f t="shared" si="252"/>
        <v>0</v>
      </c>
      <c r="M836" s="509">
        <f t="shared" si="253"/>
        <v>0</v>
      </c>
      <c r="N836" s="509">
        <f t="shared" si="254"/>
        <v>0</v>
      </c>
      <c r="O836" s="509">
        <f t="shared" si="255"/>
        <v>0</v>
      </c>
      <c r="Q836" s="513">
        <v>0</v>
      </c>
      <c r="R836" s="513">
        <v>0</v>
      </c>
      <c r="S836" s="513">
        <v>0</v>
      </c>
      <c r="T836" s="513">
        <v>0</v>
      </c>
      <c r="U836" s="513">
        <v>0</v>
      </c>
      <c r="V836" s="513">
        <v>0</v>
      </c>
      <c r="X836" s="510">
        <f t="shared" si="229"/>
        <v>0</v>
      </c>
      <c r="Y836" s="510">
        <f t="shared" si="230"/>
        <v>0</v>
      </c>
      <c r="Z836" s="510">
        <f t="shared" si="231"/>
        <v>0</v>
      </c>
      <c r="AA836" s="510">
        <f t="shared" si="232"/>
        <v>0</v>
      </c>
      <c r="AB836" s="510">
        <f t="shared" si="233"/>
        <v>0</v>
      </c>
      <c r="AC836" s="510">
        <f t="shared" si="234"/>
        <v>0</v>
      </c>
    </row>
    <row r="837" spans="1:29" x14ac:dyDescent="0.25">
      <c r="A837" s="468" t="s">
        <v>751</v>
      </c>
      <c r="B837" s="469">
        <v>2547000</v>
      </c>
      <c r="C837" s="469">
        <v>2547000</v>
      </c>
      <c r="D837" s="469">
        <v>0</v>
      </c>
      <c r="E837" s="469">
        <v>0</v>
      </c>
      <c r="F837" s="469">
        <v>0</v>
      </c>
      <c r="G837" s="469">
        <v>0</v>
      </c>
      <c r="H837" s="850" t="s">
        <v>1387</v>
      </c>
      <c r="J837" s="509">
        <f t="shared" si="250"/>
        <v>2547</v>
      </c>
      <c r="K837" s="509">
        <f t="shared" si="251"/>
        <v>2547</v>
      </c>
      <c r="L837" s="509">
        <f t="shared" si="252"/>
        <v>0</v>
      </c>
      <c r="M837" s="509">
        <f t="shared" si="253"/>
        <v>0</v>
      </c>
      <c r="N837" s="509">
        <f t="shared" si="254"/>
        <v>0</v>
      </c>
      <c r="O837" s="509">
        <f t="shared" si="255"/>
        <v>0</v>
      </c>
      <c r="Q837" s="513">
        <v>2547</v>
      </c>
      <c r="R837" s="513">
        <v>2547</v>
      </c>
      <c r="S837" s="513">
        <v>0</v>
      </c>
      <c r="T837" s="513">
        <v>0</v>
      </c>
      <c r="U837" s="513">
        <v>0</v>
      </c>
      <c r="V837" s="513">
        <v>0</v>
      </c>
      <c r="X837" s="510">
        <f t="shared" si="229"/>
        <v>0</v>
      </c>
      <c r="Y837" s="510">
        <f t="shared" si="230"/>
        <v>0</v>
      </c>
      <c r="Z837" s="510">
        <f t="shared" si="231"/>
        <v>0</v>
      </c>
      <c r="AA837" s="510">
        <f t="shared" si="232"/>
        <v>0</v>
      </c>
      <c r="AB837" s="510">
        <f t="shared" si="233"/>
        <v>0</v>
      </c>
      <c r="AC837" s="510">
        <f t="shared" si="234"/>
        <v>0</v>
      </c>
    </row>
    <row r="838" spans="1:29" x14ac:dyDescent="0.25">
      <c r="A838" s="422">
        <v>1</v>
      </c>
      <c r="B838" s="470">
        <v>0</v>
      </c>
      <c r="C838" s="470">
        <v>0</v>
      </c>
      <c r="D838" s="470">
        <v>0</v>
      </c>
      <c r="E838" s="470">
        <v>0</v>
      </c>
      <c r="F838" s="470">
        <v>0</v>
      </c>
      <c r="G838" s="470">
        <v>0</v>
      </c>
      <c r="H838" s="851"/>
      <c r="J838" s="509">
        <f t="shared" si="250"/>
        <v>0</v>
      </c>
      <c r="K838" s="509">
        <f t="shared" si="251"/>
        <v>0</v>
      </c>
      <c r="L838" s="509">
        <f t="shared" si="252"/>
        <v>0</v>
      </c>
      <c r="M838" s="509">
        <f t="shared" si="253"/>
        <v>0</v>
      </c>
      <c r="N838" s="509">
        <f t="shared" si="254"/>
        <v>0</v>
      </c>
      <c r="O838" s="509">
        <f t="shared" si="255"/>
        <v>0</v>
      </c>
      <c r="Q838" s="513">
        <v>0</v>
      </c>
      <c r="R838" s="513">
        <v>0</v>
      </c>
      <c r="S838" s="513">
        <v>0</v>
      </c>
      <c r="T838" s="513">
        <v>0</v>
      </c>
      <c r="U838" s="513">
        <v>0</v>
      </c>
      <c r="V838" s="513">
        <v>0</v>
      </c>
      <c r="X838" s="510">
        <f t="shared" si="229"/>
        <v>0</v>
      </c>
      <c r="Y838" s="510">
        <f t="shared" si="230"/>
        <v>0</v>
      </c>
      <c r="Z838" s="510">
        <f t="shared" si="231"/>
        <v>0</v>
      </c>
      <c r="AA838" s="510">
        <f t="shared" si="232"/>
        <v>0</v>
      </c>
      <c r="AB838" s="510">
        <f t="shared" si="233"/>
        <v>0</v>
      </c>
      <c r="AC838" s="510">
        <f t="shared" si="234"/>
        <v>0</v>
      </c>
    </row>
    <row r="839" spans="1:29" x14ac:dyDescent="0.25">
      <c r="A839" s="422">
        <v>1</v>
      </c>
      <c r="B839" s="471">
        <v>0</v>
      </c>
      <c r="C839" s="471">
        <v>0</v>
      </c>
      <c r="D839" s="471">
        <v>0</v>
      </c>
      <c r="E839" s="471">
        <v>0</v>
      </c>
      <c r="F839" s="471">
        <v>0</v>
      </c>
      <c r="G839" s="471">
        <v>0</v>
      </c>
      <c r="H839" s="852"/>
      <c r="J839" s="509">
        <f t="shared" si="250"/>
        <v>0</v>
      </c>
      <c r="K839" s="509">
        <f t="shared" si="251"/>
        <v>0</v>
      </c>
      <c r="L839" s="509">
        <f t="shared" si="252"/>
        <v>0</v>
      </c>
      <c r="M839" s="509">
        <f t="shared" si="253"/>
        <v>0</v>
      </c>
      <c r="N839" s="509">
        <f t="shared" si="254"/>
        <v>0</v>
      </c>
      <c r="O839" s="509">
        <f t="shared" si="255"/>
        <v>0</v>
      </c>
      <c r="Q839" s="513">
        <v>0</v>
      </c>
      <c r="R839" s="513">
        <v>0</v>
      </c>
      <c r="S839" s="513">
        <v>0</v>
      </c>
      <c r="T839" s="513">
        <v>0</v>
      </c>
      <c r="U839" s="513">
        <v>0</v>
      </c>
      <c r="V839" s="513">
        <v>0</v>
      </c>
      <c r="X839" s="510">
        <f t="shared" si="229"/>
        <v>0</v>
      </c>
      <c r="Y839" s="510">
        <f t="shared" si="230"/>
        <v>0</v>
      </c>
      <c r="Z839" s="510">
        <f t="shared" si="231"/>
        <v>0</v>
      </c>
      <c r="AA839" s="510">
        <f t="shared" si="232"/>
        <v>0</v>
      </c>
      <c r="AB839" s="510">
        <f t="shared" si="233"/>
        <v>0</v>
      </c>
      <c r="AC839" s="510">
        <f t="shared" si="234"/>
        <v>0</v>
      </c>
    </row>
    <row r="840" spans="1:29" x14ac:dyDescent="0.25">
      <c r="A840" s="468" t="s">
        <v>753</v>
      </c>
      <c r="B840" s="469">
        <v>4457300</v>
      </c>
      <c r="C840" s="569">
        <v>4457250</v>
      </c>
      <c r="D840" s="469">
        <v>2568000</v>
      </c>
      <c r="E840" s="469">
        <v>2611600</v>
      </c>
      <c r="F840" s="469">
        <v>2617600</v>
      </c>
      <c r="G840" s="469">
        <v>3267000</v>
      </c>
      <c r="H840" s="853" t="s">
        <v>1388</v>
      </c>
      <c r="J840" s="509">
        <f t="shared" si="250"/>
        <v>4457.3</v>
      </c>
      <c r="K840" s="509">
        <f t="shared" si="251"/>
        <v>4457.3</v>
      </c>
      <c r="L840" s="509">
        <f t="shared" si="252"/>
        <v>2568</v>
      </c>
      <c r="M840" s="509">
        <f t="shared" si="253"/>
        <v>2611.6</v>
      </c>
      <c r="N840" s="509">
        <f t="shared" si="254"/>
        <v>2617.6</v>
      </c>
      <c r="O840" s="509">
        <f t="shared" si="255"/>
        <v>3267</v>
      </c>
      <c r="Q840" s="513">
        <v>4457.3</v>
      </c>
      <c r="R840" s="513">
        <v>4457.3</v>
      </c>
      <c r="S840" s="513">
        <v>2568</v>
      </c>
      <c r="T840" s="513">
        <v>2611.6</v>
      </c>
      <c r="U840" s="513">
        <v>2617.6</v>
      </c>
      <c r="V840" s="513">
        <v>3267</v>
      </c>
      <c r="X840" s="510">
        <f t="shared" si="229"/>
        <v>0</v>
      </c>
      <c r="Y840" s="510">
        <f t="shared" si="230"/>
        <v>-5.0000000000181899E-2</v>
      </c>
      <c r="Z840" s="510">
        <f t="shared" si="231"/>
        <v>0</v>
      </c>
      <c r="AA840" s="510">
        <f t="shared" si="232"/>
        <v>0</v>
      </c>
      <c r="AB840" s="510">
        <f t="shared" si="233"/>
        <v>0</v>
      </c>
      <c r="AC840" s="510">
        <f t="shared" si="234"/>
        <v>0</v>
      </c>
    </row>
    <row r="841" spans="1:29" x14ac:dyDescent="0.25">
      <c r="A841" s="422">
        <v>1</v>
      </c>
      <c r="B841" s="470">
        <v>0</v>
      </c>
      <c r="C841" s="470">
        <v>0</v>
      </c>
      <c r="D841" s="470">
        <v>0</v>
      </c>
      <c r="E841" s="470">
        <v>0</v>
      </c>
      <c r="F841" s="470">
        <v>0</v>
      </c>
      <c r="G841" s="470">
        <v>0</v>
      </c>
      <c r="H841" s="854"/>
      <c r="J841" s="509">
        <f t="shared" si="250"/>
        <v>0</v>
      </c>
      <c r="K841" s="509">
        <f t="shared" si="251"/>
        <v>0</v>
      </c>
      <c r="L841" s="509">
        <f t="shared" si="252"/>
        <v>0</v>
      </c>
      <c r="M841" s="509">
        <f t="shared" si="253"/>
        <v>0</v>
      </c>
      <c r="N841" s="509">
        <f t="shared" si="254"/>
        <v>0</v>
      </c>
      <c r="O841" s="509">
        <f t="shared" si="255"/>
        <v>0</v>
      </c>
      <c r="Q841" s="513">
        <v>0</v>
      </c>
      <c r="R841" s="513">
        <v>0</v>
      </c>
      <c r="S841" s="513">
        <v>0</v>
      </c>
      <c r="T841" s="513">
        <v>0</v>
      </c>
      <c r="U841" s="513">
        <v>0</v>
      </c>
      <c r="V841" s="513">
        <v>0</v>
      </c>
      <c r="X841" s="510">
        <f t="shared" si="229"/>
        <v>0</v>
      </c>
      <c r="Y841" s="510">
        <f t="shared" si="230"/>
        <v>0</v>
      </c>
      <c r="Z841" s="510">
        <f t="shared" si="231"/>
        <v>0</v>
      </c>
      <c r="AA841" s="510">
        <f t="shared" si="232"/>
        <v>0</v>
      </c>
      <c r="AB841" s="510">
        <f t="shared" si="233"/>
        <v>0</v>
      </c>
      <c r="AC841" s="510">
        <f t="shared" si="234"/>
        <v>0</v>
      </c>
    </row>
    <row r="842" spans="1:29" x14ac:dyDescent="0.25">
      <c r="A842" s="422">
        <v>1</v>
      </c>
      <c r="B842" s="470">
        <v>0</v>
      </c>
      <c r="C842" s="470">
        <v>0</v>
      </c>
      <c r="D842" s="470">
        <v>0</v>
      </c>
      <c r="E842" s="470">
        <v>0</v>
      </c>
      <c r="F842" s="470">
        <v>0</v>
      </c>
      <c r="G842" s="470">
        <v>0</v>
      </c>
      <c r="H842" s="854"/>
      <c r="J842" s="509">
        <f t="shared" si="250"/>
        <v>0</v>
      </c>
      <c r="K842" s="509">
        <f t="shared" si="251"/>
        <v>0</v>
      </c>
      <c r="L842" s="509">
        <f t="shared" si="252"/>
        <v>0</v>
      </c>
      <c r="M842" s="509">
        <f t="shared" si="253"/>
        <v>0</v>
      </c>
      <c r="N842" s="509">
        <f t="shared" si="254"/>
        <v>0</v>
      </c>
      <c r="O842" s="509">
        <f t="shared" si="255"/>
        <v>0</v>
      </c>
      <c r="Q842" s="513">
        <v>0</v>
      </c>
      <c r="R842" s="513">
        <v>0</v>
      </c>
      <c r="S842" s="513">
        <v>0</v>
      </c>
      <c r="T842" s="513">
        <v>0</v>
      </c>
      <c r="U842" s="513">
        <v>0</v>
      </c>
      <c r="V842" s="513">
        <v>0</v>
      </c>
      <c r="X842" s="510">
        <f t="shared" ref="X842:X905" si="256">B842/1000-Q842</f>
        <v>0</v>
      </c>
      <c r="Y842" s="510">
        <f t="shared" ref="Y842:Y905" si="257">C842/1000-R842</f>
        <v>0</v>
      </c>
      <c r="Z842" s="510">
        <f t="shared" ref="Z842:Z905" si="258">D842/1000-S842</f>
        <v>0</v>
      </c>
      <c r="AA842" s="510">
        <f t="shared" ref="AA842:AA905" si="259">E842/1000-T842</f>
        <v>0</v>
      </c>
      <c r="AB842" s="510">
        <f t="shared" ref="AB842:AB905" si="260">F842/1000-U842</f>
        <v>0</v>
      </c>
      <c r="AC842" s="510">
        <f t="shared" ref="AC842:AC905" si="261">G842/1000-V842</f>
        <v>0</v>
      </c>
    </row>
    <row r="843" spans="1:29" x14ac:dyDescent="0.25">
      <c r="A843" s="422">
        <v>1</v>
      </c>
      <c r="B843" s="471">
        <v>0</v>
      </c>
      <c r="C843" s="471">
        <v>0</v>
      </c>
      <c r="D843" s="471">
        <v>0</v>
      </c>
      <c r="E843" s="471">
        <v>0</v>
      </c>
      <c r="F843" s="471">
        <v>0</v>
      </c>
      <c r="G843" s="471">
        <v>0</v>
      </c>
      <c r="H843" s="855"/>
      <c r="J843" s="509">
        <f t="shared" si="250"/>
        <v>0</v>
      </c>
      <c r="K843" s="509">
        <f t="shared" si="251"/>
        <v>0</v>
      </c>
      <c r="L843" s="509">
        <f t="shared" si="252"/>
        <v>0</v>
      </c>
      <c r="M843" s="509">
        <f t="shared" si="253"/>
        <v>0</v>
      </c>
      <c r="N843" s="509">
        <f t="shared" si="254"/>
        <v>0</v>
      </c>
      <c r="O843" s="509">
        <f t="shared" si="255"/>
        <v>0</v>
      </c>
      <c r="Q843" s="513">
        <v>0</v>
      </c>
      <c r="R843" s="513">
        <v>0</v>
      </c>
      <c r="S843" s="513">
        <v>0</v>
      </c>
      <c r="T843" s="513">
        <v>0</v>
      </c>
      <c r="U843" s="513">
        <v>0</v>
      </c>
      <c r="V843" s="513">
        <v>0</v>
      </c>
      <c r="X843" s="510">
        <f t="shared" si="256"/>
        <v>0</v>
      </c>
      <c r="Y843" s="510">
        <f t="shared" si="257"/>
        <v>0</v>
      </c>
      <c r="Z843" s="510">
        <f t="shared" si="258"/>
        <v>0</v>
      </c>
      <c r="AA843" s="510">
        <f t="shared" si="259"/>
        <v>0</v>
      </c>
      <c r="AB843" s="510">
        <f t="shared" si="260"/>
        <v>0</v>
      </c>
      <c r="AC843" s="510">
        <f t="shared" si="261"/>
        <v>0</v>
      </c>
    </row>
    <row r="844" spans="1:29" x14ac:dyDescent="0.25">
      <c r="A844" s="468" t="s">
        <v>896</v>
      </c>
      <c r="B844" s="469">
        <v>11461500</v>
      </c>
      <c r="C844" s="469">
        <v>11461500</v>
      </c>
      <c r="D844" s="469">
        <v>6420000</v>
      </c>
      <c r="E844" s="469">
        <v>4655700</v>
      </c>
      <c r="F844" s="469">
        <v>3978000</v>
      </c>
      <c r="G844" s="469">
        <v>4666200</v>
      </c>
      <c r="H844" s="853" t="s">
        <v>1390</v>
      </c>
      <c r="J844" s="509">
        <f t="shared" si="250"/>
        <v>11461.5</v>
      </c>
      <c r="K844" s="509">
        <f t="shared" si="251"/>
        <v>11461.5</v>
      </c>
      <c r="L844" s="509">
        <f t="shared" si="252"/>
        <v>6420</v>
      </c>
      <c r="M844" s="509">
        <f t="shared" si="253"/>
        <v>4655.7</v>
      </c>
      <c r="N844" s="509">
        <f t="shared" si="254"/>
        <v>3978</v>
      </c>
      <c r="O844" s="509">
        <f t="shared" si="255"/>
        <v>4666.2</v>
      </c>
      <c r="Q844" s="513">
        <v>11461.5</v>
      </c>
      <c r="R844" s="513">
        <v>11461.5</v>
      </c>
      <c r="S844" s="513">
        <v>6420</v>
      </c>
      <c r="T844" s="513">
        <v>4655.7</v>
      </c>
      <c r="U844" s="513">
        <v>3978</v>
      </c>
      <c r="V844" s="513">
        <v>4666.2</v>
      </c>
      <c r="X844" s="510">
        <f t="shared" si="256"/>
        <v>0</v>
      </c>
      <c r="Y844" s="510">
        <f t="shared" si="257"/>
        <v>0</v>
      </c>
      <c r="Z844" s="510">
        <f t="shared" si="258"/>
        <v>0</v>
      </c>
      <c r="AA844" s="510">
        <f t="shared" si="259"/>
        <v>0</v>
      </c>
      <c r="AB844" s="510">
        <f t="shared" si="260"/>
        <v>0</v>
      </c>
      <c r="AC844" s="510">
        <f t="shared" si="261"/>
        <v>0</v>
      </c>
    </row>
    <row r="845" spans="1:29" x14ac:dyDescent="0.25">
      <c r="A845" s="422">
        <v>1</v>
      </c>
      <c r="B845" s="470">
        <v>0</v>
      </c>
      <c r="C845" s="470">
        <v>0</v>
      </c>
      <c r="D845" s="470">
        <v>0</v>
      </c>
      <c r="E845" s="470">
        <v>0</v>
      </c>
      <c r="F845" s="470">
        <v>0</v>
      </c>
      <c r="G845" s="470">
        <v>0</v>
      </c>
      <c r="H845" s="854"/>
      <c r="J845" s="509">
        <f t="shared" si="250"/>
        <v>0</v>
      </c>
      <c r="K845" s="509">
        <f t="shared" si="251"/>
        <v>0</v>
      </c>
      <c r="L845" s="509">
        <f t="shared" si="252"/>
        <v>0</v>
      </c>
      <c r="M845" s="509">
        <f t="shared" si="253"/>
        <v>0</v>
      </c>
      <c r="N845" s="509">
        <f t="shared" si="254"/>
        <v>0</v>
      </c>
      <c r="O845" s="509">
        <f t="shared" si="255"/>
        <v>0</v>
      </c>
      <c r="Q845" s="513">
        <v>0</v>
      </c>
      <c r="R845" s="513">
        <v>0</v>
      </c>
      <c r="S845" s="513">
        <v>0</v>
      </c>
      <c r="T845" s="513">
        <v>0</v>
      </c>
      <c r="U845" s="513">
        <v>0</v>
      </c>
      <c r="V845" s="513">
        <v>0</v>
      </c>
      <c r="X845" s="510">
        <f t="shared" si="256"/>
        <v>0</v>
      </c>
      <c r="Y845" s="510">
        <f t="shared" si="257"/>
        <v>0</v>
      </c>
      <c r="Z845" s="510">
        <f t="shared" si="258"/>
        <v>0</v>
      </c>
      <c r="AA845" s="510">
        <f t="shared" si="259"/>
        <v>0</v>
      </c>
      <c r="AB845" s="510">
        <f t="shared" si="260"/>
        <v>0</v>
      </c>
      <c r="AC845" s="510">
        <f t="shared" si="261"/>
        <v>0</v>
      </c>
    </row>
    <row r="846" spans="1:29" x14ac:dyDescent="0.25">
      <c r="A846" s="422">
        <v>1</v>
      </c>
      <c r="B846" s="470">
        <v>0</v>
      </c>
      <c r="C846" s="470">
        <v>0</v>
      </c>
      <c r="D846" s="470">
        <v>0</v>
      </c>
      <c r="E846" s="470">
        <v>0</v>
      </c>
      <c r="F846" s="470">
        <v>0</v>
      </c>
      <c r="G846" s="470">
        <v>0</v>
      </c>
      <c r="H846" s="854"/>
      <c r="J846" s="509">
        <f t="shared" si="250"/>
        <v>0</v>
      </c>
      <c r="K846" s="509">
        <f t="shared" si="251"/>
        <v>0</v>
      </c>
      <c r="L846" s="509">
        <f t="shared" si="252"/>
        <v>0</v>
      </c>
      <c r="M846" s="509">
        <f t="shared" si="253"/>
        <v>0</v>
      </c>
      <c r="N846" s="509">
        <f t="shared" si="254"/>
        <v>0</v>
      </c>
      <c r="O846" s="509">
        <f t="shared" si="255"/>
        <v>0</v>
      </c>
      <c r="Q846" s="513">
        <v>0</v>
      </c>
      <c r="R846" s="513">
        <v>0</v>
      </c>
      <c r="S846" s="513">
        <v>0</v>
      </c>
      <c r="T846" s="513">
        <v>0</v>
      </c>
      <c r="U846" s="513">
        <v>0</v>
      </c>
      <c r="V846" s="513">
        <v>0</v>
      </c>
      <c r="X846" s="510">
        <f t="shared" si="256"/>
        <v>0</v>
      </c>
      <c r="Y846" s="510">
        <f t="shared" si="257"/>
        <v>0</v>
      </c>
      <c r="Z846" s="510">
        <f t="shared" si="258"/>
        <v>0</v>
      </c>
      <c r="AA846" s="510">
        <f t="shared" si="259"/>
        <v>0</v>
      </c>
      <c r="AB846" s="510">
        <f t="shared" si="260"/>
        <v>0</v>
      </c>
      <c r="AC846" s="510">
        <f t="shared" si="261"/>
        <v>0</v>
      </c>
    </row>
    <row r="847" spans="1:29" x14ac:dyDescent="0.25">
      <c r="A847" s="422">
        <v>1</v>
      </c>
      <c r="B847" s="471">
        <v>0</v>
      </c>
      <c r="C847" s="471">
        <v>0</v>
      </c>
      <c r="D847" s="471">
        <v>0</v>
      </c>
      <c r="E847" s="471">
        <v>0</v>
      </c>
      <c r="F847" s="471">
        <v>0</v>
      </c>
      <c r="G847" s="471">
        <v>0</v>
      </c>
      <c r="H847" s="855"/>
      <c r="J847" s="509">
        <f t="shared" si="250"/>
        <v>0</v>
      </c>
      <c r="K847" s="509">
        <f t="shared" si="251"/>
        <v>0</v>
      </c>
      <c r="L847" s="509">
        <f t="shared" si="252"/>
        <v>0</v>
      </c>
      <c r="M847" s="509">
        <f t="shared" si="253"/>
        <v>0</v>
      </c>
      <c r="N847" s="509">
        <f t="shared" si="254"/>
        <v>0</v>
      </c>
      <c r="O847" s="509">
        <f t="shared" si="255"/>
        <v>0</v>
      </c>
      <c r="Q847" s="513">
        <v>0</v>
      </c>
      <c r="R847" s="513">
        <v>0</v>
      </c>
      <c r="S847" s="513">
        <v>0</v>
      </c>
      <c r="T847" s="513">
        <v>0</v>
      </c>
      <c r="U847" s="513">
        <v>0</v>
      </c>
      <c r="V847" s="513">
        <v>0</v>
      </c>
      <c r="X847" s="510">
        <f t="shared" si="256"/>
        <v>0</v>
      </c>
      <c r="Y847" s="510">
        <f t="shared" si="257"/>
        <v>0</v>
      </c>
      <c r="Z847" s="510">
        <f t="shared" si="258"/>
        <v>0</v>
      </c>
      <c r="AA847" s="510">
        <f t="shared" si="259"/>
        <v>0</v>
      </c>
      <c r="AB847" s="510">
        <f t="shared" si="260"/>
        <v>0</v>
      </c>
      <c r="AC847" s="510">
        <f t="shared" si="261"/>
        <v>0</v>
      </c>
    </row>
    <row r="848" spans="1:29" x14ac:dyDescent="0.25">
      <c r="A848" s="485" t="s">
        <v>637</v>
      </c>
      <c r="B848" s="503">
        <f>B849+B852+B856+B859+B869+B874+B877+B879</f>
        <v>81007340</v>
      </c>
      <c r="C848" s="503">
        <f t="shared" ref="C848:G848" si="262">C849+C852+C856+C859+C869+C874+C877+C879</f>
        <v>81002010.930000007</v>
      </c>
      <c r="D848" s="503">
        <f t="shared" si="262"/>
        <v>99512200</v>
      </c>
      <c r="E848" s="503">
        <f t="shared" si="262"/>
        <v>100842300</v>
      </c>
      <c r="F848" s="503">
        <f t="shared" si="262"/>
        <v>100858100</v>
      </c>
      <c r="G848" s="503">
        <f t="shared" si="262"/>
        <v>100859300</v>
      </c>
      <c r="H848" s="363"/>
      <c r="Q848" s="520">
        <f>Q849+Q852+Q856+Q859+Q869+Q874+Q877+Q879</f>
        <v>81007.3</v>
      </c>
      <c r="R848" s="520">
        <f t="shared" ref="R848:V848" si="263">R849+R852+R856+R859+R869+R874+R877+R879</f>
        <v>81002</v>
      </c>
      <c r="S848" s="520">
        <f t="shared" si="263"/>
        <v>99512.200000000012</v>
      </c>
      <c r="T848" s="520">
        <f t="shared" si="263"/>
        <v>100842.3</v>
      </c>
      <c r="U848" s="520">
        <f t="shared" si="263"/>
        <v>100858.1</v>
      </c>
      <c r="V848" s="520">
        <f t="shared" si="263"/>
        <v>100859.3</v>
      </c>
      <c r="X848" s="510">
        <f t="shared" si="256"/>
        <v>3.9999999993597157E-2</v>
      </c>
      <c r="Y848" s="510">
        <f t="shared" si="257"/>
        <v>1.0930000004009344E-2</v>
      </c>
      <c r="Z848" s="510">
        <f t="shared" si="258"/>
        <v>0</v>
      </c>
      <c r="AA848" s="510">
        <f t="shared" si="259"/>
        <v>0</v>
      </c>
      <c r="AB848" s="510">
        <f t="shared" si="260"/>
        <v>0</v>
      </c>
      <c r="AC848" s="510">
        <f t="shared" si="261"/>
        <v>0</v>
      </c>
    </row>
    <row r="849" spans="1:29" x14ac:dyDescent="0.25">
      <c r="A849" s="134" t="s">
        <v>640</v>
      </c>
      <c r="B849" s="348">
        <v>1822000</v>
      </c>
      <c r="C849" s="469">
        <v>1822000</v>
      </c>
      <c r="D849" s="469">
        <v>3652100</v>
      </c>
      <c r="E849" s="469">
        <v>3990200</v>
      </c>
      <c r="F849" s="469">
        <v>3990200</v>
      </c>
      <c r="G849" s="469">
        <v>3990200</v>
      </c>
      <c r="H849" s="726" t="s">
        <v>201</v>
      </c>
      <c r="J849" s="509">
        <f t="shared" ref="J849:J858" si="264">ROUND(B849/1000,1)</f>
        <v>1822</v>
      </c>
      <c r="K849" s="509">
        <f t="shared" ref="K849:K858" si="265">ROUND(C849/1000,1)</f>
        <v>1822</v>
      </c>
      <c r="L849" s="509">
        <f t="shared" ref="L849:L858" si="266">ROUND(D849/1000,1)</f>
        <v>3652.1</v>
      </c>
      <c r="M849" s="509">
        <f t="shared" ref="M849:M858" si="267">ROUND(E849/1000,1)</f>
        <v>3990.2</v>
      </c>
      <c r="N849" s="509">
        <f t="shared" ref="N849:N858" si="268">ROUND(F849/1000,1)</f>
        <v>3990.2</v>
      </c>
      <c r="O849" s="509">
        <f t="shared" ref="O849:O858" si="269">ROUND(G849/1000,1)</f>
        <v>3990.2</v>
      </c>
      <c r="Q849" s="513">
        <v>1822</v>
      </c>
      <c r="R849" s="513">
        <v>1822</v>
      </c>
      <c r="S849" s="513">
        <v>3652.1</v>
      </c>
      <c r="T849" s="513">
        <v>3990.2</v>
      </c>
      <c r="U849" s="513">
        <v>3990.2</v>
      </c>
      <c r="V849" s="513">
        <v>3990.2</v>
      </c>
      <c r="X849" s="510">
        <f t="shared" si="256"/>
        <v>0</v>
      </c>
      <c r="Y849" s="510">
        <f t="shared" si="257"/>
        <v>0</v>
      </c>
      <c r="Z849" s="510">
        <f t="shared" si="258"/>
        <v>0</v>
      </c>
      <c r="AA849" s="510">
        <f t="shared" si="259"/>
        <v>0</v>
      </c>
      <c r="AB849" s="510">
        <f t="shared" si="260"/>
        <v>0</v>
      </c>
      <c r="AC849" s="510">
        <f t="shared" si="261"/>
        <v>0</v>
      </c>
    </row>
    <row r="850" spans="1:29" x14ac:dyDescent="0.25">
      <c r="A850" s="422">
        <v>1</v>
      </c>
      <c r="B850" s="353">
        <v>0</v>
      </c>
      <c r="C850" s="470">
        <v>0</v>
      </c>
      <c r="D850" s="470">
        <v>0</v>
      </c>
      <c r="E850" s="470">
        <v>0</v>
      </c>
      <c r="F850" s="470">
        <v>0</v>
      </c>
      <c r="G850" s="470">
        <v>0</v>
      </c>
      <c r="H850" s="727"/>
      <c r="J850" s="509">
        <f t="shared" si="264"/>
        <v>0</v>
      </c>
      <c r="K850" s="509">
        <f t="shared" si="265"/>
        <v>0</v>
      </c>
      <c r="L850" s="509">
        <f t="shared" si="266"/>
        <v>0</v>
      </c>
      <c r="M850" s="509">
        <f t="shared" si="267"/>
        <v>0</v>
      </c>
      <c r="N850" s="509">
        <f t="shared" si="268"/>
        <v>0</v>
      </c>
      <c r="O850" s="509">
        <f t="shared" si="269"/>
        <v>0</v>
      </c>
      <c r="Q850" s="513">
        <v>0</v>
      </c>
      <c r="R850" s="513">
        <v>0</v>
      </c>
      <c r="S850" s="513">
        <v>0</v>
      </c>
      <c r="T850" s="513">
        <v>0</v>
      </c>
      <c r="U850" s="513">
        <v>0</v>
      </c>
      <c r="V850" s="513">
        <v>0</v>
      </c>
      <c r="X850" s="510">
        <f t="shared" si="256"/>
        <v>0</v>
      </c>
      <c r="Y850" s="510">
        <f t="shared" si="257"/>
        <v>0</v>
      </c>
      <c r="Z850" s="510">
        <f t="shared" si="258"/>
        <v>0</v>
      </c>
      <c r="AA850" s="510">
        <f t="shared" si="259"/>
        <v>0</v>
      </c>
      <c r="AB850" s="510">
        <f t="shared" si="260"/>
        <v>0</v>
      </c>
      <c r="AC850" s="510">
        <f t="shared" si="261"/>
        <v>0</v>
      </c>
    </row>
    <row r="851" spans="1:29" x14ac:dyDescent="0.25">
      <c r="A851" s="422">
        <v>1</v>
      </c>
      <c r="B851" s="354">
        <v>0</v>
      </c>
      <c r="C851" s="471">
        <v>0</v>
      </c>
      <c r="D851" s="471">
        <v>0</v>
      </c>
      <c r="E851" s="471">
        <v>0</v>
      </c>
      <c r="F851" s="471">
        <v>0</v>
      </c>
      <c r="G851" s="471">
        <v>0</v>
      </c>
      <c r="H851" s="809"/>
      <c r="J851" s="509">
        <f t="shared" si="264"/>
        <v>0</v>
      </c>
      <c r="K851" s="509">
        <f t="shared" si="265"/>
        <v>0</v>
      </c>
      <c r="L851" s="509">
        <f t="shared" si="266"/>
        <v>0</v>
      </c>
      <c r="M851" s="509">
        <f t="shared" si="267"/>
        <v>0</v>
      </c>
      <c r="N851" s="509">
        <f t="shared" si="268"/>
        <v>0</v>
      </c>
      <c r="O851" s="509">
        <f t="shared" si="269"/>
        <v>0</v>
      </c>
      <c r="Q851" s="513">
        <v>0</v>
      </c>
      <c r="R851" s="513">
        <v>0</v>
      </c>
      <c r="S851" s="513">
        <v>0</v>
      </c>
      <c r="T851" s="513">
        <v>0</v>
      </c>
      <c r="U851" s="513">
        <v>0</v>
      </c>
      <c r="V851" s="513">
        <v>0</v>
      </c>
      <c r="X851" s="510">
        <f t="shared" si="256"/>
        <v>0</v>
      </c>
      <c r="Y851" s="510">
        <f t="shared" si="257"/>
        <v>0</v>
      </c>
      <c r="Z851" s="510">
        <f t="shared" si="258"/>
        <v>0</v>
      </c>
      <c r="AA851" s="510">
        <f t="shared" si="259"/>
        <v>0</v>
      </c>
      <c r="AB851" s="510">
        <f t="shared" si="260"/>
        <v>0</v>
      </c>
      <c r="AC851" s="510">
        <f t="shared" si="261"/>
        <v>0</v>
      </c>
    </row>
    <row r="852" spans="1:29" x14ac:dyDescent="0.25">
      <c r="A852" s="134" t="s">
        <v>639</v>
      </c>
      <c r="B852" s="469">
        <v>1701800</v>
      </c>
      <c r="C852" s="469">
        <v>1701800</v>
      </c>
      <c r="D852" s="469">
        <v>2398300</v>
      </c>
      <c r="E852" s="469">
        <v>2397800</v>
      </c>
      <c r="F852" s="469">
        <v>2413600</v>
      </c>
      <c r="G852" s="469">
        <v>2414800</v>
      </c>
      <c r="H852" s="666" t="s">
        <v>212</v>
      </c>
      <c r="J852" s="509">
        <f t="shared" si="264"/>
        <v>1701.8</v>
      </c>
      <c r="K852" s="509">
        <f t="shared" si="265"/>
        <v>1701.8</v>
      </c>
      <c r="L852" s="509">
        <f t="shared" si="266"/>
        <v>2398.3000000000002</v>
      </c>
      <c r="M852" s="509">
        <f t="shared" si="267"/>
        <v>2397.8000000000002</v>
      </c>
      <c r="N852" s="509">
        <f t="shared" si="268"/>
        <v>2413.6</v>
      </c>
      <c r="O852" s="509">
        <f t="shared" si="269"/>
        <v>2414.8000000000002</v>
      </c>
      <c r="Q852" s="513">
        <v>1701.8</v>
      </c>
      <c r="R852" s="513">
        <v>1701.8</v>
      </c>
      <c r="S852" s="513">
        <v>2398.3000000000002</v>
      </c>
      <c r="T852" s="513">
        <v>2397.8000000000002</v>
      </c>
      <c r="U852" s="513">
        <v>2413.6</v>
      </c>
      <c r="V852" s="513">
        <v>2414.8000000000002</v>
      </c>
      <c r="X852" s="510">
        <f t="shared" si="256"/>
        <v>0</v>
      </c>
      <c r="Y852" s="510">
        <f t="shared" si="257"/>
        <v>0</v>
      </c>
      <c r="Z852" s="510">
        <f t="shared" si="258"/>
        <v>0</v>
      </c>
      <c r="AA852" s="510">
        <f t="shared" si="259"/>
        <v>0</v>
      </c>
      <c r="AB852" s="510">
        <f t="shared" si="260"/>
        <v>0</v>
      </c>
      <c r="AC852" s="510">
        <f t="shared" si="261"/>
        <v>0</v>
      </c>
    </row>
    <row r="853" spans="1:29" x14ac:dyDescent="0.25">
      <c r="A853" s="422">
        <v>1</v>
      </c>
      <c r="B853" s="470">
        <v>0</v>
      </c>
      <c r="C853" s="470">
        <v>0</v>
      </c>
      <c r="D853" s="470">
        <v>0</v>
      </c>
      <c r="E853" s="470">
        <v>0</v>
      </c>
      <c r="F853" s="470">
        <v>0</v>
      </c>
      <c r="G853" s="470">
        <v>0</v>
      </c>
      <c r="H853" s="667"/>
      <c r="J853" s="509">
        <f t="shared" si="264"/>
        <v>0</v>
      </c>
      <c r="K853" s="509">
        <f t="shared" si="265"/>
        <v>0</v>
      </c>
      <c r="L853" s="509">
        <f t="shared" si="266"/>
        <v>0</v>
      </c>
      <c r="M853" s="509">
        <f t="shared" si="267"/>
        <v>0</v>
      </c>
      <c r="N853" s="509">
        <f t="shared" si="268"/>
        <v>0</v>
      </c>
      <c r="O853" s="509">
        <f t="shared" si="269"/>
        <v>0</v>
      </c>
      <c r="Q853" s="513">
        <v>0</v>
      </c>
      <c r="R853" s="513">
        <v>0</v>
      </c>
      <c r="S853" s="513">
        <v>0</v>
      </c>
      <c r="T853" s="513">
        <v>0</v>
      </c>
      <c r="U853" s="513">
        <v>0</v>
      </c>
      <c r="V853" s="513">
        <v>0</v>
      </c>
      <c r="X853" s="510">
        <f t="shared" si="256"/>
        <v>0</v>
      </c>
      <c r="Y853" s="510">
        <f t="shared" si="257"/>
        <v>0</v>
      </c>
      <c r="Z853" s="510">
        <f t="shared" si="258"/>
        <v>0</v>
      </c>
      <c r="AA853" s="510">
        <f t="shared" si="259"/>
        <v>0</v>
      </c>
      <c r="AB853" s="510">
        <f t="shared" si="260"/>
        <v>0</v>
      </c>
      <c r="AC853" s="510">
        <f t="shared" si="261"/>
        <v>0</v>
      </c>
    </row>
    <row r="854" spans="1:29" x14ac:dyDescent="0.25">
      <c r="A854" s="422">
        <v>1</v>
      </c>
      <c r="B854" s="470">
        <v>0</v>
      </c>
      <c r="C854" s="470">
        <v>0</v>
      </c>
      <c r="D854" s="470">
        <v>0</v>
      </c>
      <c r="E854" s="470">
        <v>0</v>
      </c>
      <c r="F854" s="470">
        <v>0</v>
      </c>
      <c r="G854" s="470">
        <v>0</v>
      </c>
      <c r="H854" s="667"/>
      <c r="J854" s="509">
        <f t="shared" si="264"/>
        <v>0</v>
      </c>
      <c r="K854" s="509">
        <f t="shared" si="265"/>
        <v>0</v>
      </c>
      <c r="L854" s="509">
        <f t="shared" si="266"/>
        <v>0</v>
      </c>
      <c r="M854" s="509">
        <f t="shared" si="267"/>
        <v>0</v>
      </c>
      <c r="N854" s="509">
        <f t="shared" si="268"/>
        <v>0</v>
      </c>
      <c r="O854" s="509">
        <f t="shared" si="269"/>
        <v>0</v>
      </c>
      <c r="Q854" s="513">
        <v>0</v>
      </c>
      <c r="R854" s="513">
        <v>0</v>
      </c>
      <c r="S854" s="513">
        <v>0</v>
      </c>
      <c r="T854" s="513">
        <v>0</v>
      </c>
      <c r="U854" s="513">
        <v>0</v>
      </c>
      <c r="V854" s="513">
        <v>0</v>
      </c>
      <c r="X854" s="510">
        <f t="shared" si="256"/>
        <v>0</v>
      </c>
      <c r="Y854" s="510">
        <f t="shared" si="257"/>
        <v>0</v>
      </c>
      <c r="Z854" s="510">
        <f t="shared" si="258"/>
        <v>0</v>
      </c>
      <c r="AA854" s="510">
        <f t="shared" si="259"/>
        <v>0</v>
      </c>
      <c r="AB854" s="510">
        <f t="shared" si="260"/>
        <v>0</v>
      </c>
      <c r="AC854" s="510">
        <f t="shared" si="261"/>
        <v>0</v>
      </c>
    </row>
    <row r="855" spans="1:29" x14ac:dyDescent="0.25">
      <c r="A855" s="422">
        <v>1</v>
      </c>
      <c r="B855" s="471">
        <v>0</v>
      </c>
      <c r="C855" s="471">
        <v>0</v>
      </c>
      <c r="D855" s="471">
        <v>0</v>
      </c>
      <c r="E855" s="471">
        <v>0</v>
      </c>
      <c r="F855" s="471">
        <v>0</v>
      </c>
      <c r="G855" s="471">
        <v>0</v>
      </c>
      <c r="H855" s="668"/>
      <c r="J855" s="509">
        <f t="shared" si="264"/>
        <v>0</v>
      </c>
      <c r="K855" s="509">
        <f t="shared" si="265"/>
        <v>0</v>
      </c>
      <c r="L855" s="509">
        <f t="shared" si="266"/>
        <v>0</v>
      </c>
      <c r="M855" s="509">
        <f t="shared" si="267"/>
        <v>0</v>
      </c>
      <c r="N855" s="509">
        <f t="shared" si="268"/>
        <v>0</v>
      </c>
      <c r="O855" s="509">
        <f t="shared" si="269"/>
        <v>0</v>
      </c>
      <c r="Q855" s="513">
        <v>0</v>
      </c>
      <c r="R855" s="513">
        <v>0</v>
      </c>
      <c r="S855" s="513">
        <v>0</v>
      </c>
      <c r="T855" s="513">
        <v>0</v>
      </c>
      <c r="U855" s="513">
        <v>0</v>
      </c>
      <c r="V855" s="513">
        <v>0</v>
      </c>
      <c r="X855" s="510">
        <f t="shared" si="256"/>
        <v>0</v>
      </c>
      <c r="Y855" s="510">
        <f t="shared" si="257"/>
        <v>0</v>
      </c>
      <c r="Z855" s="510">
        <f t="shared" si="258"/>
        <v>0</v>
      </c>
      <c r="AA855" s="510">
        <f t="shared" si="259"/>
        <v>0</v>
      </c>
      <c r="AB855" s="510">
        <f t="shared" si="260"/>
        <v>0</v>
      </c>
      <c r="AC855" s="510">
        <f t="shared" si="261"/>
        <v>0</v>
      </c>
    </row>
    <row r="856" spans="1:29" x14ac:dyDescent="0.25">
      <c r="A856" s="134" t="s">
        <v>649</v>
      </c>
      <c r="B856" s="469">
        <v>1970000</v>
      </c>
      <c r="C856" s="469">
        <v>1970000</v>
      </c>
      <c r="D856" s="469">
        <v>5182200</v>
      </c>
      <c r="E856" s="469">
        <v>5182100</v>
      </c>
      <c r="F856" s="469">
        <v>5182100</v>
      </c>
      <c r="G856" s="469">
        <v>5182100</v>
      </c>
      <c r="H856" s="726" t="s">
        <v>544</v>
      </c>
      <c r="J856" s="509">
        <f t="shared" si="264"/>
        <v>1970</v>
      </c>
      <c r="K856" s="509">
        <f t="shared" si="265"/>
        <v>1970</v>
      </c>
      <c r="L856" s="509">
        <f t="shared" si="266"/>
        <v>5182.2</v>
      </c>
      <c r="M856" s="509">
        <f t="shared" si="267"/>
        <v>5182.1000000000004</v>
      </c>
      <c r="N856" s="509">
        <f t="shared" si="268"/>
        <v>5182.1000000000004</v>
      </c>
      <c r="O856" s="509">
        <f t="shared" si="269"/>
        <v>5182.1000000000004</v>
      </c>
      <c r="Q856" s="513">
        <v>1970</v>
      </c>
      <c r="R856" s="513">
        <v>1970</v>
      </c>
      <c r="S856" s="513">
        <v>5182.2</v>
      </c>
      <c r="T856" s="513">
        <v>5182.1000000000004</v>
      </c>
      <c r="U856" s="513">
        <v>5182.1000000000004</v>
      </c>
      <c r="V856" s="513">
        <v>5182.1000000000004</v>
      </c>
      <c r="X856" s="510">
        <f t="shared" si="256"/>
        <v>0</v>
      </c>
      <c r="Y856" s="510">
        <f t="shared" si="257"/>
        <v>0</v>
      </c>
      <c r="Z856" s="510">
        <f t="shared" si="258"/>
        <v>0</v>
      </c>
      <c r="AA856" s="510">
        <f t="shared" si="259"/>
        <v>0</v>
      </c>
      <c r="AB856" s="510">
        <f t="shared" si="260"/>
        <v>0</v>
      </c>
      <c r="AC856" s="510">
        <f t="shared" si="261"/>
        <v>0</v>
      </c>
    </row>
    <row r="857" spans="1:29" x14ac:dyDescent="0.25">
      <c r="A857" s="422">
        <v>1</v>
      </c>
      <c r="B857" s="470">
        <v>0</v>
      </c>
      <c r="C857" s="470">
        <v>0</v>
      </c>
      <c r="D857" s="470">
        <v>0</v>
      </c>
      <c r="E857" s="470">
        <v>0</v>
      </c>
      <c r="F857" s="470">
        <v>0</v>
      </c>
      <c r="G857" s="470">
        <v>0</v>
      </c>
      <c r="H857" s="727"/>
      <c r="J857" s="509">
        <f t="shared" si="264"/>
        <v>0</v>
      </c>
      <c r="K857" s="509">
        <f t="shared" si="265"/>
        <v>0</v>
      </c>
      <c r="L857" s="509">
        <f t="shared" si="266"/>
        <v>0</v>
      </c>
      <c r="M857" s="509">
        <f t="shared" si="267"/>
        <v>0</v>
      </c>
      <c r="N857" s="509">
        <f t="shared" si="268"/>
        <v>0</v>
      </c>
      <c r="O857" s="509">
        <f t="shared" si="269"/>
        <v>0</v>
      </c>
      <c r="Q857" s="513">
        <v>0</v>
      </c>
      <c r="R857" s="513">
        <v>0</v>
      </c>
      <c r="S857" s="513">
        <v>0</v>
      </c>
      <c r="T857" s="513">
        <v>0</v>
      </c>
      <c r="U857" s="513">
        <v>0</v>
      </c>
      <c r="V857" s="513">
        <v>0</v>
      </c>
      <c r="X857" s="510">
        <f t="shared" si="256"/>
        <v>0</v>
      </c>
      <c r="Y857" s="510">
        <f t="shared" si="257"/>
        <v>0</v>
      </c>
      <c r="Z857" s="510">
        <f t="shared" si="258"/>
        <v>0</v>
      </c>
      <c r="AA857" s="510">
        <f t="shared" si="259"/>
        <v>0</v>
      </c>
      <c r="AB857" s="510">
        <f t="shared" si="260"/>
        <v>0</v>
      </c>
      <c r="AC857" s="510">
        <f t="shared" si="261"/>
        <v>0</v>
      </c>
    </row>
    <row r="858" spans="1:29" x14ac:dyDescent="0.25">
      <c r="A858" s="422">
        <v>1</v>
      </c>
      <c r="B858" s="471">
        <v>0</v>
      </c>
      <c r="C858" s="471">
        <v>0</v>
      </c>
      <c r="D858" s="471">
        <v>0</v>
      </c>
      <c r="E858" s="471">
        <v>0</v>
      </c>
      <c r="F858" s="471">
        <v>0</v>
      </c>
      <c r="G858" s="471">
        <v>0</v>
      </c>
      <c r="H858" s="727"/>
      <c r="J858" s="509">
        <f t="shared" si="264"/>
        <v>0</v>
      </c>
      <c r="K858" s="509">
        <f t="shared" si="265"/>
        <v>0</v>
      </c>
      <c r="L858" s="509">
        <f t="shared" si="266"/>
        <v>0</v>
      </c>
      <c r="M858" s="509">
        <f t="shared" si="267"/>
        <v>0</v>
      </c>
      <c r="N858" s="509">
        <f t="shared" si="268"/>
        <v>0</v>
      </c>
      <c r="O858" s="509">
        <f t="shared" si="269"/>
        <v>0</v>
      </c>
      <c r="Q858" s="513">
        <v>0</v>
      </c>
      <c r="R858" s="513">
        <v>0</v>
      </c>
      <c r="S858" s="513">
        <v>0</v>
      </c>
      <c r="T858" s="513">
        <v>0</v>
      </c>
      <c r="U858" s="513">
        <v>0</v>
      </c>
      <c r="V858" s="513">
        <v>0</v>
      </c>
      <c r="X858" s="510">
        <f t="shared" si="256"/>
        <v>0</v>
      </c>
      <c r="Y858" s="510">
        <f t="shared" si="257"/>
        <v>0</v>
      </c>
      <c r="Z858" s="510">
        <f t="shared" si="258"/>
        <v>0</v>
      </c>
      <c r="AA858" s="510">
        <f t="shared" si="259"/>
        <v>0</v>
      </c>
      <c r="AB858" s="510">
        <f t="shared" si="260"/>
        <v>0</v>
      </c>
      <c r="AC858" s="510">
        <f t="shared" si="261"/>
        <v>0</v>
      </c>
    </row>
    <row r="859" spans="1:29" x14ac:dyDescent="0.25">
      <c r="A859" s="504" t="s">
        <v>651</v>
      </c>
      <c r="B859" s="505">
        <f>B861+B864</f>
        <v>10723300</v>
      </c>
      <c r="C859" s="505">
        <f t="shared" ref="C859:G859" si="270">C861+C864</f>
        <v>10719010.93</v>
      </c>
      <c r="D859" s="505">
        <f t="shared" si="270"/>
        <v>12556000</v>
      </c>
      <c r="E859" s="505">
        <f t="shared" si="270"/>
        <v>12556000</v>
      </c>
      <c r="F859" s="505">
        <f t="shared" si="270"/>
        <v>12556000</v>
      </c>
      <c r="G859" s="505">
        <f t="shared" si="270"/>
        <v>12556000</v>
      </c>
      <c r="H859" s="778"/>
      <c r="Q859" s="505">
        <f>Q861+Q864</f>
        <v>10723.300000000001</v>
      </c>
      <c r="R859" s="505">
        <f t="shared" ref="R859:V859" si="271">R861+R864</f>
        <v>10719</v>
      </c>
      <c r="S859" s="505">
        <f t="shared" si="271"/>
        <v>12556</v>
      </c>
      <c r="T859" s="505">
        <f t="shared" si="271"/>
        <v>12556</v>
      </c>
      <c r="U859" s="505">
        <f t="shared" si="271"/>
        <v>12556</v>
      </c>
      <c r="V859" s="505">
        <f t="shared" si="271"/>
        <v>12556</v>
      </c>
      <c r="X859" s="510">
        <f t="shared" si="256"/>
        <v>0</v>
      </c>
      <c r="Y859" s="510">
        <f t="shared" si="257"/>
        <v>1.0930000000371365E-2</v>
      </c>
      <c r="Z859" s="510">
        <f t="shared" si="258"/>
        <v>0</v>
      </c>
      <c r="AA859" s="510">
        <f t="shared" si="259"/>
        <v>0</v>
      </c>
      <c r="AB859" s="510">
        <f t="shared" si="260"/>
        <v>0</v>
      </c>
      <c r="AC859" s="510">
        <f t="shared" si="261"/>
        <v>0</v>
      </c>
    </row>
    <row r="860" spans="1:29" x14ac:dyDescent="0.25">
      <c r="A860" s="422">
        <v>1</v>
      </c>
      <c r="B860" s="477"/>
      <c r="C860" s="477"/>
      <c r="D860" s="477"/>
      <c r="E860" s="477"/>
      <c r="F860" s="477"/>
      <c r="G860" s="477"/>
      <c r="H860" s="847"/>
      <c r="J860" s="509">
        <f t="shared" ref="J860:J885" si="272">ROUND(B860/1000,1)</f>
        <v>0</v>
      </c>
      <c r="K860" s="509">
        <f t="shared" ref="K860:K885" si="273">ROUND(C860/1000,1)</f>
        <v>0</v>
      </c>
      <c r="L860" s="509">
        <f t="shared" ref="L860:L885" si="274">ROUND(D860/1000,1)</f>
        <v>0</v>
      </c>
      <c r="M860" s="509">
        <f t="shared" ref="M860:M885" si="275">ROUND(E860/1000,1)</f>
        <v>0</v>
      </c>
      <c r="N860" s="509">
        <f t="shared" ref="N860:N885" si="276">ROUND(F860/1000,1)</f>
        <v>0</v>
      </c>
      <c r="O860" s="509">
        <f t="shared" ref="O860:O885" si="277">ROUND(G860/1000,1)</f>
        <v>0</v>
      </c>
      <c r="Q860">
        <v>0</v>
      </c>
      <c r="R860">
        <v>0</v>
      </c>
      <c r="S860">
        <v>0</v>
      </c>
      <c r="T860">
        <v>0</v>
      </c>
      <c r="U860">
        <v>0</v>
      </c>
      <c r="V860">
        <v>0</v>
      </c>
      <c r="X860" s="510">
        <f t="shared" si="256"/>
        <v>0</v>
      </c>
      <c r="Y860" s="510">
        <f t="shared" si="257"/>
        <v>0</v>
      </c>
      <c r="Z860" s="510">
        <f t="shared" si="258"/>
        <v>0</v>
      </c>
      <c r="AA860" s="510">
        <f t="shared" si="259"/>
        <v>0</v>
      </c>
      <c r="AB860" s="510">
        <f t="shared" si="260"/>
        <v>0</v>
      </c>
      <c r="AC860" s="510">
        <f t="shared" si="261"/>
        <v>0</v>
      </c>
    </row>
    <row r="861" spans="1:29" x14ac:dyDescent="0.25">
      <c r="A861" s="134" t="s">
        <v>652</v>
      </c>
      <c r="B861" s="478">
        <v>10324100</v>
      </c>
      <c r="C861" s="478">
        <v>10319810.93</v>
      </c>
      <c r="D861" s="478">
        <v>12404000</v>
      </c>
      <c r="E861" s="478">
        <v>12382500</v>
      </c>
      <c r="F861" s="478">
        <v>12382500</v>
      </c>
      <c r="G861" s="478">
        <v>12382500</v>
      </c>
      <c r="H861" s="619" t="s">
        <v>328</v>
      </c>
      <c r="J861" s="509">
        <f t="shared" si="272"/>
        <v>10324.1</v>
      </c>
      <c r="K861" s="509">
        <f t="shared" si="273"/>
        <v>10319.799999999999</v>
      </c>
      <c r="L861" s="509">
        <f t="shared" si="274"/>
        <v>12404</v>
      </c>
      <c r="M861" s="509">
        <f t="shared" si="275"/>
        <v>12382.5</v>
      </c>
      <c r="N861" s="509">
        <f t="shared" si="276"/>
        <v>12382.5</v>
      </c>
      <c r="O861" s="509">
        <f t="shared" si="277"/>
        <v>12382.5</v>
      </c>
      <c r="Q861">
        <v>10324.1</v>
      </c>
      <c r="R861">
        <v>10319.799999999999</v>
      </c>
      <c r="S861">
        <v>12404</v>
      </c>
      <c r="T861">
        <v>12382.5</v>
      </c>
      <c r="U861">
        <v>12382.5</v>
      </c>
      <c r="V861">
        <v>12382.5</v>
      </c>
      <c r="X861" s="510">
        <f t="shared" si="256"/>
        <v>0</v>
      </c>
      <c r="Y861" s="510">
        <f t="shared" si="257"/>
        <v>1.0930000000371365E-2</v>
      </c>
      <c r="Z861" s="510">
        <f t="shared" si="258"/>
        <v>0</v>
      </c>
      <c r="AA861" s="510">
        <f t="shared" si="259"/>
        <v>0</v>
      </c>
      <c r="AB861" s="510">
        <f t="shared" si="260"/>
        <v>0</v>
      </c>
      <c r="AC861" s="510">
        <f t="shared" si="261"/>
        <v>0</v>
      </c>
    </row>
    <row r="862" spans="1:29" x14ac:dyDescent="0.25">
      <c r="A862" s="422">
        <v>1</v>
      </c>
      <c r="B862" s="479">
        <v>0</v>
      </c>
      <c r="C862" s="479">
        <v>0</v>
      </c>
      <c r="D862" s="479">
        <v>0</v>
      </c>
      <c r="E862" s="479">
        <v>0</v>
      </c>
      <c r="F862" s="479">
        <v>0</v>
      </c>
      <c r="G862" s="479">
        <v>0</v>
      </c>
      <c r="H862" s="619"/>
      <c r="J862" s="509">
        <f t="shared" si="272"/>
        <v>0</v>
      </c>
      <c r="K862" s="509">
        <f t="shared" si="273"/>
        <v>0</v>
      </c>
      <c r="L862" s="509">
        <f t="shared" si="274"/>
        <v>0</v>
      </c>
      <c r="M862" s="509">
        <f t="shared" si="275"/>
        <v>0</v>
      </c>
      <c r="N862" s="509">
        <f t="shared" si="276"/>
        <v>0</v>
      </c>
      <c r="O862" s="509">
        <f t="shared" si="277"/>
        <v>0</v>
      </c>
      <c r="Q862">
        <v>0</v>
      </c>
      <c r="R862">
        <v>0</v>
      </c>
      <c r="S862">
        <v>0</v>
      </c>
      <c r="T862">
        <v>0</v>
      </c>
      <c r="U862">
        <v>0</v>
      </c>
      <c r="V862">
        <v>0</v>
      </c>
      <c r="X862" s="510">
        <f t="shared" si="256"/>
        <v>0</v>
      </c>
      <c r="Y862" s="510">
        <f t="shared" si="257"/>
        <v>0</v>
      </c>
      <c r="Z862" s="510">
        <f t="shared" si="258"/>
        <v>0</v>
      </c>
      <c r="AA862" s="510">
        <f t="shared" si="259"/>
        <v>0</v>
      </c>
      <c r="AB862" s="510">
        <f t="shared" si="260"/>
        <v>0</v>
      </c>
      <c r="AC862" s="510">
        <f t="shared" si="261"/>
        <v>0</v>
      </c>
    </row>
    <row r="863" spans="1:29" x14ac:dyDescent="0.25">
      <c r="A863" s="422">
        <v>1</v>
      </c>
      <c r="B863" s="480">
        <v>0</v>
      </c>
      <c r="C863" s="480">
        <v>0</v>
      </c>
      <c r="D863" s="480">
        <v>0</v>
      </c>
      <c r="E863" s="480">
        <v>0</v>
      </c>
      <c r="F863" s="480">
        <v>0</v>
      </c>
      <c r="G863" s="480">
        <v>0</v>
      </c>
      <c r="H863" s="619"/>
      <c r="J863" s="509">
        <f t="shared" si="272"/>
        <v>0</v>
      </c>
      <c r="K863" s="509">
        <f t="shared" si="273"/>
        <v>0</v>
      </c>
      <c r="L863" s="509">
        <f t="shared" si="274"/>
        <v>0</v>
      </c>
      <c r="M863" s="509">
        <f t="shared" si="275"/>
        <v>0</v>
      </c>
      <c r="N863" s="509">
        <f t="shared" si="276"/>
        <v>0</v>
      </c>
      <c r="O863" s="509">
        <f t="shared" si="277"/>
        <v>0</v>
      </c>
      <c r="Q863">
        <v>0</v>
      </c>
      <c r="R863">
        <v>0</v>
      </c>
      <c r="S863">
        <v>0</v>
      </c>
      <c r="T863">
        <v>0</v>
      </c>
      <c r="U863">
        <v>0</v>
      </c>
      <c r="V863">
        <v>0</v>
      </c>
      <c r="X863" s="510">
        <f t="shared" si="256"/>
        <v>0</v>
      </c>
      <c r="Y863" s="510">
        <f t="shared" si="257"/>
        <v>0</v>
      </c>
      <c r="Z863" s="510">
        <f t="shared" si="258"/>
        <v>0</v>
      </c>
      <c r="AA863" s="510">
        <f t="shared" si="259"/>
        <v>0</v>
      </c>
      <c r="AB863" s="510">
        <f t="shared" si="260"/>
        <v>0</v>
      </c>
      <c r="AC863" s="510">
        <f t="shared" si="261"/>
        <v>0</v>
      </c>
    </row>
    <row r="864" spans="1:29" x14ac:dyDescent="0.25">
      <c r="A864" s="134" t="s">
        <v>653</v>
      </c>
      <c r="B864" s="478">
        <v>399200</v>
      </c>
      <c r="C864" s="478">
        <v>399200</v>
      </c>
      <c r="D864" s="478">
        <v>152000</v>
      </c>
      <c r="E864" s="478">
        <v>173500</v>
      </c>
      <c r="F864" s="478">
        <v>173500</v>
      </c>
      <c r="G864" s="478">
        <v>173500</v>
      </c>
      <c r="H864" s="726" t="s">
        <v>820</v>
      </c>
      <c r="J864" s="509">
        <f t="shared" si="272"/>
        <v>399.2</v>
      </c>
      <c r="K864" s="509">
        <f t="shared" si="273"/>
        <v>399.2</v>
      </c>
      <c r="L864" s="509">
        <f t="shared" si="274"/>
        <v>152</v>
      </c>
      <c r="M864" s="509">
        <f t="shared" si="275"/>
        <v>173.5</v>
      </c>
      <c r="N864" s="509">
        <f t="shared" si="276"/>
        <v>173.5</v>
      </c>
      <c r="O864" s="509">
        <f t="shared" si="277"/>
        <v>173.5</v>
      </c>
      <c r="Q864">
        <v>399.2</v>
      </c>
      <c r="R864">
        <v>399.2</v>
      </c>
      <c r="S864">
        <v>152</v>
      </c>
      <c r="T864">
        <v>173.5</v>
      </c>
      <c r="U864">
        <v>173.5</v>
      </c>
      <c r="V864">
        <v>173.5</v>
      </c>
      <c r="X864" s="510">
        <f t="shared" si="256"/>
        <v>0</v>
      </c>
      <c r="Y864" s="510">
        <f t="shared" si="257"/>
        <v>0</v>
      </c>
      <c r="Z864" s="510">
        <f t="shared" si="258"/>
        <v>0</v>
      </c>
      <c r="AA864" s="510">
        <f t="shared" si="259"/>
        <v>0</v>
      </c>
      <c r="AB864" s="510">
        <f t="shared" si="260"/>
        <v>0</v>
      </c>
      <c r="AC864" s="510">
        <f t="shared" si="261"/>
        <v>0</v>
      </c>
    </row>
    <row r="865" spans="1:29" x14ac:dyDescent="0.25">
      <c r="A865" s="422">
        <v>1</v>
      </c>
      <c r="B865" s="479">
        <v>0</v>
      </c>
      <c r="C865" s="479">
        <v>0</v>
      </c>
      <c r="D865" s="479">
        <v>0</v>
      </c>
      <c r="E865" s="479">
        <v>0</v>
      </c>
      <c r="F865" s="479">
        <v>0</v>
      </c>
      <c r="G865" s="479">
        <v>0</v>
      </c>
      <c r="H865" s="727"/>
      <c r="J865" s="509">
        <f t="shared" si="272"/>
        <v>0</v>
      </c>
      <c r="K865" s="509">
        <f t="shared" si="273"/>
        <v>0</v>
      </c>
      <c r="L865" s="509">
        <f t="shared" si="274"/>
        <v>0</v>
      </c>
      <c r="M865" s="509">
        <f t="shared" si="275"/>
        <v>0</v>
      </c>
      <c r="N865" s="509">
        <f t="shared" si="276"/>
        <v>0</v>
      </c>
      <c r="O865" s="509">
        <f t="shared" si="277"/>
        <v>0</v>
      </c>
      <c r="Q865">
        <v>0</v>
      </c>
      <c r="R865">
        <v>0</v>
      </c>
      <c r="S865">
        <v>0</v>
      </c>
      <c r="T865">
        <v>0</v>
      </c>
      <c r="U865">
        <v>0</v>
      </c>
      <c r="V865">
        <v>0</v>
      </c>
      <c r="X865" s="510">
        <f t="shared" si="256"/>
        <v>0</v>
      </c>
      <c r="Y865" s="510">
        <f t="shared" si="257"/>
        <v>0</v>
      </c>
      <c r="Z865" s="510">
        <f t="shared" si="258"/>
        <v>0</v>
      </c>
      <c r="AA865" s="510">
        <f t="shared" si="259"/>
        <v>0</v>
      </c>
      <c r="AB865" s="510">
        <f t="shared" si="260"/>
        <v>0</v>
      </c>
      <c r="AC865" s="510">
        <f t="shared" si="261"/>
        <v>0</v>
      </c>
    </row>
    <row r="866" spans="1:29" x14ac:dyDescent="0.25">
      <c r="A866" s="422">
        <v>1</v>
      </c>
      <c r="B866" s="479">
        <v>0</v>
      </c>
      <c r="C866" s="479">
        <v>0</v>
      </c>
      <c r="D866" s="479">
        <v>0</v>
      </c>
      <c r="E866" s="479">
        <v>0</v>
      </c>
      <c r="F866" s="479">
        <v>0</v>
      </c>
      <c r="G866" s="479">
        <v>0</v>
      </c>
      <c r="H866" s="727"/>
      <c r="J866" s="509">
        <f t="shared" si="272"/>
        <v>0</v>
      </c>
      <c r="K866" s="509">
        <f t="shared" si="273"/>
        <v>0</v>
      </c>
      <c r="L866" s="509">
        <f t="shared" si="274"/>
        <v>0</v>
      </c>
      <c r="M866" s="509">
        <f t="shared" si="275"/>
        <v>0</v>
      </c>
      <c r="N866" s="509">
        <f t="shared" si="276"/>
        <v>0</v>
      </c>
      <c r="O866" s="509">
        <f t="shared" si="277"/>
        <v>0</v>
      </c>
      <c r="Q866">
        <v>0</v>
      </c>
      <c r="R866">
        <v>0</v>
      </c>
      <c r="S866">
        <v>0</v>
      </c>
      <c r="T866">
        <v>0</v>
      </c>
      <c r="U866">
        <v>0</v>
      </c>
      <c r="V866">
        <v>0</v>
      </c>
      <c r="X866" s="510">
        <f t="shared" si="256"/>
        <v>0</v>
      </c>
      <c r="Y866" s="510">
        <f t="shared" si="257"/>
        <v>0</v>
      </c>
      <c r="Z866" s="510">
        <f t="shared" si="258"/>
        <v>0</v>
      </c>
      <c r="AA866" s="510">
        <f t="shared" si="259"/>
        <v>0</v>
      </c>
      <c r="AB866" s="510">
        <f t="shared" si="260"/>
        <v>0</v>
      </c>
      <c r="AC866" s="510">
        <f t="shared" si="261"/>
        <v>0</v>
      </c>
    </row>
    <row r="867" spans="1:29" x14ac:dyDescent="0.25">
      <c r="A867" s="422">
        <v>1</v>
      </c>
      <c r="B867" s="479">
        <v>0</v>
      </c>
      <c r="C867" s="479">
        <v>0</v>
      </c>
      <c r="D867" s="479">
        <v>0</v>
      </c>
      <c r="E867" s="479">
        <v>0</v>
      </c>
      <c r="F867" s="479">
        <v>0</v>
      </c>
      <c r="G867" s="479">
        <v>0</v>
      </c>
      <c r="H867" s="727"/>
      <c r="J867" s="509">
        <f t="shared" si="272"/>
        <v>0</v>
      </c>
      <c r="K867" s="509">
        <f t="shared" si="273"/>
        <v>0</v>
      </c>
      <c r="L867" s="509">
        <f t="shared" si="274"/>
        <v>0</v>
      </c>
      <c r="M867" s="509">
        <f t="shared" si="275"/>
        <v>0</v>
      </c>
      <c r="N867" s="509">
        <f t="shared" si="276"/>
        <v>0</v>
      </c>
      <c r="O867" s="509">
        <f t="shared" si="277"/>
        <v>0</v>
      </c>
      <c r="Q867">
        <v>0</v>
      </c>
      <c r="R867">
        <v>0</v>
      </c>
      <c r="S867">
        <v>0</v>
      </c>
      <c r="T867">
        <v>0</v>
      </c>
      <c r="U867">
        <v>0</v>
      </c>
      <c r="V867">
        <v>0</v>
      </c>
      <c r="X867" s="510">
        <f t="shared" si="256"/>
        <v>0</v>
      </c>
      <c r="Y867" s="510">
        <f t="shared" si="257"/>
        <v>0</v>
      </c>
      <c r="Z867" s="510">
        <f t="shared" si="258"/>
        <v>0</v>
      </c>
      <c r="AA867" s="510">
        <f t="shared" si="259"/>
        <v>0</v>
      </c>
      <c r="AB867" s="510">
        <f t="shared" si="260"/>
        <v>0</v>
      </c>
      <c r="AC867" s="510">
        <f t="shared" si="261"/>
        <v>0</v>
      </c>
    </row>
    <row r="868" spans="1:29" x14ac:dyDescent="0.25">
      <c r="A868" s="422">
        <v>1</v>
      </c>
      <c r="B868" s="480">
        <v>0</v>
      </c>
      <c r="C868" s="480">
        <v>0</v>
      </c>
      <c r="D868" s="480">
        <v>0</v>
      </c>
      <c r="E868" s="480">
        <v>0</v>
      </c>
      <c r="F868" s="480">
        <v>0</v>
      </c>
      <c r="G868" s="480">
        <v>0</v>
      </c>
      <c r="H868" s="809"/>
      <c r="J868" s="509">
        <f t="shared" si="272"/>
        <v>0</v>
      </c>
      <c r="K868" s="509">
        <f t="shared" si="273"/>
        <v>0</v>
      </c>
      <c r="L868" s="509">
        <f t="shared" si="274"/>
        <v>0</v>
      </c>
      <c r="M868" s="509">
        <f t="shared" si="275"/>
        <v>0</v>
      </c>
      <c r="N868" s="509">
        <f t="shared" si="276"/>
        <v>0</v>
      </c>
      <c r="O868" s="509">
        <f t="shared" si="277"/>
        <v>0</v>
      </c>
      <c r="Q868">
        <v>0</v>
      </c>
      <c r="R868">
        <v>0</v>
      </c>
      <c r="S868">
        <v>0</v>
      </c>
      <c r="T868">
        <v>0</v>
      </c>
      <c r="U868">
        <v>0</v>
      </c>
      <c r="V868">
        <v>0</v>
      </c>
      <c r="X868" s="510">
        <f t="shared" si="256"/>
        <v>0</v>
      </c>
      <c r="Y868" s="510">
        <f t="shared" si="257"/>
        <v>0</v>
      </c>
      <c r="Z868" s="510">
        <f t="shared" si="258"/>
        <v>0</v>
      </c>
      <c r="AA868" s="510">
        <f t="shared" si="259"/>
        <v>0</v>
      </c>
      <c r="AB868" s="510">
        <f t="shared" si="260"/>
        <v>0</v>
      </c>
      <c r="AC868" s="510">
        <f t="shared" si="261"/>
        <v>0</v>
      </c>
    </row>
    <row r="869" spans="1:29" x14ac:dyDescent="0.25">
      <c r="A869" s="468" t="s">
        <v>824</v>
      </c>
      <c r="B869" s="428">
        <v>1249140</v>
      </c>
      <c r="C869" s="428">
        <v>1248100</v>
      </c>
      <c r="D869" s="428">
        <v>1251000</v>
      </c>
      <c r="E869" s="428">
        <v>2205800</v>
      </c>
      <c r="F869" s="428">
        <v>2205800</v>
      </c>
      <c r="G869" s="428">
        <v>2205800</v>
      </c>
      <c r="H869" s="666" t="s">
        <v>904</v>
      </c>
      <c r="J869" s="509">
        <f t="shared" si="272"/>
        <v>1249.0999999999999</v>
      </c>
      <c r="K869" s="509">
        <f t="shared" si="273"/>
        <v>1248.0999999999999</v>
      </c>
      <c r="L869" s="509">
        <f t="shared" si="274"/>
        <v>1251</v>
      </c>
      <c r="M869" s="509">
        <f t="shared" si="275"/>
        <v>2205.8000000000002</v>
      </c>
      <c r="N869" s="509">
        <f t="shared" si="276"/>
        <v>2205.8000000000002</v>
      </c>
      <c r="O869" s="509">
        <f t="shared" si="277"/>
        <v>2205.8000000000002</v>
      </c>
      <c r="Q869">
        <v>1249.0999999999999</v>
      </c>
      <c r="R869">
        <v>1248.0999999999999</v>
      </c>
      <c r="S869">
        <v>1251</v>
      </c>
      <c r="T869">
        <v>2205.8000000000002</v>
      </c>
      <c r="U869">
        <v>2205.8000000000002</v>
      </c>
      <c r="V869">
        <v>2205.8000000000002</v>
      </c>
      <c r="X869" s="510">
        <f t="shared" si="256"/>
        <v>4.0000000000190994E-2</v>
      </c>
      <c r="Y869" s="510">
        <f t="shared" si="257"/>
        <v>0</v>
      </c>
      <c r="Z869" s="510">
        <f t="shared" si="258"/>
        <v>0</v>
      </c>
      <c r="AA869" s="510">
        <f t="shared" si="259"/>
        <v>0</v>
      </c>
      <c r="AB869" s="510">
        <f t="shared" si="260"/>
        <v>0</v>
      </c>
      <c r="AC869" s="510">
        <f t="shared" si="261"/>
        <v>0</v>
      </c>
    </row>
    <row r="870" spans="1:29" x14ac:dyDescent="0.25">
      <c r="A870" s="422">
        <v>1</v>
      </c>
      <c r="B870" s="429">
        <v>0</v>
      </c>
      <c r="C870" s="429">
        <v>0</v>
      </c>
      <c r="D870" s="429">
        <v>0</v>
      </c>
      <c r="E870" s="429">
        <v>0</v>
      </c>
      <c r="F870" s="429">
        <v>0</v>
      </c>
      <c r="G870" s="429">
        <v>0</v>
      </c>
      <c r="H870" s="667"/>
      <c r="J870" s="509">
        <f t="shared" si="272"/>
        <v>0</v>
      </c>
      <c r="K870" s="509">
        <f t="shared" si="273"/>
        <v>0</v>
      </c>
      <c r="L870" s="509">
        <f t="shared" si="274"/>
        <v>0</v>
      </c>
      <c r="M870" s="509">
        <f t="shared" si="275"/>
        <v>0</v>
      </c>
      <c r="N870" s="509">
        <f t="shared" si="276"/>
        <v>0</v>
      </c>
      <c r="O870" s="509">
        <f t="shared" si="277"/>
        <v>0</v>
      </c>
      <c r="Q870">
        <v>0</v>
      </c>
      <c r="R870">
        <v>0</v>
      </c>
      <c r="S870">
        <v>0</v>
      </c>
      <c r="T870">
        <v>0</v>
      </c>
      <c r="U870">
        <v>0</v>
      </c>
      <c r="V870">
        <v>0</v>
      </c>
      <c r="X870" s="510">
        <f t="shared" si="256"/>
        <v>0</v>
      </c>
      <c r="Y870" s="510">
        <f t="shared" si="257"/>
        <v>0</v>
      </c>
      <c r="Z870" s="510">
        <f t="shared" si="258"/>
        <v>0</v>
      </c>
      <c r="AA870" s="510">
        <f t="shared" si="259"/>
        <v>0</v>
      </c>
      <c r="AB870" s="510">
        <f t="shared" si="260"/>
        <v>0</v>
      </c>
      <c r="AC870" s="510">
        <f t="shared" si="261"/>
        <v>0</v>
      </c>
    </row>
    <row r="871" spans="1:29" x14ac:dyDescent="0.25">
      <c r="A871" s="422">
        <v>1</v>
      </c>
      <c r="B871" s="429"/>
      <c r="C871" s="429"/>
      <c r="D871" s="429"/>
      <c r="E871" s="429"/>
      <c r="F871" s="429"/>
      <c r="G871" s="429"/>
      <c r="H871" s="667"/>
      <c r="J871" s="509">
        <f t="shared" si="272"/>
        <v>0</v>
      </c>
      <c r="K871" s="509">
        <f t="shared" si="273"/>
        <v>0</v>
      </c>
      <c r="L871" s="509">
        <f t="shared" si="274"/>
        <v>0</v>
      </c>
      <c r="M871" s="509">
        <f t="shared" si="275"/>
        <v>0</v>
      </c>
      <c r="N871" s="509">
        <f t="shared" si="276"/>
        <v>0</v>
      </c>
      <c r="O871" s="509">
        <f t="shared" si="277"/>
        <v>0</v>
      </c>
      <c r="Q871">
        <v>0</v>
      </c>
      <c r="R871">
        <v>0</v>
      </c>
      <c r="S871">
        <v>0</v>
      </c>
      <c r="T871">
        <v>0</v>
      </c>
      <c r="U871">
        <v>0</v>
      </c>
      <c r="V871">
        <v>0</v>
      </c>
      <c r="X871" s="510">
        <f t="shared" si="256"/>
        <v>0</v>
      </c>
      <c r="Y871" s="510">
        <f t="shared" si="257"/>
        <v>0</v>
      </c>
      <c r="Z871" s="510">
        <f t="shared" si="258"/>
        <v>0</v>
      </c>
      <c r="AA871" s="510">
        <f t="shared" si="259"/>
        <v>0</v>
      </c>
      <c r="AB871" s="510">
        <f t="shared" si="260"/>
        <v>0</v>
      </c>
      <c r="AC871" s="510">
        <f t="shared" si="261"/>
        <v>0</v>
      </c>
    </row>
    <row r="872" spans="1:29" x14ac:dyDescent="0.25">
      <c r="A872" s="422">
        <v>1</v>
      </c>
      <c r="B872" s="429"/>
      <c r="C872" s="429"/>
      <c r="D872" s="429"/>
      <c r="E872" s="429"/>
      <c r="F872" s="429"/>
      <c r="G872" s="429"/>
      <c r="H872" s="667"/>
      <c r="J872" s="509">
        <f t="shared" si="272"/>
        <v>0</v>
      </c>
      <c r="K872" s="509">
        <f t="shared" si="273"/>
        <v>0</v>
      </c>
      <c r="L872" s="509">
        <f t="shared" si="274"/>
        <v>0</v>
      </c>
      <c r="M872" s="509">
        <f t="shared" si="275"/>
        <v>0</v>
      </c>
      <c r="N872" s="509">
        <f t="shared" si="276"/>
        <v>0</v>
      </c>
      <c r="O872" s="509">
        <f t="shared" si="277"/>
        <v>0</v>
      </c>
      <c r="Q872">
        <v>0</v>
      </c>
      <c r="R872">
        <v>0</v>
      </c>
      <c r="S872">
        <v>0</v>
      </c>
      <c r="T872">
        <v>0</v>
      </c>
      <c r="U872">
        <v>0</v>
      </c>
      <c r="V872">
        <v>0</v>
      </c>
      <c r="X872" s="510">
        <f t="shared" si="256"/>
        <v>0</v>
      </c>
      <c r="Y872" s="510">
        <f t="shared" si="257"/>
        <v>0</v>
      </c>
      <c r="Z872" s="510">
        <f t="shared" si="258"/>
        <v>0</v>
      </c>
      <c r="AA872" s="510">
        <f t="shared" si="259"/>
        <v>0</v>
      </c>
      <c r="AB872" s="510">
        <f t="shared" si="260"/>
        <v>0</v>
      </c>
      <c r="AC872" s="510">
        <f t="shared" si="261"/>
        <v>0</v>
      </c>
    </row>
    <row r="873" spans="1:29" x14ac:dyDescent="0.25">
      <c r="A873" s="422">
        <v>1</v>
      </c>
      <c r="B873" s="430">
        <v>0</v>
      </c>
      <c r="C873" s="430">
        <v>0</v>
      </c>
      <c r="D873" s="430">
        <v>0</v>
      </c>
      <c r="E873" s="430">
        <v>0</v>
      </c>
      <c r="F873" s="430">
        <v>0</v>
      </c>
      <c r="G873" s="430">
        <v>0</v>
      </c>
      <c r="H873" s="668"/>
      <c r="J873" s="509">
        <f t="shared" si="272"/>
        <v>0</v>
      </c>
      <c r="K873" s="509">
        <f t="shared" si="273"/>
        <v>0</v>
      </c>
      <c r="L873" s="509">
        <f t="shared" si="274"/>
        <v>0</v>
      </c>
      <c r="M873" s="509">
        <f t="shared" si="275"/>
        <v>0</v>
      </c>
      <c r="N873" s="509">
        <f t="shared" si="276"/>
        <v>0</v>
      </c>
      <c r="O873" s="509">
        <f t="shared" si="277"/>
        <v>0</v>
      </c>
      <c r="Q873">
        <v>0</v>
      </c>
      <c r="R873">
        <v>0</v>
      </c>
      <c r="S873">
        <v>0</v>
      </c>
      <c r="T873">
        <v>0</v>
      </c>
      <c r="U873">
        <v>0</v>
      </c>
      <c r="V873">
        <v>0</v>
      </c>
      <c r="X873" s="510">
        <f t="shared" si="256"/>
        <v>0</v>
      </c>
      <c r="Y873" s="510">
        <f t="shared" si="257"/>
        <v>0</v>
      </c>
      <c r="Z873" s="510">
        <f t="shared" si="258"/>
        <v>0</v>
      </c>
      <c r="AA873" s="510">
        <f t="shared" si="259"/>
        <v>0</v>
      </c>
      <c r="AB873" s="510">
        <f t="shared" si="260"/>
        <v>0</v>
      </c>
      <c r="AC873" s="510">
        <f t="shared" si="261"/>
        <v>0</v>
      </c>
    </row>
    <row r="874" spans="1:29" x14ac:dyDescent="0.25">
      <c r="A874" s="134" t="s">
        <v>655</v>
      </c>
      <c r="B874" s="469">
        <v>2053700</v>
      </c>
      <c r="C874" s="469">
        <v>2053700</v>
      </c>
      <c r="D874" s="469">
        <v>74300</v>
      </c>
      <c r="E874" s="469">
        <v>112100</v>
      </c>
      <c r="F874" s="469">
        <v>112100</v>
      </c>
      <c r="G874" s="469">
        <v>112100</v>
      </c>
      <c r="H874" s="646" t="s">
        <v>405</v>
      </c>
      <c r="J874" s="509">
        <f t="shared" si="272"/>
        <v>2053.6999999999998</v>
      </c>
      <c r="K874" s="509">
        <f t="shared" si="273"/>
        <v>2053.6999999999998</v>
      </c>
      <c r="L874" s="509">
        <f t="shared" si="274"/>
        <v>74.3</v>
      </c>
      <c r="M874" s="509">
        <f t="shared" si="275"/>
        <v>112.1</v>
      </c>
      <c r="N874" s="509">
        <f t="shared" si="276"/>
        <v>112.1</v>
      </c>
      <c r="O874" s="509">
        <f t="shared" si="277"/>
        <v>112.1</v>
      </c>
      <c r="Q874">
        <v>2053.6999999999998</v>
      </c>
      <c r="R874">
        <v>2053.6999999999998</v>
      </c>
      <c r="S874">
        <v>74.3</v>
      </c>
      <c r="T874">
        <v>112.1</v>
      </c>
      <c r="U874">
        <v>112.1</v>
      </c>
      <c r="V874">
        <v>112.1</v>
      </c>
      <c r="X874" s="510">
        <f t="shared" si="256"/>
        <v>0</v>
      </c>
      <c r="Y874" s="510">
        <f t="shared" si="257"/>
        <v>0</v>
      </c>
      <c r="Z874" s="510">
        <f t="shared" si="258"/>
        <v>0</v>
      </c>
      <c r="AA874" s="510">
        <f t="shared" si="259"/>
        <v>0</v>
      </c>
      <c r="AB874" s="510">
        <f t="shared" si="260"/>
        <v>0</v>
      </c>
      <c r="AC874" s="510">
        <f t="shared" si="261"/>
        <v>0</v>
      </c>
    </row>
    <row r="875" spans="1:29" x14ac:dyDescent="0.25">
      <c r="A875" s="422">
        <v>1</v>
      </c>
      <c r="B875" s="470">
        <v>0</v>
      </c>
      <c r="C875" s="470">
        <v>0</v>
      </c>
      <c r="D875" s="470">
        <v>0</v>
      </c>
      <c r="E875" s="470">
        <v>0</v>
      </c>
      <c r="F875" s="470">
        <v>0</v>
      </c>
      <c r="G875" s="470">
        <v>0</v>
      </c>
      <c r="H875" s="646"/>
      <c r="J875" s="509">
        <f t="shared" si="272"/>
        <v>0</v>
      </c>
      <c r="K875" s="509">
        <f t="shared" si="273"/>
        <v>0</v>
      </c>
      <c r="L875" s="509">
        <f t="shared" si="274"/>
        <v>0</v>
      </c>
      <c r="M875" s="509">
        <f t="shared" si="275"/>
        <v>0</v>
      </c>
      <c r="N875" s="509">
        <f t="shared" si="276"/>
        <v>0</v>
      </c>
      <c r="O875" s="509">
        <f t="shared" si="277"/>
        <v>0</v>
      </c>
      <c r="Q875">
        <v>0</v>
      </c>
      <c r="R875">
        <v>0</v>
      </c>
      <c r="S875">
        <v>0</v>
      </c>
      <c r="T875">
        <v>0</v>
      </c>
      <c r="U875">
        <v>0</v>
      </c>
      <c r="V875">
        <v>0</v>
      </c>
      <c r="X875" s="510">
        <f t="shared" si="256"/>
        <v>0</v>
      </c>
      <c r="Y875" s="510">
        <f t="shared" si="257"/>
        <v>0</v>
      </c>
      <c r="Z875" s="510">
        <f t="shared" si="258"/>
        <v>0</v>
      </c>
      <c r="AA875" s="510">
        <f t="shared" si="259"/>
        <v>0</v>
      </c>
      <c r="AB875" s="510">
        <f t="shared" si="260"/>
        <v>0</v>
      </c>
      <c r="AC875" s="510">
        <f t="shared" si="261"/>
        <v>0</v>
      </c>
    </row>
    <row r="876" spans="1:29" x14ac:dyDescent="0.25">
      <c r="A876" s="422">
        <v>1</v>
      </c>
      <c r="B876" s="471">
        <v>0</v>
      </c>
      <c r="C876" s="471">
        <v>0</v>
      </c>
      <c r="D876" s="471">
        <v>0</v>
      </c>
      <c r="E876" s="471">
        <v>0</v>
      </c>
      <c r="F876" s="471">
        <v>0</v>
      </c>
      <c r="G876" s="471">
        <v>0</v>
      </c>
      <c r="H876" s="646"/>
      <c r="J876" s="509">
        <f t="shared" si="272"/>
        <v>0</v>
      </c>
      <c r="K876" s="509">
        <f t="shared" si="273"/>
        <v>0</v>
      </c>
      <c r="L876" s="509">
        <f t="shared" si="274"/>
        <v>0</v>
      </c>
      <c r="M876" s="509">
        <f t="shared" si="275"/>
        <v>0</v>
      </c>
      <c r="N876" s="509">
        <f t="shared" si="276"/>
        <v>0</v>
      </c>
      <c r="O876" s="509">
        <f t="shared" si="277"/>
        <v>0</v>
      </c>
      <c r="Q876">
        <v>0</v>
      </c>
      <c r="R876">
        <v>0</v>
      </c>
      <c r="S876">
        <v>0</v>
      </c>
      <c r="T876">
        <v>0</v>
      </c>
      <c r="U876">
        <v>0</v>
      </c>
      <c r="V876">
        <v>0</v>
      </c>
      <c r="X876" s="510">
        <f t="shared" si="256"/>
        <v>0</v>
      </c>
      <c r="Y876" s="510">
        <f t="shared" si="257"/>
        <v>0</v>
      </c>
      <c r="Z876" s="510">
        <f t="shared" si="258"/>
        <v>0</v>
      </c>
      <c r="AA876" s="510">
        <f t="shared" si="259"/>
        <v>0</v>
      </c>
      <c r="AB876" s="510">
        <f t="shared" si="260"/>
        <v>0</v>
      </c>
      <c r="AC876" s="510">
        <f t="shared" si="261"/>
        <v>0</v>
      </c>
    </row>
    <row r="877" spans="1:29" x14ac:dyDescent="0.25">
      <c r="A877" s="468" t="s">
        <v>761</v>
      </c>
      <c r="B877" s="428">
        <v>461800</v>
      </c>
      <c r="C877" s="428">
        <v>461800</v>
      </c>
      <c r="D877" s="428">
        <v>554200</v>
      </c>
      <c r="E877" s="428">
        <v>554200</v>
      </c>
      <c r="F877" s="428">
        <v>554200</v>
      </c>
      <c r="G877" s="428">
        <v>554200</v>
      </c>
      <c r="H877" s="666" t="s">
        <v>910</v>
      </c>
      <c r="J877" s="509">
        <f t="shared" si="272"/>
        <v>461.8</v>
      </c>
      <c r="K877" s="509">
        <f t="shared" si="273"/>
        <v>461.8</v>
      </c>
      <c r="L877" s="509">
        <f t="shared" si="274"/>
        <v>554.20000000000005</v>
      </c>
      <c r="M877" s="509">
        <f t="shared" si="275"/>
        <v>554.20000000000005</v>
      </c>
      <c r="N877" s="509">
        <f t="shared" si="276"/>
        <v>554.20000000000005</v>
      </c>
      <c r="O877" s="509">
        <f t="shared" si="277"/>
        <v>554.20000000000005</v>
      </c>
      <c r="Q877">
        <v>461.8</v>
      </c>
      <c r="R877">
        <v>461.8</v>
      </c>
      <c r="S877">
        <v>554.20000000000005</v>
      </c>
      <c r="T877">
        <v>554.20000000000005</v>
      </c>
      <c r="U877">
        <v>554.20000000000005</v>
      </c>
      <c r="V877">
        <v>554.20000000000005</v>
      </c>
      <c r="X877" s="510">
        <f t="shared" si="256"/>
        <v>0</v>
      </c>
      <c r="Y877" s="510">
        <f t="shared" si="257"/>
        <v>0</v>
      </c>
      <c r="Z877" s="510">
        <f t="shared" si="258"/>
        <v>0</v>
      </c>
      <c r="AA877" s="510">
        <f t="shared" si="259"/>
        <v>0</v>
      </c>
      <c r="AB877" s="510">
        <f t="shared" si="260"/>
        <v>0</v>
      </c>
      <c r="AC877" s="510">
        <f t="shared" si="261"/>
        <v>0</v>
      </c>
    </row>
    <row r="878" spans="1:29" x14ac:dyDescent="0.25">
      <c r="A878" s="422">
        <v>1</v>
      </c>
      <c r="B878" s="430"/>
      <c r="C878" s="430"/>
      <c r="D878" s="430"/>
      <c r="E878" s="430"/>
      <c r="F878" s="430"/>
      <c r="G878" s="430"/>
      <c r="H878" s="668"/>
      <c r="J878" s="509">
        <f t="shared" si="272"/>
        <v>0</v>
      </c>
      <c r="K878" s="509">
        <f t="shared" si="273"/>
        <v>0</v>
      </c>
      <c r="L878" s="509">
        <f t="shared" si="274"/>
        <v>0</v>
      </c>
      <c r="M878" s="509">
        <f t="shared" si="275"/>
        <v>0</v>
      </c>
      <c r="N878" s="509">
        <f t="shared" si="276"/>
        <v>0</v>
      </c>
      <c r="O878" s="509">
        <f t="shared" si="277"/>
        <v>0</v>
      </c>
      <c r="Q878">
        <v>0</v>
      </c>
      <c r="R878">
        <v>0</v>
      </c>
      <c r="S878">
        <v>0</v>
      </c>
      <c r="T878">
        <v>0</v>
      </c>
      <c r="U878">
        <v>0</v>
      </c>
      <c r="V878">
        <v>0</v>
      </c>
      <c r="X878" s="510">
        <f t="shared" si="256"/>
        <v>0</v>
      </c>
      <c r="Y878" s="510">
        <f t="shared" si="257"/>
        <v>0</v>
      </c>
      <c r="Z878" s="510">
        <f t="shared" si="258"/>
        <v>0</v>
      </c>
      <c r="AA878" s="510">
        <f t="shared" si="259"/>
        <v>0</v>
      </c>
      <c r="AB878" s="510">
        <f t="shared" si="260"/>
        <v>0</v>
      </c>
      <c r="AC878" s="510">
        <f t="shared" si="261"/>
        <v>0</v>
      </c>
    </row>
    <row r="879" spans="1:29" x14ac:dyDescent="0.25">
      <c r="A879" s="476" t="s">
        <v>656</v>
      </c>
      <c r="B879" s="433">
        <v>61025600</v>
      </c>
      <c r="C879" s="433">
        <v>61025600</v>
      </c>
      <c r="D879" s="479">
        <v>73844100</v>
      </c>
      <c r="E879" s="479">
        <v>73844100</v>
      </c>
      <c r="F879" s="479">
        <v>73844100</v>
      </c>
      <c r="G879" s="479">
        <v>73844100</v>
      </c>
      <c r="H879" s="727" t="s">
        <v>213</v>
      </c>
      <c r="J879" s="509">
        <f t="shared" si="272"/>
        <v>61025.599999999999</v>
      </c>
      <c r="K879" s="509">
        <f t="shared" si="273"/>
        <v>61025.599999999999</v>
      </c>
      <c r="L879" s="509">
        <f t="shared" si="274"/>
        <v>73844.100000000006</v>
      </c>
      <c r="M879" s="509">
        <f t="shared" si="275"/>
        <v>73844.100000000006</v>
      </c>
      <c r="N879" s="509">
        <f t="shared" si="276"/>
        <v>73844.100000000006</v>
      </c>
      <c r="O879" s="509">
        <f t="shared" si="277"/>
        <v>73844.100000000006</v>
      </c>
      <c r="Q879">
        <v>61025.599999999999</v>
      </c>
      <c r="R879">
        <v>61025.599999999999</v>
      </c>
      <c r="S879">
        <v>73844.100000000006</v>
      </c>
      <c r="T879">
        <v>73844.100000000006</v>
      </c>
      <c r="U879">
        <v>73844.100000000006</v>
      </c>
      <c r="V879">
        <v>73844.100000000006</v>
      </c>
      <c r="X879" s="510">
        <f t="shared" si="256"/>
        <v>0</v>
      </c>
      <c r="Y879" s="510">
        <f t="shared" si="257"/>
        <v>0</v>
      </c>
      <c r="Z879" s="510">
        <f t="shared" si="258"/>
        <v>0</v>
      </c>
      <c r="AA879" s="510">
        <f t="shared" si="259"/>
        <v>0</v>
      </c>
      <c r="AB879" s="510">
        <f t="shared" si="260"/>
        <v>0</v>
      </c>
      <c r="AC879" s="510">
        <f t="shared" si="261"/>
        <v>0</v>
      </c>
    </row>
    <row r="880" spans="1:29" x14ac:dyDescent="0.25">
      <c r="A880" s="422">
        <v>1</v>
      </c>
      <c r="B880" s="433">
        <v>0</v>
      </c>
      <c r="C880" s="433">
        <v>0</v>
      </c>
      <c r="D880" s="479">
        <v>0</v>
      </c>
      <c r="E880" s="479">
        <v>0</v>
      </c>
      <c r="F880" s="479">
        <v>0</v>
      </c>
      <c r="G880" s="479">
        <v>0</v>
      </c>
      <c r="H880" s="727"/>
      <c r="J880" s="509">
        <f t="shared" si="272"/>
        <v>0</v>
      </c>
      <c r="K880" s="509">
        <f t="shared" si="273"/>
        <v>0</v>
      </c>
      <c r="L880" s="509">
        <f t="shared" si="274"/>
        <v>0</v>
      </c>
      <c r="M880" s="509">
        <f t="shared" si="275"/>
        <v>0</v>
      </c>
      <c r="N880" s="509">
        <f t="shared" si="276"/>
        <v>0</v>
      </c>
      <c r="O880" s="509">
        <f t="shared" si="277"/>
        <v>0</v>
      </c>
      <c r="Q880">
        <v>0</v>
      </c>
      <c r="R880">
        <v>0</v>
      </c>
      <c r="S880">
        <v>0</v>
      </c>
      <c r="T880">
        <v>0</v>
      </c>
      <c r="U880">
        <v>0</v>
      </c>
      <c r="V880">
        <v>0</v>
      </c>
      <c r="X880" s="510">
        <f t="shared" si="256"/>
        <v>0</v>
      </c>
      <c r="Y880" s="510">
        <f t="shared" si="257"/>
        <v>0</v>
      </c>
      <c r="Z880" s="510">
        <f t="shared" si="258"/>
        <v>0</v>
      </c>
      <c r="AA880" s="510">
        <f t="shared" si="259"/>
        <v>0</v>
      </c>
      <c r="AB880" s="510">
        <f t="shared" si="260"/>
        <v>0</v>
      </c>
      <c r="AC880" s="510">
        <f t="shared" si="261"/>
        <v>0</v>
      </c>
    </row>
    <row r="881" spans="1:29" x14ac:dyDescent="0.25">
      <c r="A881" s="422">
        <v>1</v>
      </c>
      <c r="B881" s="433">
        <v>0</v>
      </c>
      <c r="C881" s="433">
        <v>0</v>
      </c>
      <c r="D881" s="479">
        <v>0</v>
      </c>
      <c r="E881" s="479">
        <v>0</v>
      </c>
      <c r="F881" s="479">
        <v>0</v>
      </c>
      <c r="G881" s="479">
        <v>0</v>
      </c>
      <c r="H881" s="727"/>
      <c r="J881" s="509">
        <f t="shared" si="272"/>
        <v>0</v>
      </c>
      <c r="K881" s="509">
        <f t="shared" si="273"/>
        <v>0</v>
      </c>
      <c r="L881" s="509">
        <f t="shared" si="274"/>
        <v>0</v>
      </c>
      <c r="M881" s="509">
        <f t="shared" si="275"/>
        <v>0</v>
      </c>
      <c r="N881" s="509">
        <f t="shared" si="276"/>
        <v>0</v>
      </c>
      <c r="O881" s="509">
        <f t="shared" si="277"/>
        <v>0</v>
      </c>
      <c r="Q881">
        <v>0</v>
      </c>
      <c r="R881">
        <v>0</v>
      </c>
      <c r="S881">
        <v>0</v>
      </c>
      <c r="T881">
        <v>0</v>
      </c>
      <c r="U881">
        <v>0</v>
      </c>
      <c r="V881">
        <v>0</v>
      </c>
      <c r="X881" s="510">
        <f t="shared" si="256"/>
        <v>0</v>
      </c>
      <c r="Y881" s="510">
        <f t="shared" si="257"/>
        <v>0</v>
      </c>
      <c r="Z881" s="510">
        <f t="shared" si="258"/>
        <v>0</v>
      </c>
      <c r="AA881" s="510">
        <f t="shared" si="259"/>
        <v>0</v>
      </c>
      <c r="AB881" s="510">
        <f t="shared" si="260"/>
        <v>0</v>
      </c>
      <c r="AC881" s="510">
        <f t="shared" si="261"/>
        <v>0</v>
      </c>
    </row>
    <row r="882" spans="1:29" x14ac:dyDescent="0.25">
      <c r="A882" s="422">
        <v>1</v>
      </c>
      <c r="B882" s="433">
        <v>0</v>
      </c>
      <c r="C882" s="433">
        <v>0</v>
      </c>
      <c r="D882" s="479">
        <v>0</v>
      </c>
      <c r="E882" s="479">
        <v>0</v>
      </c>
      <c r="F882" s="479">
        <v>0</v>
      </c>
      <c r="G882" s="479">
        <v>0</v>
      </c>
      <c r="H882" s="727"/>
      <c r="J882" s="509">
        <f t="shared" si="272"/>
        <v>0</v>
      </c>
      <c r="K882" s="509">
        <f t="shared" si="273"/>
        <v>0</v>
      </c>
      <c r="L882" s="509">
        <f t="shared" si="274"/>
        <v>0</v>
      </c>
      <c r="M882" s="509">
        <f t="shared" si="275"/>
        <v>0</v>
      </c>
      <c r="N882" s="509">
        <f t="shared" si="276"/>
        <v>0</v>
      </c>
      <c r="O882" s="509">
        <f t="shared" si="277"/>
        <v>0</v>
      </c>
      <c r="Q882">
        <v>0</v>
      </c>
      <c r="R882">
        <v>0</v>
      </c>
      <c r="S882">
        <v>0</v>
      </c>
      <c r="T882">
        <v>0</v>
      </c>
      <c r="U882">
        <v>0</v>
      </c>
      <c r="V882">
        <v>0</v>
      </c>
      <c r="X882" s="510">
        <f t="shared" si="256"/>
        <v>0</v>
      </c>
      <c r="Y882" s="510">
        <f t="shared" si="257"/>
        <v>0</v>
      </c>
      <c r="Z882" s="510">
        <f t="shared" si="258"/>
        <v>0</v>
      </c>
      <c r="AA882" s="510">
        <f t="shared" si="259"/>
        <v>0</v>
      </c>
      <c r="AB882" s="510">
        <f t="shared" si="260"/>
        <v>0</v>
      </c>
      <c r="AC882" s="510">
        <f t="shared" si="261"/>
        <v>0</v>
      </c>
    </row>
    <row r="883" spans="1:29" x14ac:dyDescent="0.25">
      <c r="A883" s="422">
        <v>1</v>
      </c>
      <c r="B883" s="433">
        <v>0</v>
      </c>
      <c r="C883" s="433">
        <v>0</v>
      </c>
      <c r="D883" s="479">
        <v>0</v>
      </c>
      <c r="E883" s="479">
        <v>0</v>
      </c>
      <c r="F883" s="479">
        <v>0</v>
      </c>
      <c r="G883" s="479">
        <v>0</v>
      </c>
      <c r="H883" s="727"/>
      <c r="J883" s="509">
        <f t="shared" si="272"/>
        <v>0</v>
      </c>
      <c r="K883" s="509">
        <f t="shared" si="273"/>
        <v>0</v>
      </c>
      <c r="L883" s="509">
        <f t="shared" si="274"/>
        <v>0</v>
      </c>
      <c r="M883" s="509">
        <f t="shared" si="275"/>
        <v>0</v>
      </c>
      <c r="N883" s="509">
        <f t="shared" si="276"/>
        <v>0</v>
      </c>
      <c r="O883" s="509">
        <f t="shared" si="277"/>
        <v>0</v>
      </c>
      <c r="Q883">
        <v>0</v>
      </c>
      <c r="R883">
        <v>0</v>
      </c>
      <c r="S883">
        <v>0</v>
      </c>
      <c r="T883">
        <v>0</v>
      </c>
      <c r="U883">
        <v>0</v>
      </c>
      <c r="V883">
        <v>0</v>
      </c>
      <c r="X883" s="510">
        <f t="shared" si="256"/>
        <v>0</v>
      </c>
      <c r="Y883" s="510">
        <f t="shared" si="257"/>
        <v>0</v>
      </c>
      <c r="Z883" s="510">
        <f t="shared" si="258"/>
        <v>0</v>
      </c>
      <c r="AA883" s="510">
        <f t="shared" si="259"/>
        <v>0</v>
      </c>
      <c r="AB883" s="510">
        <f t="shared" si="260"/>
        <v>0</v>
      </c>
      <c r="AC883" s="510">
        <f t="shared" si="261"/>
        <v>0</v>
      </c>
    </row>
    <row r="884" spans="1:29" x14ac:dyDescent="0.25">
      <c r="A884" s="422">
        <v>1</v>
      </c>
      <c r="B884" s="433">
        <v>0</v>
      </c>
      <c r="C884" s="433">
        <v>0</v>
      </c>
      <c r="D884" s="479">
        <v>0</v>
      </c>
      <c r="E884" s="479">
        <v>0</v>
      </c>
      <c r="F884" s="479">
        <v>0</v>
      </c>
      <c r="G884" s="479">
        <v>0</v>
      </c>
      <c r="H884" s="727"/>
      <c r="J884" s="509">
        <f t="shared" si="272"/>
        <v>0</v>
      </c>
      <c r="K884" s="509">
        <f t="shared" si="273"/>
        <v>0</v>
      </c>
      <c r="L884" s="509">
        <f t="shared" si="274"/>
        <v>0</v>
      </c>
      <c r="M884" s="509">
        <f t="shared" si="275"/>
        <v>0</v>
      </c>
      <c r="N884" s="509">
        <f t="shared" si="276"/>
        <v>0</v>
      </c>
      <c r="O884" s="509">
        <f t="shared" si="277"/>
        <v>0</v>
      </c>
      <c r="Q884">
        <v>0</v>
      </c>
      <c r="R884">
        <v>0</v>
      </c>
      <c r="S884">
        <v>0</v>
      </c>
      <c r="T884">
        <v>0</v>
      </c>
      <c r="U884">
        <v>0</v>
      </c>
      <c r="V884">
        <v>0</v>
      </c>
      <c r="X884" s="510">
        <f t="shared" si="256"/>
        <v>0</v>
      </c>
      <c r="Y884" s="510">
        <f t="shared" si="257"/>
        <v>0</v>
      </c>
      <c r="Z884" s="510">
        <f t="shared" si="258"/>
        <v>0</v>
      </c>
      <c r="AA884" s="510">
        <f t="shared" si="259"/>
        <v>0</v>
      </c>
      <c r="AB884" s="510">
        <f t="shared" si="260"/>
        <v>0</v>
      </c>
      <c r="AC884" s="510">
        <f t="shared" si="261"/>
        <v>0</v>
      </c>
    </row>
    <row r="885" spans="1:29" x14ac:dyDescent="0.25">
      <c r="A885" s="422">
        <v>1</v>
      </c>
      <c r="B885" s="433">
        <v>0</v>
      </c>
      <c r="C885" s="433">
        <v>0</v>
      </c>
      <c r="D885" s="479">
        <v>0</v>
      </c>
      <c r="E885" s="479">
        <v>0</v>
      </c>
      <c r="F885" s="479">
        <v>0</v>
      </c>
      <c r="G885" s="479">
        <v>0</v>
      </c>
      <c r="H885" s="727"/>
      <c r="J885" s="509">
        <f t="shared" si="272"/>
        <v>0</v>
      </c>
      <c r="K885" s="509">
        <f t="shared" si="273"/>
        <v>0</v>
      </c>
      <c r="L885" s="509">
        <f t="shared" si="274"/>
        <v>0</v>
      </c>
      <c r="M885" s="509">
        <f t="shared" si="275"/>
        <v>0</v>
      </c>
      <c r="N885" s="509">
        <f t="shared" si="276"/>
        <v>0</v>
      </c>
      <c r="O885" s="509">
        <f t="shared" si="277"/>
        <v>0</v>
      </c>
      <c r="Q885">
        <v>0</v>
      </c>
      <c r="R885">
        <v>0</v>
      </c>
      <c r="S885">
        <v>0</v>
      </c>
      <c r="T885">
        <v>0</v>
      </c>
      <c r="U885">
        <v>0</v>
      </c>
      <c r="V885">
        <v>0</v>
      </c>
      <c r="X885" s="510">
        <f t="shared" si="256"/>
        <v>0</v>
      </c>
      <c r="Y885" s="510">
        <f t="shared" si="257"/>
        <v>0</v>
      </c>
      <c r="Z885" s="510">
        <f t="shared" si="258"/>
        <v>0</v>
      </c>
      <c r="AA885" s="510">
        <f t="shared" si="259"/>
        <v>0</v>
      </c>
      <c r="AB885" s="510">
        <f t="shared" si="260"/>
        <v>0</v>
      </c>
      <c r="AC885" s="510">
        <f t="shared" si="261"/>
        <v>0</v>
      </c>
    </row>
    <row r="886" spans="1:29" x14ac:dyDescent="0.25">
      <c r="A886" s="485" t="s">
        <v>646</v>
      </c>
      <c r="B886" s="506">
        <f>B887+B891</f>
        <v>3002485000</v>
      </c>
      <c r="C886" s="506">
        <f t="shared" ref="C886:F886" si="278">C887+C891</f>
        <v>3002485000</v>
      </c>
      <c r="D886" s="506">
        <f t="shared" si="278"/>
        <v>3284826600</v>
      </c>
      <c r="E886" s="506">
        <f t="shared" si="278"/>
        <v>3303112400</v>
      </c>
      <c r="F886" s="506">
        <f t="shared" si="278"/>
        <v>3303112400</v>
      </c>
      <c r="G886" s="506">
        <f>G887+G891</f>
        <v>3303112400</v>
      </c>
      <c r="H886" s="389"/>
      <c r="Q886" s="512">
        <f>Q887+Q891</f>
        <v>3002485</v>
      </c>
      <c r="R886" s="512">
        <f t="shared" ref="R886:U886" si="279">R887+R891</f>
        <v>3002485</v>
      </c>
      <c r="S886" s="512">
        <f t="shared" si="279"/>
        <v>3284826.6</v>
      </c>
      <c r="T886" s="512">
        <f t="shared" si="279"/>
        <v>3303112.4000000004</v>
      </c>
      <c r="U886" s="512">
        <f t="shared" si="279"/>
        <v>3303112.4000000004</v>
      </c>
      <c r="V886" s="512">
        <f>V887+V891</f>
        <v>3303112.4000000004</v>
      </c>
      <c r="X886" s="510">
        <f t="shared" si="256"/>
        <v>0</v>
      </c>
      <c r="Y886" s="510">
        <f t="shared" si="257"/>
        <v>0</v>
      </c>
      <c r="Z886" s="510">
        <f t="shared" si="258"/>
        <v>0</v>
      </c>
      <c r="AA886" s="510">
        <f t="shared" si="259"/>
        <v>0</v>
      </c>
      <c r="AB886" s="510">
        <f t="shared" si="260"/>
        <v>0</v>
      </c>
      <c r="AC886" s="510">
        <f t="shared" si="261"/>
        <v>0</v>
      </c>
    </row>
    <row r="887" spans="1:29" x14ac:dyDescent="0.25">
      <c r="A887" s="468" t="s">
        <v>647</v>
      </c>
      <c r="B887" s="432">
        <v>1416932000</v>
      </c>
      <c r="C887" s="432">
        <v>1416932000</v>
      </c>
      <c r="D887" s="432">
        <v>1535692000</v>
      </c>
      <c r="E887" s="432">
        <v>1546949100</v>
      </c>
      <c r="F887" s="432">
        <v>1546949100</v>
      </c>
      <c r="G887" s="432">
        <v>1546949100</v>
      </c>
      <c r="H887" s="726" t="s">
        <v>685</v>
      </c>
      <c r="J887" s="509">
        <f t="shared" ref="J887:J892" si="280">ROUND(B887/1000,1)</f>
        <v>1416932</v>
      </c>
      <c r="K887" s="509">
        <f t="shared" ref="K887:K892" si="281">ROUND(C887/1000,1)</f>
        <v>1416932</v>
      </c>
      <c r="L887" s="509">
        <f t="shared" ref="L887:L892" si="282">ROUND(D887/1000,1)</f>
        <v>1535692</v>
      </c>
      <c r="M887" s="509">
        <f t="shared" ref="M887:M892" si="283">ROUND(E887/1000,1)</f>
        <v>1546949.1</v>
      </c>
      <c r="N887" s="509">
        <f t="shared" ref="N887:N892" si="284">ROUND(F887/1000,1)</f>
        <v>1546949.1</v>
      </c>
      <c r="O887" s="509">
        <f t="shared" ref="O887:O892" si="285">ROUND(G887/1000,1)</f>
        <v>1546949.1</v>
      </c>
      <c r="Q887" s="513">
        <v>1416932</v>
      </c>
      <c r="R887" s="513">
        <v>1416932</v>
      </c>
      <c r="S887" s="513">
        <v>1535692</v>
      </c>
      <c r="T887" s="513">
        <v>1546949.1</v>
      </c>
      <c r="U887" s="513">
        <v>1546949.1</v>
      </c>
      <c r="V887" s="513">
        <v>1546949.1</v>
      </c>
      <c r="X887" s="510">
        <f t="shared" si="256"/>
        <v>0</v>
      </c>
      <c r="Y887" s="510">
        <f t="shared" si="257"/>
        <v>0</v>
      </c>
      <c r="Z887" s="510">
        <f t="shared" si="258"/>
        <v>0</v>
      </c>
      <c r="AA887" s="510">
        <f t="shared" si="259"/>
        <v>0</v>
      </c>
      <c r="AB887" s="510">
        <f t="shared" si="260"/>
        <v>0</v>
      </c>
      <c r="AC887" s="510">
        <f t="shared" si="261"/>
        <v>0</v>
      </c>
    </row>
    <row r="888" spans="1:29" x14ac:dyDescent="0.25">
      <c r="A888" s="422">
        <v>1</v>
      </c>
      <c r="B888" s="433"/>
      <c r="C888" s="433"/>
      <c r="D888" s="433"/>
      <c r="E888" s="433"/>
      <c r="F888" s="433"/>
      <c r="G888" s="433"/>
      <c r="H888" s="727"/>
      <c r="J888" s="509">
        <f t="shared" si="280"/>
        <v>0</v>
      </c>
      <c r="K888" s="509">
        <f t="shared" si="281"/>
        <v>0</v>
      </c>
      <c r="L888" s="509">
        <f t="shared" si="282"/>
        <v>0</v>
      </c>
      <c r="M888" s="509">
        <f t="shared" si="283"/>
        <v>0</v>
      </c>
      <c r="N888" s="509">
        <f t="shared" si="284"/>
        <v>0</v>
      </c>
      <c r="O888" s="509">
        <f t="shared" si="285"/>
        <v>0</v>
      </c>
      <c r="Q888" s="513">
        <v>0</v>
      </c>
      <c r="R888" s="513">
        <v>0</v>
      </c>
      <c r="S888" s="513">
        <v>0</v>
      </c>
      <c r="T888" s="513">
        <v>0</v>
      </c>
      <c r="U888" s="513">
        <v>0</v>
      </c>
      <c r="V888" s="513">
        <v>0</v>
      </c>
      <c r="X888" s="510">
        <f t="shared" si="256"/>
        <v>0</v>
      </c>
      <c r="Y888" s="510">
        <f t="shared" si="257"/>
        <v>0</v>
      </c>
      <c r="Z888" s="510">
        <f t="shared" si="258"/>
        <v>0</v>
      </c>
      <c r="AA888" s="510">
        <f t="shared" si="259"/>
        <v>0</v>
      </c>
      <c r="AB888" s="510">
        <f t="shared" si="260"/>
        <v>0</v>
      </c>
      <c r="AC888" s="510">
        <f t="shared" si="261"/>
        <v>0</v>
      </c>
    </row>
    <row r="889" spans="1:29" x14ac:dyDescent="0.25">
      <c r="A889" s="422">
        <v>1</v>
      </c>
      <c r="B889" s="433"/>
      <c r="C889" s="433"/>
      <c r="D889" s="433"/>
      <c r="E889" s="433"/>
      <c r="F889" s="433"/>
      <c r="G889" s="433"/>
      <c r="H889" s="727"/>
      <c r="J889" s="509">
        <f t="shared" si="280"/>
        <v>0</v>
      </c>
      <c r="K889" s="509">
        <f t="shared" si="281"/>
        <v>0</v>
      </c>
      <c r="L889" s="509">
        <f t="shared" si="282"/>
        <v>0</v>
      </c>
      <c r="M889" s="509">
        <f t="shared" si="283"/>
        <v>0</v>
      </c>
      <c r="N889" s="509">
        <f t="shared" si="284"/>
        <v>0</v>
      </c>
      <c r="O889" s="509">
        <f t="shared" si="285"/>
        <v>0</v>
      </c>
      <c r="Q889" s="513">
        <v>0</v>
      </c>
      <c r="R889" s="513">
        <v>0</v>
      </c>
      <c r="S889" s="513">
        <v>0</v>
      </c>
      <c r="T889" s="513">
        <v>0</v>
      </c>
      <c r="U889" s="513">
        <v>0</v>
      </c>
      <c r="V889" s="513">
        <v>0</v>
      </c>
      <c r="X889" s="510">
        <f t="shared" si="256"/>
        <v>0</v>
      </c>
      <c r="Y889" s="510">
        <f t="shared" si="257"/>
        <v>0</v>
      </c>
      <c r="Z889" s="510">
        <f t="shared" si="258"/>
        <v>0</v>
      </c>
      <c r="AA889" s="510">
        <f t="shared" si="259"/>
        <v>0</v>
      </c>
      <c r="AB889" s="510">
        <f t="shared" si="260"/>
        <v>0</v>
      </c>
      <c r="AC889" s="510">
        <f t="shared" si="261"/>
        <v>0</v>
      </c>
    </row>
    <row r="890" spans="1:29" x14ac:dyDescent="0.25">
      <c r="A890" s="422">
        <v>1</v>
      </c>
      <c r="B890" s="434"/>
      <c r="C890" s="434"/>
      <c r="D890" s="434"/>
      <c r="E890" s="434"/>
      <c r="F890" s="434"/>
      <c r="G890" s="434"/>
      <c r="H890" s="809"/>
      <c r="J890" s="509">
        <f t="shared" si="280"/>
        <v>0</v>
      </c>
      <c r="K890" s="509">
        <f t="shared" si="281"/>
        <v>0</v>
      </c>
      <c r="L890" s="509">
        <f t="shared" si="282"/>
        <v>0</v>
      </c>
      <c r="M890" s="509">
        <f t="shared" si="283"/>
        <v>0</v>
      </c>
      <c r="N890" s="509">
        <f t="shared" si="284"/>
        <v>0</v>
      </c>
      <c r="O890" s="509">
        <f t="shared" si="285"/>
        <v>0</v>
      </c>
      <c r="Q890" s="513">
        <v>0</v>
      </c>
      <c r="R890" s="513">
        <v>0</v>
      </c>
      <c r="S890" s="513">
        <v>0</v>
      </c>
      <c r="T890" s="513">
        <v>0</v>
      </c>
      <c r="U890" s="513">
        <v>0</v>
      </c>
      <c r="V890" s="513">
        <v>0</v>
      </c>
      <c r="X890" s="510">
        <f t="shared" si="256"/>
        <v>0</v>
      </c>
      <c r="Y890" s="510">
        <f t="shared" si="257"/>
        <v>0</v>
      </c>
      <c r="Z890" s="510">
        <f t="shared" si="258"/>
        <v>0</v>
      </c>
      <c r="AA890" s="510">
        <f t="shared" si="259"/>
        <v>0</v>
      </c>
      <c r="AB890" s="510">
        <f t="shared" si="260"/>
        <v>0</v>
      </c>
      <c r="AC890" s="510">
        <f t="shared" si="261"/>
        <v>0</v>
      </c>
    </row>
    <row r="891" spans="1:29" x14ac:dyDescent="0.25">
      <c r="A891" s="134" t="s">
        <v>691</v>
      </c>
      <c r="B891" s="481">
        <v>1585553000</v>
      </c>
      <c r="C891" s="481">
        <v>1585553000</v>
      </c>
      <c r="D891" s="481">
        <v>1749134600</v>
      </c>
      <c r="E891" s="481">
        <v>1756163300</v>
      </c>
      <c r="F891" s="481">
        <v>1756163300</v>
      </c>
      <c r="G891" s="481">
        <v>1756163300</v>
      </c>
      <c r="H891" s="857" t="s">
        <v>694</v>
      </c>
      <c r="J891" s="509">
        <f t="shared" si="280"/>
        <v>1585553</v>
      </c>
      <c r="K891" s="509">
        <f t="shared" si="281"/>
        <v>1585553</v>
      </c>
      <c r="L891" s="509">
        <f t="shared" si="282"/>
        <v>1749134.6</v>
      </c>
      <c r="M891" s="509">
        <f t="shared" si="283"/>
        <v>1756163.3</v>
      </c>
      <c r="N891" s="509">
        <f t="shared" si="284"/>
        <v>1756163.3</v>
      </c>
      <c r="O891" s="509">
        <f t="shared" si="285"/>
        <v>1756163.3</v>
      </c>
      <c r="Q891" s="513">
        <v>1585553</v>
      </c>
      <c r="R891" s="513">
        <v>1585553</v>
      </c>
      <c r="S891" s="513">
        <v>1749134.6</v>
      </c>
      <c r="T891" s="513">
        <v>1756163.3</v>
      </c>
      <c r="U891" s="513">
        <v>1756163.3</v>
      </c>
      <c r="V891" s="513">
        <v>1756163.3</v>
      </c>
      <c r="X891" s="510">
        <f t="shared" si="256"/>
        <v>0</v>
      </c>
      <c r="Y891" s="510">
        <f t="shared" si="257"/>
        <v>0</v>
      </c>
      <c r="Z891" s="510">
        <f t="shared" si="258"/>
        <v>0</v>
      </c>
      <c r="AA891" s="510">
        <f t="shared" si="259"/>
        <v>0</v>
      </c>
      <c r="AB891" s="510">
        <f t="shared" si="260"/>
        <v>0</v>
      </c>
      <c r="AC891" s="510">
        <f t="shared" si="261"/>
        <v>0</v>
      </c>
    </row>
    <row r="892" spans="1:29" x14ac:dyDescent="0.25">
      <c r="A892" s="422">
        <v>1</v>
      </c>
      <c r="B892" s="482">
        <v>0</v>
      </c>
      <c r="C892" s="482">
        <v>0</v>
      </c>
      <c r="D892" s="482">
        <v>0</v>
      </c>
      <c r="E892" s="482">
        <v>0</v>
      </c>
      <c r="F892" s="482">
        <v>0</v>
      </c>
      <c r="G892" s="482">
        <v>0</v>
      </c>
      <c r="H892" s="858"/>
      <c r="J892" s="509">
        <f t="shared" si="280"/>
        <v>0</v>
      </c>
      <c r="K892" s="509">
        <f t="shared" si="281"/>
        <v>0</v>
      </c>
      <c r="L892" s="509">
        <f t="shared" si="282"/>
        <v>0</v>
      </c>
      <c r="M892" s="509">
        <f t="shared" si="283"/>
        <v>0</v>
      </c>
      <c r="N892" s="509">
        <f t="shared" si="284"/>
        <v>0</v>
      </c>
      <c r="O892" s="509">
        <f t="shared" si="285"/>
        <v>0</v>
      </c>
      <c r="Q892" s="513">
        <v>0</v>
      </c>
      <c r="R892" s="513">
        <v>0</v>
      </c>
      <c r="S892" s="513">
        <v>0</v>
      </c>
      <c r="T892" s="513">
        <v>0</v>
      </c>
      <c r="U892" s="513">
        <v>0</v>
      </c>
      <c r="V892" s="513">
        <v>0</v>
      </c>
      <c r="X892" s="510">
        <f t="shared" si="256"/>
        <v>0</v>
      </c>
      <c r="Y892" s="510">
        <f t="shared" si="257"/>
        <v>0</v>
      </c>
      <c r="Z892" s="510">
        <f t="shared" si="258"/>
        <v>0</v>
      </c>
      <c r="AA892" s="510">
        <f t="shared" si="259"/>
        <v>0</v>
      </c>
      <c r="AB892" s="510">
        <f t="shared" si="260"/>
        <v>0</v>
      </c>
      <c r="AC892" s="510">
        <f t="shared" si="261"/>
        <v>0</v>
      </c>
    </row>
    <row r="893" spans="1:29" x14ac:dyDescent="0.25">
      <c r="A893" s="498" t="s">
        <v>901</v>
      </c>
      <c r="B893" s="507">
        <f>B895+B904</f>
        <v>263788600</v>
      </c>
      <c r="C893" s="570">
        <f t="shared" ref="C893:G893" si="286">C895+C904</f>
        <v>262811245.45999998</v>
      </c>
      <c r="D893" s="507">
        <f t="shared" si="286"/>
        <v>299492882</v>
      </c>
      <c r="E893" s="507">
        <f t="shared" si="286"/>
        <v>274949536.39999998</v>
      </c>
      <c r="F893" s="507">
        <f t="shared" si="286"/>
        <v>274949536.39999998</v>
      </c>
      <c r="G893" s="507">
        <f t="shared" si="286"/>
        <v>274949536.39999998</v>
      </c>
      <c r="H893" s="859"/>
      <c r="Q893" s="507">
        <f>Q895+Q904</f>
        <v>263788.59999999998</v>
      </c>
      <c r="R893" s="507">
        <f t="shared" ref="R893:V893" si="287">R895+R904</f>
        <v>262811.3</v>
      </c>
      <c r="S893" s="507">
        <f t="shared" si="287"/>
        <v>299492.90000000002</v>
      </c>
      <c r="T893" s="507">
        <f t="shared" si="287"/>
        <v>274949.5</v>
      </c>
      <c r="U893" s="507">
        <f t="shared" si="287"/>
        <v>274949.5</v>
      </c>
      <c r="V893" s="507">
        <f t="shared" si="287"/>
        <v>274949.5</v>
      </c>
      <c r="X893" s="510">
        <f t="shared" si="256"/>
        <v>0</v>
      </c>
      <c r="Y893" s="510">
        <f t="shared" si="257"/>
        <v>-5.4539999982807785E-2</v>
      </c>
      <c r="Z893" s="510">
        <f t="shared" si="258"/>
        <v>-1.8000000040046871E-2</v>
      </c>
      <c r="AA893" s="510">
        <f t="shared" si="259"/>
        <v>3.63999999826774E-2</v>
      </c>
      <c r="AB893" s="510">
        <f t="shared" si="260"/>
        <v>3.63999999826774E-2</v>
      </c>
      <c r="AC893" s="510">
        <f t="shared" si="261"/>
        <v>3.63999999826774E-2</v>
      </c>
    </row>
    <row r="894" spans="1:29" x14ac:dyDescent="0.25">
      <c r="A894" s="422">
        <v>1</v>
      </c>
      <c r="B894" s="483"/>
      <c r="C894" s="483"/>
      <c r="D894" s="483"/>
      <c r="E894" s="483"/>
      <c r="F894" s="483"/>
      <c r="G894" s="483"/>
      <c r="H894" s="779"/>
      <c r="J894" s="509">
        <f t="shared" ref="J894:J906" si="288">ROUND(B894/1000,1)</f>
        <v>0</v>
      </c>
      <c r="K894" s="509">
        <f t="shared" ref="K894:K906" si="289">ROUND(C894/1000,1)</f>
        <v>0</v>
      </c>
      <c r="L894" s="509">
        <f t="shared" ref="L894:L906" si="290">ROUND(D894/1000,1)</f>
        <v>0</v>
      </c>
      <c r="M894" s="509">
        <f t="shared" ref="M894:M906" si="291">ROUND(E894/1000,1)</f>
        <v>0</v>
      </c>
      <c r="N894" s="509">
        <f t="shared" ref="N894:N906" si="292">ROUND(F894/1000,1)</f>
        <v>0</v>
      </c>
      <c r="O894" s="509">
        <f t="shared" ref="O894:O906" si="293">ROUND(G894/1000,1)</f>
        <v>0</v>
      </c>
      <c r="X894" s="510">
        <f t="shared" si="256"/>
        <v>0</v>
      </c>
      <c r="Y894" s="510">
        <f t="shared" si="257"/>
        <v>0</v>
      </c>
      <c r="Z894" s="510">
        <f t="shared" si="258"/>
        <v>0</v>
      </c>
      <c r="AA894" s="510">
        <f t="shared" si="259"/>
        <v>0</v>
      </c>
      <c r="AB894" s="510">
        <f t="shared" si="260"/>
        <v>0</v>
      </c>
      <c r="AC894" s="510">
        <f t="shared" si="261"/>
        <v>0</v>
      </c>
    </row>
    <row r="895" spans="1:29" x14ac:dyDescent="0.25">
      <c r="A895" s="484" t="s">
        <v>917</v>
      </c>
      <c r="B895" s="432">
        <f>SUM(B897:B903)</f>
        <v>182838500</v>
      </c>
      <c r="C895" s="432">
        <f t="shared" ref="C895:G895" si="294">SUM(C897:C903)</f>
        <v>182710283.38</v>
      </c>
      <c r="D895" s="432">
        <f t="shared" si="294"/>
        <v>218542782</v>
      </c>
      <c r="E895" s="432">
        <f t="shared" si="294"/>
        <v>188607200</v>
      </c>
      <c r="F895" s="432">
        <f t="shared" si="294"/>
        <v>188607200</v>
      </c>
      <c r="G895" s="432">
        <f t="shared" si="294"/>
        <v>188607200</v>
      </c>
      <c r="H895" s="860"/>
      <c r="J895" s="509">
        <f t="shared" si="288"/>
        <v>182838.5</v>
      </c>
      <c r="K895" s="509">
        <f t="shared" si="289"/>
        <v>182710.3</v>
      </c>
      <c r="L895" s="509">
        <f t="shared" si="290"/>
        <v>218542.8</v>
      </c>
      <c r="M895" s="509">
        <f t="shared" si="291"/>
        <v>188607.2</v>
      </c>
      <c r="N895" s="509">
        <f t="shared" si="292"/>
        <v>188607.2</v>
      </c>
      <c r="O895" s="509">
        <f t="shared" si="293"/>
        <v>188607.2</v>
      </c>
      <c r="Q895">
        <v>182838.5</v>
      </c>
      <c r="R895">
        <v>182710.3</v>
      </c>
      <c r="S895">
        <v>218542.8</v>
      </c>
      <c r="T895">
        <v>188607.2</v>
      </c>
      <c r="U895">
        <v>188607.2</v>
      </c>
      <c r="V895">
        <v>188607.2</v>
      </c>
      <c r="X895" s="510">
        <f t="shared" si="256"/>
        <v>0</v>
      </c>
      <c r="Y895" s="510">
        <f t="shared" si="257"/>
        <v>-1.6619999980321154E-2</v>
      </c>
      <c r="Z895" s="510">
        <f t="shared" si="258"/>
        <v>-1.799999998183921E-2</v>
      </c>
      <c r="AA895" s="510">
        <f t="shared" si="259"/>
        <v>0</v>
      </c>
      <c r="AB895" s="510">
        <f t="shared" si="260"/>
        <v>0</v>
      </c>
      <c r="AC895" s="510">
        <f t="shared" si="261"/>
        <v>0</v>
      </c>
    </row>
    <row r="896" spans="1:29" x14ac:dyDescent="0.25">
      <c r="A896" s="422">
        <v>1</v>
      </c>
      <c r="B896" s="434">
        <v>0</v>
      </c>
      <c r="C896" s="434">
        <v>0</v>
      </c>
      <c r="D896" s="434">
        <v>0</v>
      </c>
      <c r="E896" s="434">
        <v>0</v>
      </c>
      <c r="F896" s="434">
        <v>0</v>
      </c>
      <c r="G896" s="434">
        <v>0</v>
      </c>
      <c r="H896" s="861"/>
      <c r="J896" s="509">
        <f t="shared" si="288"/>
        <v>0</v>
      </c>
      <c r="K896" s="509">
        <f t="shared" si="289"/>
        <v>0</v>
      </c>
      <c r="L896" s="509">
        <f t="shared" si="290"/>
        <v>0</v>
      </c>
      <c r="M896" s="509">
        <f t="shared" si="291"/>
        <v>0</v>
      </c>
      <c r="N896" s="509">
        <f t="shared" si="292"/>
        <v>0</v>
      </c>
      <c r="O896" s="509">
        <f t="shared" si="293"/>
        <v>0</v>
      </c>
      <c r="Q896">
        <v>0</v>
      </c>
      <c r="R896">
        <v>0</v>
      </c>
      <c r="S896">
        <v>0</v>
      </c>
      <c r="T896">
        <v>0</v>
      </c>
      <c r="U896">
        <v>0</v>
      </c>
      <c r="V896">
        <v>0</v>
      </c>
      <c r="X896" s="510">
        <f t="shared" si="256"/>
        <v>0</v>
      </c>
      <c r="Y896" s="510">
        <f t="shared" si="257"/>
        <v>0</v>
      </c>
      <c r="Z896" s="510">
        <f t="shared" si="258"/>
        <v>0</v>
      </c>
      <c r="AA896" s="510">
        <f t="shared" si="259"/>
        <v>0</v>
      </c>
      <c r="AB896" s="510">
        <f t="shared" si="260"/>
        <v>0</v>
      </c>
      <c r="AC896" s="510">
        <f t="shared" si="261"/>
        <v>0</v>
      </c>
    </row>
    <row r="897" spans="1:29" ht="30" x14ac:dyDescent="0.25">
      <c r="A897" s="422">
        <v>1</v>
      </c>
      <c r="B897" s="245">
        <v>21150800</v>
      </c>
      <c r="C897" s="245">
        <v>21082959</v>
      </c>
      <c r="D897" s="245">
        <v>17514800</v>
      </c>
      <c r="E897" s="245">
        <v>19052600</v>
      </c>
      <c r="F897" s="245">
        <v>19052600</v>
      </c>
      <c r="G897" s="245">
        <v>19052600</v>
      </c>
      <c r="H897" s="395" t="s">
        <v>921</v>
      </c>
      <c r="J897" s="509">
        <f t="shared" si="288"/>
        <v>21150.799999999999</v>
      </c>
      <c r="K897" s="509">
        <f t="shared" si="289"/>
        <v>21083</v>
      </c>
      <c r="L897" s="509">
        <f t="shared" si="290"/>
        <v>17514.8</v>
      </c>
      <c r="M897" s="509">
        <f t="shared" si="291"/>
        <v>19052.599999999999</v>
      </c>
      <c r="N897" s="509">
        <f t="shared" si="292"/>
        <v>19052.599999999999</v>
      </c>
      <c r="O897" s="509">
        <f t="shared" si="293"/>
        <v>19052.599999999999</v>
      </c>
      <c r="Q897">
        <v>21150.799999999999</v>
      </c>
      <c r="R897">
        <v>21083</v>
      </c>
      <c r="S897">
        <v>17514.8</v>
      </c>
      <c r="T897">
        <v>19052.599999999999</v>
      </c>
      <c r="U897">
        <v>19052.599999999999</v>
      </c>
      <c r="V897">
        <v>19052.599999999999</v>
      </c>
      <c r="X897" s="510">
        <f t="shared" si="256"/>
        <v>0</v>
      </c>
      <c r="Y897" s="510">
        <f t="shared" si="257"/>
        <v>-4.1000000001076842E-2</v>
      </c>
      <c r="Z897" s="510">
        <f t="shared" si="258"/>
        <v>0</v>
      </c>
      <c r="AA897" s="510">
        <f t="shared" si="259"/>
        <v>0</v>
      </c>
      <c r="AB897" s="510">
        <f t="shared" si="260"/>
        <v>0</v>
      </c>
      <c r="AC897" s="510">
        <f t="shared" si="261"/>
        <v>0</v>
      </c>
    </row>
    <row r="898" spans="1:29" ht="45" x14ac:dyDescent="0.25">
      <c r="A898" s="422">
        <v>1</v>
      </c>
      <c r="B898" s="245">
        <v>44313000</v>
      </c>
      <c r="C898" s="245">
        <v>44313000</v>
      </c>
      <c r="D898" s="245">
        <v>36784482</v>
      </c>
      <c r="E898" s="245">
        <v>36747400</v>
      </c>
      <c r="F898" s="245">
        <v>36747400</v>
      </c>
      <c r="G898" s="245">
        <v>36747400</v>
      </c>
      <c r="H898" s="395" t="s">
        <v>922</v>
      </c>
      <c r="J898" s="509">
        <f t="shared" si="288"/>
        <v>44313</v>
      </c>
      <c r="K898" s="509">
        <f t="shared" si="289"/>
        <v>44313</v>
      </c>
      <c r="L898" s="509">
        <f t="shared" si="290"/>
        <v>36784.5</v>
      </c>
      <c r="M898" s="509">
        <f t="shared" si="291"/>
        <v>36747.4</v>
      </c>
      <c r="N898" s="509">
        <f t="shared" si="292"/>
        <v>36747.4</v>
      </c>
      <c r="O898" s="509">
        <f t="shared" si="293"/>
        <v>36747.4</v>
      </c>
      <c r="Q898">
        <v>44313</v>
      </c>
      <c r="R898">
        <v>44313</v>
      </c>
      <c r="S898">
        <v>36784.5</v>
      </c>
      <c r="T898">
        <v>36747.4</v>
      </c>
      <c r="U898">
        <v>36747.4</v>
      </c>
      <c r="V898">
        <v>36747.4</v>
      </c>
      <c r="X898" s="510">
        <f t="shared" si="256"/>
        <v>0</v>
      </c>
      <c r="Y898" s="510">
        <f t="shared" si="257"/>
        <v>0</v>
      </c>
      <c r="Z898" s="510">
        <f t="shared" si="258"/>
        <v>-1.7999999996391125E-2</v>
      </c>
      <c r="AA898" s="510">
        <f t="shared" si="259"/>
        <v>0</v>
      </c>
      <c r="AB898" s="510">
        <f t="shared" si="260"/>
        <v>0</v>
      </c>
      <c r="AC898" s="510">
        <f t="shared" si="261"/>
        <v>0</v>
      </c>
    </row>
    <row r="899" spans="1:29" x14ac:dyDescent="0.25">
      <c r="A899" s="422">
        <v>1</v>
      </c>
      <c r="B899" s="335">
        <v>80000</v>
      </c>
      <c r="C899" s="335">
        <v>34478</v>
      </c>
      <c r="D899" s="335">
        <v>92400</v>
      </c>
      <c r="E899" s="335">
        <v>92400</v>
      </c>
      <c r="F899" s="335">
        <v>92400</v>
      </c>
      <c r="G899" s="335">
        <v>92400</v>
      </c>
      <c r="H899" s="395" t="s">
        <v>689</v>
      </c>
      <c r="J899" s="509">
        <f t="shared" si="288"/>
        <v>80</v>
      </c>
      <c r="K899" s="509">
        <f t="shared" si="289"/>
        <v>34.5</v>
      </c>
      <c r="L899" s="509">
        <f t="shared" si="290"/>
        <v>92.4</v>
      </c>
      <c r="M899" s="509">
        <f t="shared" si="291"/>
        <v>92.4</v>
      </c>
      <c r="N899" s="509">
        <f t="shared" si="292"/>
        <v>92.4</v>
      </c>
      <c r="O899" s="509">
        <f t="shared" si="293"/>
        <v>92.4</v>
      </c>
      <c r="Q899">
        <v>80</v>
      </c>
      <c r="R899">
        <v>34.5</v>
      </c>
      <c r="S899">
        <v>92.4</v>
      </c>
      <c r="T899">
        <v>92.4</v>
      </c>
      <c r="U899">
        <v>92.4</v>
      </c>
      <c r="V899">
        <v>92.4</v>
      </c>
      <c r="X899" s="510">
        <f t="shared" si="256"/>
        <v>0</v>
      </c>
      <c r="Y899" s="510">
        <f t="shared" si="257"/>
        <v>-2.1999999999998465E-2</v>
      </c>
      <c r="Z899" s="510">
        <f t="shared" si="258"/>
        <v>0</v>
      </c>
      <c r="AA899" s="510">
        <f t="shared" si="259"/>
        <v>0</v>
      </c>
      <c r="AB899" s="510">
        <f t="shared" si="260"/>
        <v>0</v>
      </c>
      <c r="AC899" s="510">
        <f t="shared" si="261"/>
        <v>0</v>
      </c>
    </row>
    <row r="900" spans="1:29" ht="75" x14ac:dyDescent="0.25">
      <c r="A900" s="422">
        <v>1</v>
      </c>
      <c r="B900" s="388">
        <v>37470700</v>
      </c>
      <c r="C900" s="388">
        <v>37470700</v>
      </c>
      <c r="D900" s="388">
        <v>47813200</v>
      </c>
      <c r="E900" s="388">
        <v>53264700</v>
      </c>
      <c r="F900" s="388">
        <v>53264700</v>
      </c>
      <c r="G900" s="388">
        <v>53264700</v>
      </c>
      <c r="H900" s="391" t="s">
        <v>923</v>
      </c>
      <c r="J900" s="509">
        <f t="shared" si="288"/>
        <v>37470.699999999997</v>
      </c>
      <c r="K900" s="509">
        <f t="shared" si="289"/>
        <v>37470.699999999997</v>
      </c>
      <c r="L900" s="509">
        <f t="shared" si="290"/>
        <v>47813.2</v>
      </c>
      <c r="M900" s="509">
        <f t="shared" si="291"/>
        <v>53264.7</v>
      </c>
      <c r="N900" s="509">
        <f t="shared" si="292"/>
        <v>53264.7</v>
      </c>
      <c r="O900" s="509">
        <f t="shared" si="293"/>
        <v>53264.7</v>
      </c>
      <c r="Q900">
        <v>37470.699999999997</v>
      </c>
      <c r="R900">
        <v>37470.699999999997</v>
      </c>
      <c r="S900">
        <v>47813.2</v>
      </c>
      <c r="T900">
        <v>53264.7</v>
      </c>
      <c r="U900">
        <v>53264.7</v>
      </c>
      <c r="V900">
        <v>53264.7</v>
      </c>
      <c r="X900" s="510">
        <f t="shared" si="256"/>
        <v>0</v>
      </c>
      <c r="Y900" s="510">
        <f t="shared" si="257"/>
        <v>0</v>
      </c>
      <c r="Z900" s="510">
        <f t="shared" si="258"/>
        <v>0</v>
      </c>
      <c r="AA900" s="510">
        <f t="shared" si="259"/>
        <v>0</v>
      </c>
      <c r="AB900" s="510">
        <f t="shared" si="260"/>
        <v>0</v>
      </c>
      <c r="AC900" s="510">
        <f t="shared" si="261"/>
        <v>0</v>
      </c>
    </row>
    <row r="901" spans="1:29" x14ac:dyDescent="0.25">
      <c r="A901" s="422">
        <v>1</v>
      </c>
      <c r="B901" s="481">
        <v>79824000</v>
      </c>
      <c r="C901" s="481">
        <v>79809146.379999995</v>
      </c>
      <c r="D901" s="481">
        <v>66601500</v>
      </c>
      <c r="E901" s="481">
        <v>79450100</v>
      </c>
      <c r="F901" s="481">
        <v>79450100</v>
      </c>
      <c r="G901" s="481">
        <v>79450100</v>
      </c>
      <c r="H901" s="857" t="s">
        <v>924</v>
      </c>
      <c r="J901" s="509">
        <f t="shared" si="288"/>
        <v>79824</v>
      </c>
      <c r="K901" s="509">
        <f t="shared" si="289"/>
        <v>79809.100000000006</v>
      </c>
      <c r="L901" s="509">
        <f t="shared" si="290"/>
        <v>66601.5</v>
      </c>
      <c r="M901" s="509">
        <f t="shared" si="291"/>
        <v>79450.100000000006</v>
      </c>
      <c r="N901" s="509">
        <f t="shared" si="292"/>
        <v>79450.100000000006</v>
      </c>
      <c r="O901" s="509">
        <f t="shared" si="293"/>
        <v>79450.100000000006</v>
      </c>
      <c r="Q901">
        <v>79824</v>
      </c>
      <c r="R901">
        <v>79809.100000000006</v>
      </c>
      <c r="S901">
        <v>66601.5</v>
      </c>
      <c r="T901">
        <v>79450.100000000006</v>
      </c>
      <c r="U901">
        <v>79450.100000000006</v>
      </c>
      <c r="V901">
        <v>79450.100000000006</v>
      </c>
      <c r="X901" s="510">
        <f t="shared" si="256"/>
        <v>0</v>
      </c>
      <c r="Y901" s="510">
        <f t="shared" si="257"/>
        <v>4.6379999985219911E-2</v>
      </c>
      <c r="Z901" s="510">
        <f t="shared" si="258"/>
        <v>0</v>
      </c>
      <c r="AA901" s="510">
        <f t="shared" si="259"/>
        <v>0</v>
      </c>
      <c r="AB901" s="510">
        <f t="shared" si="260"/>
        <v>0</v>
      </c>
      <c r="AC901" s="510">
        <f t="shared" si="261"/>
        <v>0</v>
      </c>
    </row>
    <row r="902" spans="1:29" x14ac:dyDescent="0.25">
      <c r="A902" s="422">
        <v>1</v>
      </c>
      <c r="B902" s="482">
        <v>0</v>
      </c>
      <c r="C902" s="482">
        <v>0</v>
      </c>
      <c r="D902" s="482">
        <v>0</v>
      </c>
      <c r="E902" s="482">
        <v>0</v>
      </c>
      <c r="F902" s="482">
        <v>0</v>
      </c>
      <c r="G902" s="482">
        <v>0</v>
      </c>
      <c r="H902" s="858"/>
      <c r="J902" s="509">
        <f t="shared" si="288"/>
        <v>0</v>
      </c>
      <c r="K902" s="509">
        <f t="shared" si="289"/>
        <v>0</v>
      </c>
      <c r="L902" s="509">
        <f t="shared" si="290"/>
        <v>0</v>
      </c>
      <c r="M902" s="509">
        <f t="shared" si="291"/>
        <v>0</v>
      </c>
      <c r="N902" s="509">
        <f t="shared" si="292"/>
        <v>0</v>
      </c>
      <c r="O902" s="509">
        <f t="shared" si="293"/>
        <v>0</v>
      </c>
      <c r="Q902">
        <v>0</v>
      </c>
      <c r="R902">
        <v>0</v>
      </c>
      <c r="S902">
        <v>0</v>
      </c>
      <c r="T902">
        <v>0</v>
      </c>
      <c r="U902">
        <v>0</v>
      </c>
      <c r="V902">
        <v>0</v>
      </c>
      <c r="X902" s="510">
        <f t="shared" si="256"/>
        <v>0</v>
      </c>
      <c r="Y902" s="510">
        <f t="shared" si="257"/>
        <v>0</v>
      </c>
      <c r="Z902" s="510">
        <f t="shared" si="258"/>
        <v>0</v>
      </c>
      <c r="AA902" s="510">
        <f t="shared" si="259"/>
        <v>0</v>
      </c>
      <c r="AB902" s="510">
        <f t="shared" si="260"/>
        <v>0</v>
      </c>
      <c r="AC902" s="510">
        <f t="shared" si="261"/>
        <v>0</v>
      </c>
    </row>
    <row r="903" spans="1:29" ht="45" x14ac:dyDescent="0.25">
      <c r="A903" s="422">
        <v>1</v>
      </c>
      <c r="B903" s="336">
        <v>0</v>
      </c>
      <c r="C903" s="336">
        <v>0</v>
      </c>
      <c r="D903" s="336">
        <v>49736400</v>
      </c>
      <c r="E903" s="336">
        <v>0</v>
      </c>
      <c r="F903" s="336">
        <v>0</v>
      </c>
      <c r="G903" s="336">
        <v>0</v>
      </c>
      <c r="H903" s="410" t="s">
        <v>1499</v>
      </c>
      <c r="J903" s="509">
        <f t="shared" si="288"/>
        <v>0</v>
      </c>
      <c r="K903" s="509">
        <f t="shared" si="289"/>
        <v>0</v>
      </c>
      <c r="L903" s="509">
        <f t="shared" si="290"/>
        <v>49736.4</v>
      </c>
      <c r="M903" s="509">
        <f t="shared" si="291"/>
        <v>0</v>
      </c>
      <c r="N903" s="509">
        <f t="shared" si="292"/>
        <v>0</v>
      </c>
      <c r="O903" s="509">
        <f t="shared" si="293"/>
        <v>0</v>
      </c>
      <c r="Q903">
        <v>0</v>
      </c>
      <c r="R903">
        <v>0</v>
      </c>
      <c r="S903">
        <v>49736.4</v>
      </c>
      <c r="T903">
        <v>0</v>
      </c>
      <c r="U903">
        <v>0</v>
      </c>
      <c r="V903">
        <v>0</v>
      </c>
      <c r="X903" s="510">
        <f t="shared" si="256"/>
        <v>0</v>
      </c>
      <c r="Y903" s="510">
        <f t="shared" si="257"/>
        <v>0</v>
      </c>
      <c r="Z903" s="510">
        <f t="shared" si="258"/>
        <v>0</v>
      </c>
      <c r="AA903" s="510">
        <f t="shared" si="259"/>
        <v>0</v>
      </c>
      <c r="AB903" s="510">
        <f t="shared" si="260"/>
        <v>0</v>
      </c>
      <c r="AC903" s="510">
        <f t="shared" si="261"/>
        <v>0</v>
      </c>
    </row>
    <row r="904" spans="1:29" x14ac:dyDescent="0.25">
      <c r="A904" s="422" t="s">
        <v>919</v>
      </c>
      <c r="B904" s="469">
        <v>80950100</v>
      </c>
      <c r="C904" s="469">
        <v>80100962.079999998</v>
      </c>
      <c r="D904" s="469">
        <v>80950100</v>
      </c>
      <c r="E904" s="469">
        <v>86342336.400000006</v>
      </c>
      <c r="F904" s="469">
        <v>86342336.400000006</v>
      </c>
      <c r="G904" s="469">
        <v>86342336.400000006</v>
      </c>
      <c r="H904" s="646" t="s">
        <v>918</v>
      </c>
      <c r="J904" s="509">
        <f t="shared" si="288"/>
        <v>80950.100000000006</v>
      </c>
      <c r="K904" s="509">
        <f t="shared" si="289"/>
        <v>80101</v>
      </c>
      <c r="L904" s="509">
        <f t="shared" si="290"/>
        <v>80950.100000000006</v>
      </c>
      <c r="M904" s="509">
        <f t="shared" si="291"/>
        <v>86342.3</v>
      </c>
      <c r="N904" s="509">
        <f t="shared" si="292"/>
        <v>86342.3</v>
      </c>
      <c r="O904" s="509">
        <f t="shared" si="293"/>
        <v>86342.3</v>
      </c>
      <c r="Q904">
        <v>80950.100000000006</v>
      </c>
      <c r="R904">
        <v>80101</v>
      </c>
      <c r="S904">
        <v>80950.100000000006</v>
      </c>
      <c r="T904">
        <v>86342.3</v>
      </c>
      <c r="U904">
        <v>86342.3</v>
      </c>
      <c r="V904">
        <v>86342.3</v>
      </c>
      <c r="X904" s="510">
        <f t="shared" si="256"/>
        <v>0</v>
      </c>
      <c r="Y904" s="510">
        <f t="shared" si="257"/>
        <v>-3.7920000002486631E-2</v>
      </c>
      <c r="Z904" s="510">
        <f t="shared" si="258"/>
        <v>0</v>
      </c>
      <c r="AA904" s="510">
        <f t="shared" si="259"/>
        <v>3.6399999997229315E-2</v>
      </c>
      <c r="AB904" s="510">
        <f t="shared" si="260"/>
        <v>3.6399999997229315E-2</v>
      </c>
      <c r="AC904" s="510">
        <f t="shared" si="261"/>
        <v>3.6399999997229315E-2</v>
      </c>
    </row>
    <row r="905" spans="1:29" x14ac:dyDescent="0.25">
      <c r="A905" s="422">
        <v>1</v>
      </c>
      <c r="B905" s="470">
        <v>0</v>
      </c>
      <c r="C905" s="470">
        <v>0</v>
      </c>
      <c r="D905" s="470">
        <v>0</v>
      </c>
      <c r="E905" s="470">
        <v>0</v>
      </c>
      <c r="F905" s="470">
        <v>0</v>
      </c>
      <c r="G905" s="470">
        <v>0</v>
      </c>
      <c r="H905" s="646"/>
      <c r="J905" s="509">
        <f t="shared" si="288"/>
        <v>0</v>
      </c>
      <c r="K905" s="509">
        <f t="shared" si="289"/>
        <v>0</v>
      </c>
      <c r="L905" s="509">
        <f t="shared" si="290"/>
        <v>0</v>
      </c>
      <c r="M905" s="509">
        <f t="shared" si="291"/>
        <v>0</v>
      </c>
      <c r="N905" s="509">
        <f t="shared" si="292"/>
        <v>0</v>
      </c>
      <c r="O905" s="509">
        <f t="shared" si="293"/>
        <v>0</v>
      </c>
      <c r="Q905">
        <v>0</v>
      </c>
      <c r="R905">
        <v>0</v>
      </c>
      <c r="S905">
        <v>0</v>
      </c>
      <c r="T905">
        <v>0</v>
      </c>
      <c r="U905">
        <v>0</v>
      </c>
      <c r="V905">
        <v>0</v>
      </c>
      <c r="X905" s="510">
        <f t="shared" si="256"/>
        <v>0</v>
      </c>
      <c r="Y905" s="510">
        <f t="shared" si="257"/>
        <v>0</v>
      </c>
      <c r="Z905" s="510">
        <f t="shared" si="258"/>
        <v>0</v>
      </c>
      <c r="AA905" s="510">
        <f t="shared" si="259"/>
        <v>0</v>
      </c>
      <c r="AB905" s="510">
        <f t="shared" si="260"/>
        <v>0</v>
      </c>
      <c r="AC905" s="510">
        <f t="shared" si="261"/>
        <v>0</v>
      </c>
    </row>
    <row r="906" spans="1:29" x14ac:dyDescent="0.25">
      <c r="A906" s="422">
        <v>1</v>
      </c>
      <c r="B906" s="471">
        <v>0</v>
      </c>
      <c r="C906" s="471">
        <v>0</v>
      </c>
      <c r="D906" s="471">
        <v>0</v>
      </c>
      <c r="E906" s="471">
        <v>0</v>
      </c>
      <c r="F906" s="471">
        <v>0</v>
      </c>
      <c r="G906" s="471">
        <v>0</v>
      </c>
      <c r="H906" s="646"/>
      <c r="J906" s="509">
        <f t="shared" si="288"/>
        <v>0</v>
      </c>
      <c r="K906" s="509">
        <f t="shared" si="289"/>
        <v>0</v>
      </c>
      <c r="L906" s="509">
        <f t="shared" si="290"/>
        <v>0</v>
      </c>
      <c r="M906" s="509">
        <f t="shared" si="291"/>
        <v>0</v>
      </c>
      <c r="N906" s="509">
        <f t="shared" si="292"/>
        <v>0</v>
      </c>
      <c r="O906" s="509">
        <f t="shared" si="293"/>
        <v>0</v>
      </c>
      <c r="Q906">
        <v>0</v>
      </c>
      <c r="R906">
        <v>0</v>
      </c>
      <c r="S906">
        <v>0</v>
      </c>
      <c r="T906">
        <v>0</v>
      </c>
      <c r="U906">
        <v>0</v>
      </c>
      <c r="V906">
        <v>0</v>
      </c>
      <c r="X906" s="510">
        <f t="shared" ref="X906" si="295">B906/1000-Q906</f>
        <v>0</v>
      </c>
      <c r="Y906" s="510">
        <f t="shared" ref="Y906" si="296">C906/1000-R906</f>
        <v>0</v>
      </c>
      <c r="Z906" s="510">
        <f t="shared" ref="Z906" si="297">D906/1000-S906</f>
        <v>0</v>
      </c>
      <c r="AA906" s="510">
        <f t="shared" ref="AA906" si="298">E906/1000-T906</f>
        <v>0</v>
      </c>
      <c r="AB906" s="510">
        <f t="shared" ref="AB906" si="299">F906/1000-U906</f>
        <v>0</v>
      </c>
      <c r="AC906" s="510">
        <f t="shared" ref="AC906" si="300">G906/1000-V906</f>
        <v>0</v>
      </c>
    </row>
    <row r="907" spans="1:29" x14ac:dyDescent="0.25">
      <c r="A907"/>
      <c r="B907"/>
      <c r="C907"/>
      <c r="D907"/>
      <c r="E907"/>
      <c r="F907"/>
      <c r="G907"/>
      <c r="H907"/>
    </row>
    <row r="908" spans="1:29" ht="20.25" x14ac:dyDescent="0.25">
      <c r="A908" s="27"/>
      <c r="B908" s="90"/>
      <c r="C908" s="90"/>
      <c r="D908" s="90"/>
      <c r="E908" s="90"/>
      <c r="F908" s="90"/>
      <c r="G908" s="90"/>
      <c r="H908" s="27"/>
    </row>
    <row r="909" spans="1:29" ht="20.25" x14ac:dyDescent="0.25">
      <c r="A909" s="27"/>
      <c r="B909" s="90"/>
      <c r="C909" s="90"/>
      <c r="D909" s="90"/>
      <c r="E909" s="90"/>
      <c r="F909" s="90"/>
      <c r="G909" s="90"/>
      <c r="H909" s="27"/>
    </row>
    <row r="910" spans="1:29" ht="20.25" x14ac:dyDescent="0.25">
      <c r="A910"/>
      <c r="B910" s="90"/>
      <c r="C910" s="713"/>
      <c r="D910" s="713"/>
      <c r="E910" s="713"/>
      <c r="F910" s="713"/>
      <c r="G910" s="713"/>
      <c r="H910" s="28"/>
    </row>
    <row r="911" spans="1:29" x14ac:dyDescent="0.25">
      <c r="A911" s="57"/>
      <c r="B911" s="68"/>
      <c r="C911" s="68"/>
      <c r="D911" s="68"/>
      <c r="E911" s="68"/>
      <c r="F911" s="68"/>
      <c r="G911" s="68"/>
      <c r="H911" s="57"/>
    </row>
    <row r="912" spans="1:29" ht="16.5" x14ac:dyDescent="0.25">
      <c r="A912" s="70"/>
      <c r="B912" s="67">
        <v>801181772</v>
      </c>
      <c r="C912" s="67">
        <v>773638889.22000003</v>
      </c>
      <c r="D912" s="67">
        <v>858162954.48000002</v>
      </c>
      <c r="E912" s="67">
        <v>900673973.39999998</v>
      </c>
      <c r="F912" s="67">
        <v>784054583.39999998</v>
      </c>
      <c r="G912" s="67">
        <v>784653683.39999998</v>
      </c>
      <c r="H912" s="76" t="s">
        <v>1198</v>
      </c>
    </row>
    <row r="913" spans="1:8" ht="16.5" x14ac:dyDescent="0.25">
      <c r="A913" s="70"/>
      <c r="B913" s="67">
        <v>18754280</v>
      </c>
      <c r="C913" s="67">
        <v>18310793.699999999</v>
      </c>
      <c r="D913" s="67">
        <v>22199100</v>
      </c>
      <c r="E913" s="67">
        <v>22596800</v>
      </c>
      <c r="F913" s="67">
        <v>22408400</v>
      </c>
      <c r="G913" s="67">
        <v>22408400</v>
      </c>
      <c r="H913" s="76" t="s">
        <v>1198</v>
      </c>
    </row>
    <row r="914" spans="1:8" ht="16.5" x14ac:dyDescent="0.25">
      <c r="A914" s="70"/>
      <c r="B914" s="67">
        <v>1211381149.8599999</v>
      </c>
      <c r="C914" s="67">
        <v>1194804175.9100001</v>
      </c>
      <c r="D914" s="67">
        <v>1390070277.26</v>
      </c>
      <c r="E914" s="67">
        <v>1187902704</v>
      </c>
      <c r="F914" s="67">
        <v>1216515404</v>
      </c>
      <c r="G914" s="67">
        <v>1345550304</v>
      </c>
      <c r="H914" s="76" t="s">
        <v>1198</v>
      </c>
    </row>
    <row r="915" spans="1:8" ht="16.5" x14ac:dyDescent="0.25">
      <c r="A915" s="70"/>
      <c r="B915" s="67">
        <v>22563610</v>
      </c>
      <c r="C915" s="67">
        <v>22470193.469999999</v>
      </c>
      <c r="D915" s="67">
        <v>30783700</v>
      </c>
      <c r="E915" s="67">
        <v>32298900</v>
      </c>
      <c r="F915" s="67">
        <v>27198500</v>
      </c>
      <c r="G915" s="67">
        <v>27198500</v>
      </c>
      <c r="H915" s="76" t="s">
        <v>1198</v>
      </c>
    </row>
    <row r="916" spans="1:8" ht="16.5" x14ac:dyDescent="0.25">
      <c r="A916" s="70"/>
      <c r="B916" s="67">
        <v>4501834587.2700005</v>
      </c>
      <c r="C916" s="67">
        <v>4495285063.29</v>
      </c>
      <c r="D916" s="67">
        <v>5126128055.46</v>
      </c>
      <c r="E916" s="67">
        <v>4787719500</v>
      </c>
      <c r="F916" s="67">
        <v>4773858900</v>
      </c>
      <c r="G916" s="67">
        <v>4747326500</v>
      </c>
      <c r="H916" s="76" t="s">
        <v>1198</v>
      </c>
    </row>
    <row r="917" spans="1:8" ht="16.5" x14ac:dyDescent="0.25">
      <c r="A917" s="70"/>
      <c r="B917" s="67">
        <v>234704937.18000001</v>
      </c>
      <c r="C917" s="67">
        <v>151060760.53</v>
      </c>
      <c r="D917" s="67">
        <v>272860345.44999999</v>
      </c>
      <c r="E917" s="67">
        <v>322700700</v>
      </c>
      <c r="F917" s="67">
        <v>296888300</v>
      </c>
      <c r="G917" s="67">
        <v>310072500</v>
      </c>
      <c r="H917" s="76" t="s">
        <v>1198</v>
      </c>
    </row>
    <row r="918" spans="1:8" ht="16.5" x14ac:dyDescent="0.25">
      <c r="A918" s="70"/>
      <c r="B918" s="67">
        <v>586249418.98000002</v>
      </c>
      <c r="C918" s="67">
        <v>582717832.71000004</v>
      </c>
      <c r="D918" s="67">
        <v>561553370</v>
      </c>
      <c r="E918" s="67">
        <v>543853697</v>
      </c>
      <c r="F918" s="67">
        <v>532320200</v>
      </c>
      <c r="G918" s="67">
        <v>532334400</v>
      </c>
      <c r="H918" s="76" t="s">
        <v>1198</v>
      </c>
    </row>
    <row r="919" spans="1:8" ht="16.5" x14ac:dyDescent="0.25">
      <c r="A919" s="70"/>
      <c r="B919" s="67">
        <v>369224581</v>
      </c>
      <c r="C919" s="67">
        <v>368899203.57999998</v>
      </c>
      <c r="D919" s="67">
        <v>452541855</v>
      </c>
      <c r="E919" s="67">
        <v>413701200</v>
      </c>
      <c r="F919" s="67">
        <v>361534400</v>
      </c>
      <c r="G919" s="67">
        <v>361534400</v>
      </c>
      <c r="H919" s="76" t="s">
        <v>1198</v>
      </c>
    </row>
    <row r="920" spans="1:8" ht="16.5" x14ac:dyDescent="0.25">
      <c r="A920" s="70"/>
      <c r="B920" s="67">
        <v>2056459857.26</v>
      </c>
      <c r="C920" s="67">
        <v>1751831498.9000001</v>
      </c>
      <c r="D920" s="67">
        <v>1793520449.2</v>
      </c>
      <c r="E920" s="67">
        <v>1901307399.0599999</v>
      </c>
      <c r="F920" s="67">
        <v>709835200</v>
      </c>
      <c r="G920" s="67">
        <v>668560100</v>
      </c>
      <c r="H920" s="76" t="s">
        <v>1198</v>
      </c>
    </row>
    <row r="921" spans="1:8" ht="16.5" x14ac:dyDescent="0.25">
      <c r="A921" s="70"/>
      <c r="B921" s="67">
        <v>12199700</v>
      </c>
      <c r="C921" s="67">
        <v>12199699.84</v>
      </c>
      <c r="D921" s="67">
        <v>14448300</v>
      </c>
      <c r="E921" s="67">
        <v>14447300</v>
      </c>
      <c r="F921" s="67">
        <v>14446600</v>
      </c>
      <c r="G921" s="67">
        <v>14446400</v>
      </c>
      <c r="H921" s="76" t="s">
        <v>1198</v>
      </c>
    </row>
    <row r="922" spans="1:8" ht="16.5" x14ac:dyDescent="0.25">
      <c r="A922" s="70"/>
      <c r="B922" s="67"/>
      <c r="C922" s="67"/>
      <c r="D922" s="67"/>
      <c r="E922" s="67"/>
      <c r="F922" s="67"/>
      <c r="G922" s="67"/>
      <c r="H922" s="76"/>
    </row>
    <row r="923" spans="1:8" ht="16.5" x14ac:dyDescent="0.25">
      <c r="A923" s="70"/>
      <c r="B923" s="67">
        <v>500000</v>
      </c>
      <c r="C923" s="67">
        <v>500000</v>
      </c>
      <c r="D923" s="67">
        <v>700000</v>
      </c>
      <c r="E923" s="67">
        <v>0</v>
      </c>
      <c r="F923" s="67">
        <v>0</v>
      </c>
      <c r="G923" s="67">
        <v>0</v>
      </c>
      <c r="H923" s="76" t="s">
        <v>1198</v>
      </c>
    </row>
    <row r="924" spans="1:8" x14ac:dyDescent="0.25">
      <c r="A924" s="13"/>
      <c r="B924" s="67">
        <f t="shared" ref="B924:G924" si="301">SUM(B912:B923)</f>
        <v>9815053893.5500011</v>
      </c>
      <c r="C924" s="67">
        <f t="shared" si="301"/>
        <v>9371718111.1499996</v>
      </c>
      <c r="D924" s="67">
        <f t="shared" si="301"/>
        <v>10522968406.85</v>
      </c>
      <c r="E924" s="67">
        <f t="shared" si="301"/>
        <v>10127202173.459999</v>
      </c>
      <c r="F924" s="67">
        <f t="shared" si="301"/>
        <v>8739060487.3999996</v>
      </c>
      <c r="G924" s="67">
        <f t="shared" si="301"/>
        <v>8814085187.3999996</v>
      </c>
      <c r="H924" s="13"/>
    </row>
    <row r="925" spans="1:8" x14ac:dyDescent="0.25">
      <c r="A925" s="13"/>
      <c r="B925" s="67">
        <f t="shared" ref="B925:G925" si="302">B9</f>
        <v>9815053893.5499992</v>
      </c>
      <c r="C925" s="67">
        <f t="shared" si="302"/>
        <v>9371718111.1500015</v>
      </c>
      <c r="D925" s="67">
        <f t="shared" si="302"/>
        <v>10522968406.869999</v>
      </c>
      <c r="E925" s="67">
        <f t="shared" si="302"/>
        <v>10127202173.460001</v>
      </c>
      <c r="F925" s="67">
        <f t="shared" si="302"/>
        <v>8739060487.3999996</v>
      </c>
      <c r="G925" s="67">
        <f t="shared" si="302"/>
        <v>8814085187.3999996</v>
      </c>
      <c r="H925" s="13"/>
    </row>
    <row r="926" spans="1:8" x14ac:dyDescent="0.25">
      <c r="A926" s="13"/>
      <c r="B926" s="83">
        <f>B924/1000-B925</f>
        <v>-9805238839.6564484</v>
      </c>
      <c r="C926" s="83">
        <f t="shared" ref="C926:G926" si="303">C924/1000-C925</f>
        <v>-9362346393.0388508</v>
      </c>
      <c r="D926" s="83">
        <f t="shared" si="303"/>
        <v>-10512445438.463148</v>
      </c>
      <c r="E926" s="83">
        <f t="shared" si="303"/>
        <v>-10117074971.286541</v>
      </c>
      <c r="F926" s="83">
        <f t="shared" si="303"/>
        <v>-8730321426.9125996</v>
      </c>
      <c r="G926" s="83">
        <f t="shared" si="303"/>
        <v>-8805271102.2125988</v>
      </c>
      <c r="H926" s="13"/>
    </row>
    <row r="927" spans="1:8" x14ac:dyDescent="0.25">
      <c r="A927" s="13"/>
      <c r="B927" s="67"/>
      <c r="C927" s="67"/>
      <c r="D927" s="67"/>
      <c r="E927" s="67"/>
      <c r="F927" s="67"/>
      <c r="G927" s="67"/>
      <c r="H927" s="13"/>
    </row>
    <row r="928" spans="1:8" x14ac:dyDescent="0.25">
      <c r="A928" s="13"/>
      <c r="B928" s="67"/>
      <c r="C928" s="67"/>
      <c r="D928" s="67"/>
      <c r="E928" s="67"/>
      <c r="F928" s="67"/>
      <c r="G928" s="67"/>
      <c r="H928" s="13"/>
    </row>
    <row r="929" spans="1:8" x14ac:dyDescent="0.25">
      <c r="A929" s="13"/>
      <c r="B929" s="67"/>
      <c r="C929" s="67"/>
      <c r="D929" s="67"/>
      <c r="E929" s="67"/>
      <c r="F929" s="67"/>
      <c r="G929" s="67"/>
      <c r="H929" s="13"/>
    </row>
    <row r="930" spans="1:8" x14ac:dyDescent="0.25">
      <c r="A930" s="13"/>
      <c r="B930" s="67"/>
      <c r="C930" s="67"/>
      <c r="D930" s="365"/>
      <c r="E930" s="67"/>
      <c r="F930" s="67"/>
      <c r="G930" s="67"/>
      <c r="H930" s="13"/>
    </row>
    <row r="931" spans="1:8" x14ac:dyDescent="0.25">
      <c r="A931" s="13"/>
      <c r="B931" s="67"/>
      <c r="C931" s="67"/>
      <c r="D931" s="67"/>
      <c r="E931" s="67"/>
      <c r="F931" s="67"/>
      <c r="G931" s="67"/>
      <c r="H931" s="13"/>
    </row>
    <row r="932" spans="1:8" x14ac:dyDescent="0.25">
      <c r="A932" s="13"/>
      <c r="B932" s="67"/>
      <c r="C932" s="67"/>
      <c r="D932" s="67"/>
      <c r="E932" s="67"/>
      <c r="F932" s="67"/>
      <c r="G932" s="67"/>
      <c r="H932" s="13"/>
    </row>
    <row r="933" spans="1:8" x14ac:dyDescent="0.25">
      <c r="A933" s="13"/>
      <c r="B933" s="67"/>
      <c r="C933" s="67"/>
      <c r="D933" s="67"/>
      <c r="E933" s="67"/>
      <c r="F933" s="67"/>
      <c r="G933" s="67"/>
      <c r="H933" s="13"/>
    </row>
    <row r="934" spans="1:8" x14ac:dyDescent="0.25">
      <c r="A934" s="13"/>
      <c r="B934" s="67"/>
      <c r="C934" s="67"/>
      <c r="D934" s="67"/>
      <c r="E934" s="67"/>
      <c r="F934" s="67"/>
      <c r="G934" s="67"/>
      <c r="H934" s="13"/>
    </row>
    <row r="935" spans="1:8" x14ac:dyDescent="0.25">
      <c r="A935" s="13"/>
      <c r="B935" s="67"/>
      <c r="C935" s="67"/>
      <c r="D935" s="67"/>
      <c r="E935" s="67"/>
      <c r="F935" s="67"/>
      <c r="G935" s="67"/>
      <c r="H935" s="13"/>
    </row>
    <row r="936" spans="1:8" x14ac:dyDescent="0.25">
      <c r="A936" s="13"/>
      <c r="B936" s="67"/>
      <c r="C936" s="67"/>
      <c r="D936" s="67"/>
      <c r="E936" s="67"/>
      <c r="F936" s="67"/>
      <c r="G936" s="67"/>
      <c r="H936" s="13"/>
    </row>
    <row r="937" spans="1:8" x14ac:dyDescent="0.25">
      <c r="A937" s="13"/>
      <c r="B937" s="67"/>
      <c r="C937" s="67"/>
      <c r="D937" s="67"/>
      <c r="E937" s="67"/>
      <c r="F937" s="67"/>
      <c r="G937" s="67"/>
      <c r="H937" s="13"/>
    </row>
    <row r="938" spans="1:8" x14ac:dyDescent="0.25">
      <c r="A938" s="13"/>
      <c r="B938" s="67"/>
      <c r="C938" s="67"/>
      <c r="D938" s="67"/>
      <c r="E938" s="67"/>
      <c r="F938" s="67"/>
      <c r="G938" s="67"/>
      <c r="H938" s="13"/>
    </row>
    <row r="939" spans="1:8" x14ac:dyDescent="0.25">
      <c r="A939" s="13"/>
      <c r="B939" s="67"/>
      <c r="C939" s="67"/>
      <c r="D939" s="67"/>
      <c r="E939" s="67"/>
      <c r="F939" s="67"/>
      <c r="G939" s="67"/>
      <c r="H939" s="13"/>
    </row>
    <row r="940" spans="1:8" x14ac:dyDescent="0.25">
      <c r="A940" s="13"/>
      <c r="B940" s="67"/>
      <c r="C940" s="67"/>
      <c r="D940" s="67"/>
      <c r="E940" s="67"/>
      <c r="F940" s="67"/>
      <c r="G940" s="67"/>
      <c r="H940" s="13"/>
    </row>
    <row r="941" spans="1:8" x14ac:dyDescent="0.25">
      <c r="A941" s="13"/>
      <c r="B941" s="67"/>
      <c r="C941" s="67"/>
      <c r="D941" s="67"/>
      <c r="E941" s="67"/>
      <c r="F941" s="67"/>
      <c r="G941" s="67"/>
      <c r="H941" s="13"/>
    </row>
    <row r="942" spans="1:8" x14ac:dyDescent="0.25">
      <c r="A942" s="13"/>
      <c r="B942" s="67"/>
      <c r="C942" s="67"/>
      <c r="D942" s="67"/>
      <c r="E942" s="67"/>
      <c r="F942" s="67"/>
      <c r="G942" s="67"/>
      <c r="H942" s="13"/>
    </row>
    <row r="943" spans="1:8" x14ac:dyDescent="0.25">
      <c r="A943" s="13"/>
      <c r="B943" s="67"/>
      <c r="C943" s="67"/>
      <c r="D943" s="67"/>
      <c r="E943" s="67"/>
      <c r="F943" s="67"/>
      <c r="G943" s="67"/>
      <c r="H943" s="13"/>
    </row>
    <row r="944" spans="1:8" x14ac:dyDescent="0.25">
      <c r="A944" s="13"/>
      <c r="B944" s="67"/>
      <c r="C944" s="67"/>
      <c r="D944" s="67"/>
      <c r="E944" s="67"/>
      <c r="F944" s="67"/>
      <c r="G944" s="67"/>
      <c r="H944" s="13"/>
    </row>
    <row r="945" spans="1:8" x14ac:dyDescent="0.25">
      <c r="A945" s="13"/>
      <c r="B945" s="67"/>
      <c r="C945" s="67"/>
      <c r="D945" s="67"/>
      <c r="E945" s="67"/>
      <c r="F945" s="67"/>
      <c r="G945" s="67"/>
      <c r="H945" s="13"/>
    </row>
    <row r="946" spans="1:8" x14ac:dyDescent="0.25">
      <c r="A946" s="13"/>
      <c r="B946" s="67"/>
      <c r="C946" s="67"/>
      <c r="D946" s="67"/>
      <c r="E946" s="67"/>
      <c r="F946" s="67"/>
      <c r="G946" s="67"/>
      <c r="H946" s="13"/>
    </row>
    <row r="947" spans="1:8" x14ac:dyDescent="0.25">
      <c r="A947" s="13"/>
      <c r="B947" s="67"/>
      <c r="C947" s="67"/>
      <c r="D947" s="67"/>
      <c r="E947" s="67"/>
      <c r="F947" s="67"/>
      <c r="G947" s="67"/>
      <c r="H947" s="13"/>
    </row>
  </sheetData>
  <autoFilter ref="A9:AC906"/>
  <mergeCells count="166">
    <mergeCell ref="S20:S27"/>
    <mergeCell ref="R20:R27"/>
    <mergeCell ref="Q20:Q27"/>
    <mergeCell ref="V20:V27"/>
    <mergeCell ref="U20:U27"/>
    <mergeCell ref="T20:T27"/>
    <mergeCell ref="Q11:Q13"/>
    <mergeCell ref="V11:V13"/>
    <mergeCell ref="U11:U13"/>
    <mergeCell ref="T11:T13"/>
    <mergeCell ref="S11:S13"/>
    <mergeCell ref="R11:R13"/>
    <mergeCell ref="H904:H906"/>
    <mergeCell ref="H879:H885"/>
    <mergeCell ref="H887:H890"/>
    <mergeCell ref="H891:H892"/>
    <mergeCell ref="H893:H894"/>
    <mergeCell ref="H895:H896"/>
    <mergeCell ref="H901:H902"/>
    <mergeCell ref="H859:H860"/>
    <mergeCell ref="H861:H863"/>
    <mergeCell ref="H864:H868"/>
    <mergeCell ref="H869:H873"/>
    <mergeCell ref="H874:H876"/>
    <mergeCell ref="H877:H878"/>
    <mergeCell ref="H837:H839"/>
    <mergeCell ref="H840:H843"/>
    <mergeCell ref="H844:H847"/>
    <mergeCell ref="H849:H851"/>
    <mergeCell ref="H852:H855"/>
    <mergeCell ref="H856:H858"/>
    <mergeCell ref="H810:H812"/>
    <mergeCell ref="H813:H822"/>
    <mergeCell ref="H823:H824"/>
    <mergeCell ref="H825:H830"/>
    <mergeCell ref="H832:H833"/>
    <mergeCell ref="H835:H836"/>
    <mergeCell ref="H791:H793"/>
    <mergeCell ref="H795:H797"/>
    <mergeCell ref="H798:H800"/>
    <mergeCell ref="H801:H802"/>
    <mergeCell ref="H803:H804"/>
    <mergeCell ref="H805:H809"/>
    <mergeCell ref="H769:H772"/>
    <mergeCell ref="H773:H774"/>
    <mergeCell ref="H775:H777"/>
    <mergeCell ref="H778:H780"/>
    <mergeCell ref="H781:H783"/>
    <mergeCell ref="H784:H789"/>
    <mergeCell ref="H751:H753"/>
    <mergeCell ref="H755:H756"/>
    <mergeCell ref="H757:H760"/>
    <mergeCell ref="H761:H762"/>
    <mergeCell ref="H764:H765"/>
    <mergeCell ref="H766:H768"/>
    <mergeCell ref="H717:H719"/>
    <mergeCell ref="H720:H726"/>
    <mergeCell ref="H727:H729"/>
    <mergeCell ref="H730:H731"/>
    <mergeCell ref="H733:H748"/>
    <mergeCell ref="H749:H750"/>
    <mergeCell ref="H680:H683"/>
    <mergeCell ref="H684:H689"/>
    <mergeCell ref="H690:H694"/>
    <mergeCell ref="H695:H698"/>
    <mergeCell ref="H700:H701"/>
    <mergeCell ref="H702:H716"/>
    <mergeCell ref="H610:H613"/>
    <mergeCell ref="H616:H627"/>
    <mergeCell ref="H628:H637"/>
    <mergeCell ref="H638:H649"/>
    <mergeCell ref="H650:H675"/>
    <mergeCell ref="H676:H679"/>
    <mergeCell ref="H591:H597"/>
    <mergeCell ref="H598:H599"/>
    <mergeCell ref="H600:H601"/>
    <mergeCell ref="H602:H604"/>
    <mergeCell ref="H605:H606"/>
    <mergeCell ref="H607:H609"/>
    <mergeCell ref="H575:H576"/>
    <mergeCell ref="H577:H581"/>
    <mergeCell ref="H582:H583"/>
    <mergeCell ref="H584:H585"/>
    <mergeCell ref="H586:H587"/>
    <mergeCell ref="H588:H590"/>
    <mergeCell ref="H488:H493"/>
    <mergeCell ref="H494:H496"/>
    <mergeCell ref="H497:H505"/>
    <mergeCell ref="H506:H511"/>
    <mergeCell ref="H512:H514"/>
    <mergeCell ref="H516:H574"/>
    <mergeCell ref="H442:H445"/>
    <mergeCell ref="H446:H452"/>
    <mergeCell ref="H453:H467"/>
    <mergeCell ref="H468:H480"/>
    <mergeCell ref="H481:H482"/>
    <mergeCell ref="H483:H487"/>
    <mergeCell ref="H404:H406"/>
    <mergeCell ref="H407:H412"/>
    <mergeCell ref="H413:H418"/>
    <mergeCell ref="H419:H432"/>
    <mergeCell ref="H433:H434"/>
    <mergeCell ref="H435:H441"/>
    <mergeCell ref="H370:H379"/>
    <mergeCell ref="H380:H391"/>
    <mergeCell ref="H392:H394"/>
    <mergeCell ref="H395:H397"/>
    <mergeCell ref="H398:H400"/>
    <mergeCell ref="H401:H403"/>
    <mergeCell ref="H281:H297"/>
    <mergeCell ref="H298:H315"/>
    <mergeCell ref="H316:H331"/>
    <mergeCell ref="H332:H336"/>
    <mergeCell ref="H337:H362"/>
    <mergeCell ref="H363:H369"/>
    <mergeCell ref="H232:H234"/>
    <mergeCell ref="H235:H244"/>
    <mergeCell ref="H245:H248"/>
    <mergeCell ref="H249:H262"/>
    <mergeCell ref="H263:H278"/>
    <mergeCell ref="H279:H280"/>
    <mergeCell ref="H191:H195"/>
    <mergeCell ref="H196:H210"/>
    <mergeCell ref="H212:H214"/>
    <mergeCell ref="H215:H221"/>
    <mergeCell ref="H222:H228"/>
    <mergeCell ref="H229:H231"/>
    <mergeCell ref="H71:H72"/>
    <mergeCell ref="H73:H81"/>
    <mergeCell ref="H82:H93"/>
    <mergeCell ref="H140:H154"/>
    <mergeCell ref="H155:H156"/>
    <mergeCell ref="H157:H164"/>
    <mergeCell ref="H165:H172"/>
    <mergeCell ref="H174:H180"/>
    <mergeCell ref="H182:H190"/>
    <mergeCell ref="H120:H123"/>
    <mergeCell ref="H124:H129"/>
    <mergeCell ref="H130:H132"/>
    <mergeCell ref="H133:H134"/>
    <mergeCell ref="H135:H136"/>
    <mergeCell ref="H137:H139"/>
    <mergeCell ref="C910:G910"/>
    <mergeCell ref="H5:H7"/>
    <mergeCell ref="H11:H13"/>
    <mergeCell ref="H14:H17"/>
    <mergeCell ref="H18:H19"/>
    <mergeCell ref="H20:H29"/>
    <mergeCell ref="H30:H37"/>
    <mergeCell ref="H38:H41"/>
    <mergeCell ref="H42:H45"/>
    <mergeCell ref="H46:H55"/>
    <mergeCell ref="B5:G5"/>
    <mergeCell ref="B6:C6"/>
    <mergeCell ref="D6:D7"/>
    <mergeCell ref="E6:E7"/>
    <mergeCell ref="F6:G6"/>
    <mergeCell ref="H94:H95"/>
    <mergeCell ref="H96:H104"/>
    <mergeCell ref="H105:H109"/>
    <mergeCell ref="H111:H112"/>
    <mergeCell ref="H113:H114"/>
    <mergeCell ref="H115:H119"/>
    <mergeCell ref="H56:H58"/>
    <mergeCell ref="H59:H67"/>
    <mergeCell ref="H68:H70"/>
  </mergeCells>
  <dataValidations count="2">
    <dataValidation type="decimal" allowBlank="1" showInputMessage="1" showErrorMessage="1" error="Введенное число превышает допустимое значение" sqref="B730:G730 B763:G764 B113:G113 B165:G165 B18:G18 B155:G155 B42:G42 B174:G175 B20:G20 B11:G11 B71:G71 B56:G56 B140:G140 B157:G157 B316:G316 B279:G279 B407:G407 B442:G442 B404:G404 B370:G370 E395:G395 B380:G380 B298:G299 B281:G281 B392:G393 B413:G413 B446:G446 B468:G468 B453:G453 B497:G497 B506:G506 B575:G575 B897:G900 B584:G584 B887:G889 B864:G864 B861:G861 E879:G879 B848:G848 B834:H834 B832:G833 B790:G790 B700:G700 B616:G616 B650:G650 B784:G784 B133:G133 B781:G781 B761:G761 B754:G754 B732:G733 B766:G766 B481:G481 B702:G702 B684:G684 B690:G690 B676:G676 B628 B638:G638 D628:G628 B769:G769 B773:G773 B775:G775 B749:G749 Q11:V11 Q71:V71 Q113:V113 Q133:V133 Q174:V174 Q392:V392 Q407:V407 Q481:V481 Q616:V616 Q700:V700 Q730:V730 Q732:V732 Q749:V749 Q832:V832 Q834:V834 Q848:V848">
      <formula1>-99999999999</formula1>
      <formula2>99999999999</formula2>
    </dataValidation>
    <dataValidation type="textLength" allowBlank="1" showInputMessage="1" showErrorMessage="1" error="Недопустимое количество символов в строке" sqref="A113 A96 A73 A71 A435">
      <formula1>0</formula1>
      <formula2>255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реестр</vt:lpstr>
      <vt:lpstr>Лист1</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Смирнова Татьяна Георгиевна</cp:lastModifiedBy>
  <cp:lastPrinted>2020-12-03T07:04:44Z</cp:lastPrinted>
  <dcterms:created xsi:type="dcterms:W3CDTF">2009-06-30T04:50:06Z</dcterms:created>
  <dcterms:modified xsi:type="dcterms:W3CDTF">2020-12-03T10:21:46Z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4045992</vt:i4>
  </property>
  <property fmtid="{D5CDD505-2E9C-101B-9397-08002B2CF9AE}" pid="3" name="_NewReviewCycle">
    <vt:lpwstr/>
  </property>
  <property fmtid="{D5CDD505-2E9C-101B-9397-08002B2CF9AE}" pid="4" name="_EmailSubject">
    <vt:lpwstr/>
  </property>
  <property fmtid="{D5CDD505-2E9C-101B-9397-08002B2CF9AE}" pid="5" name="_AuthorEmail">
    <vt:lpwstr>T_Smirnova@cherepovetscity.ru</vt:lpwstr>
  </property>
  <property fmtid="{D5CDD505-2E9C-101B-9397-08002B2CF9AE}" pid="6" name="_AuthorEmailDisplayName">
    <vt:lpwstr>Смирнова Татьяна Георгиевна</vt:lpwstr>
  </property>
  <property fmtid="{D5CDD505-2E9C-101B-9397-08002B2CF9AE}" pid="7" name="_PreviousAdHocReviewCycleID">
    <vt:i4>-1585198552</vt:i4>
  </property>
  <property fmtid="{D5CDD505-2E9C-101B-9397-08002B2CF9AE}" pid="8" name="_ReviewingToolsShownOnce">
    <vt:lpwstr/>
  </property>
</Properties>
</file>