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1" activeTab="0"/>
  </bookViews>
  <sheets>
    <sheet name="доходы" sheetId="1" r:id="rId1"/>
    <sheet name="расходы" sheetId="2" r:id="rId2"/>
  </sheets>
  <definedNames>
    <definedName name="_xlnm.Print_Titles" localSheetId="1">'расходы'!$3:$3</definedName>
    <definedName name="_xlnm.Print_Area" localSheetId="0">'доходы'!$A$1:$H$38</definedName>
    <definedName name="_xlnm.Print_Area" localSheetId="1">'расходы'!$A$1:$I$55</definedName>
  </definedNames>
  <calcPr fullCalcOnLoad="1"/>
</workbook>
</file>

<file path=xl/sharedStrings.xml><?xml version="1.0" encoding="utf-8"?>
<sst xmlns="http://schemas.openxmlformats.org/spreadsheetml/2006/main" count="274" uniqueCount="145">
  <si>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</si>
  <si>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</si>
  <si>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</si>
  <si>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</si>
  <si>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</si>
  <si>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</si>
  <si>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</si>
  <si>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</si>
  <si>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</si>
  <si>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</si>
  <si>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</si>
  <si>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</si>
  <si>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</si>
  <si>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</si>
  <si>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</si>
  <si>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</si>
  <si>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</si>
  <si>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</si>
  <si>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</si>
  <si>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</si>
  <si>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</si>
  <si>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</si>
  <si>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</si>
  <si>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</si>
  <si>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</si>
  <si>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</si>
  <si>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</si>
  <si>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</si>
  <si>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</si>
  <si>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</si>
  <si>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</si>
  <si>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</si>
  <si>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</si>
  <si>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</si>
  <si>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</si>
  <si>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</si>
  <si>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</si>
  <si>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</si>
  <si>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</si>
  <si>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</si>
  <si>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</si>
  <si>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</si>
  <si>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</si>
  <si>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</si>
  <si>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</si>
  <si>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</si>
  <si>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</si>
  <si>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</si>
  <si>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</si>
  <si>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</si>
  <si>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</si>
  <si>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</si>
  <si>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</si>
  <si>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</si>
  <si>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</si>
  <si>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</si>
  <si>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</si>
  <si>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</si>
  <si>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</si>
  <si>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</si>
  <si>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</si>
  <si>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Дефицит городского бюджета</t>
  </si>
  <si>
    <t>1. Доходы городского бюджета</t>
  </si>
  <si>
    <t>ВСЕГО РАСХОДОВ</t>
  </si>
  <si>
    <t>Наименование доходов</t>
  </si>
  <si>
    <t>Код бюджетной классификации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</si>
  <si>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</si>
  <si>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</si>
  <si>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</si>
  <si>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</si>
  <si>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</si>
  <si>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</si>
  <si>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</si>
  <si>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</si>
  <si>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</si>
  <si>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</si>
  <si>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</si>
  <si>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</si>
  <si>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</si>
  <si>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</si>
  <si>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</si>
  <si>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</si>
  <si>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</si>
  <si>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</si>
  <si>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</si>
  <si>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</si>
  <si>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</si>
  <si>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</si>
  <si>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</si>
  <si>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</si>
  <si>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</si>
  <si>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</si>
  <si>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</si>
  <si>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</si>
  <si>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Доходы от оказания платных услуг (работ) и компенсации затрат государства</t>
  </si>
  <si>
    <t>1 13 00000 00 0000 000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</si>
  <si>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</si>
  <si>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</si>
  <si>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</si>
  <si>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</si>
  <si>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</si>
  <si>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</si>
  <si>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</si>
  <si>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</si>
  <si>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</si>
  <si>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</si>
  <si>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</si>
  <si>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</si>
  <si>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Профессиональная подготовка, переподготовка и повышение квалификации</t>
  </si>
  <si>
    <t>-</t>
  </si>
  <si>
    <t>Спорт высших достижений</t>
  </si>
  <si>
    <t>% исполнения</t>
  </si>
  <si>
    <t>Резервные фонды</t>
  </si>
  <si>
    <t xml:space="preserve">2. Расходы городского бюджета </t>
  </si>
  <si>
    <t>Фактическое исполнение на 01.04.2019</t>
  </si>
  <si>
    <t>Массовый спорт</t>
  </si>
  <si>
    <t>Акцизы по подакцизным товарам (продукции), производимым на территории Российской Федерации</t>
  </si>
  <si>
    <t>1 05 02000 02 0000 110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</si>
  <si>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</si>
  <si>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</si>
  <si>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платы,   а также средства от продажи права на заключение договоров аренды за земли, находящиеся в собственности городских округов</t>
  </si>
  <si>
    <t>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</si>
  <si>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</si>
  <si>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</si>
  <si>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1 14 02000 00 0000 000</t>
  </si>
  <si>
    <t>1 14 06000 00 0000 430</t>
  </si>
  <si>
    <t>Субсидии бюджетам бюджетной системы Российской Федерации (межбюджетные трансферты)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</si>
  <si>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</si>
  <si>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</si>
  <si>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</si>
  <si>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</si>
  <si>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2 07 00000 00 0000 150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</si>
  <si>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</si>
  <si>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</si>
  <si>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</si>
  <si>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Фактическое исполнение на 01.04.2020</t>
  </si>
  <si>
    <t>План на 2020 год (с учетом постановлений (распоряжений) мэрии города)</t>
  </si>
  <si>
    <t>% исполнения на 1 апреля 2020 года к аналогичному периоду 2019 года</t>
  </si>
  <si>
    <t>План 
на 2020 год</t>
  </si>
  <si>
    <t>% исполнения на 
1 апреля 2020 года 
к аналогичному периоду 2019 года</t>
  </si>
  <si>
    <t>Анализ исполнения городского бюджета по доходам и расходам в разрезе кодов бюджетной классификации Российской Федерации 
за 1 квартал 2020 года в сравнении с плановыми значениями на 2020 год  и 1 кварталом 2019 года</t>
  </si>
  <si>
    <t>Водное хозяйство</t>
  </si>
  <si>
    <t>Коммунальное хозяйство</t>
  </si>
  <si>
    <t>Дотации бюджетам бюджетной системы Российской Федерации</t>
  </si>
  <si>
    <t xml:space="preserve">№ п/п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</si>
</sst>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0.0"/>
    <numFmt numFmtId="178" formatCode="_-* #,##0.0_р_._-;\-* #,##0.0_р_._-;_-* &quot;-&quot;??_р_._-;_-@_-"/>
    <numFmt numFmtId="179" formatCode="_-* #,##0.0_р_._-;\-* #,##0.0_р_._-;_-* &quot;-&quot;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#,##0.0_р_."/>
    <numFmt numFmtId="186" formatCode="#,##0.0&quot;р.&quot;"/>
    <numFmt numFmtId="187" formatCode="0.00000000"/>
    <numFmt numFmtId="188" formatCode="0.0000000"/>
    <numFmt numFmtId="189" formatCode="_-* #,##0_р_._-;\-* #,##0_р_._-;_-* &quot;-&quot;??_р_._-;_-@_-"/>
    <numFmt numFmtId="190" formatCode="0.0%"/>
    <numFmt numFmtId="191" formatCode="#,##0.0\ &quot;₽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[Red]\-#,##0.00;0.00"/>
    <numFmt numFmtId="197" formatCode="#,##0.00;[Red]\-#,##0.00"/>
    <numFmt numFmtId="198" formatCode="00\.00\.00"/>
    <numFmt numFmtId="199" formatCode="0\.00"/>
    <numFmt numFmtId="200" formatCode="000"/>
    <numFmt numFmtId="201" formatCode="000\.00\.000\.0"/>
    <numFmt numFmtId="202" formatCode="000\.00\.00"/>
    <numFmt numFmtId="203" formatCode="0000000000"/>
    <numFmt numFmtId="204" formatCode="0000"/>
  </numFmts>
  <fonts count="44">
    <font>
      <sz val="10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9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9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9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76" fontId="2" fillId="0" borderId="0" xfId="66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justify" vertical="center" wrapText="1"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0" applyFont="1" applyFill="1" applyBorder="1" applyAlignment="1">
      <alignment horizontal="justify" vertical="center"/>
    </xf>
    <xf numFmtId="190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0" xfId="56" applyFont="1" applyFill="1" applyBorder="1" applyAlignment="1">
      <alignment horizontal="justify" vertical="center" wrapText="1"/>
      <protection/>
    </xf>
    <xf numFmtId="180" fontId="2" fillId="33" borderId="10" xfId="66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33" borderId="10" xfId="64" applyNumberFormat="1" applyFont="1" applyFill="1" applyBorder="1" applyAlignment="1">
      <alignment horizontal="right" vertical="center"/>
    </xf>
    <xf numFmtId="0" fontId="2" fillId="33" borderId="0" xfId="56" applyFont="1" applyFill="1" applyAlignment="1">
      <alignment horizontal="justify" vertical="center"/>
      <protection/>
    </xf>
    <xf numFmtId="0" fontId="2" fillId="33" borderId="0" xfId="56" applyFont="1" applyFill="1" applyAlignment="1">
      <alignment horizontal="center" vertical="center"/>
      <protection/>
    </xf>
    <xf numFmtId="176" fontId="2" fillId="33" borderId="0" xfId="66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56" applyFont="1" applyFill="1" applyAlignment="1">
      <alignment vertical="center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0" zoomScaleNormal="80"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2" customWidth="1"/>
    <col min="2" max="2" width="62.00390625" style="2" customWidth="1"/>
    <col min="3" max="3" width="26.875" style="1" customWidth="1"/>
    <col min="4" max="4" width="16.00390625" style="2" customWidth="1"/>
    <col min="5" max="7" width="17.125" style="2" customWidth="1"/>
    <col min="8" max="8" width="21.875" style="11" customWidth="1"/>
    <col min="9" max="9" width="11.375" style="2" customWidth="1"/>
    <col min="10" max="16384" width="9.125" style="2" customWidth="1"/>
  </cols>
  <sheetData>
    <row r="1" spans="1:9" ht="38.25" customHeight="1">
      <c r="A1" s="28" t="s">
        <v>140</v>
      </c>
      <c r="B1" s="28"/>
      <c r="C1" s="28"/>
      <c r="D1" s="28"/>
      <c r="E1" s="28"/>
      <c r="F1" s="28"/>
      <c r="G1" s="28"/>
      <c r="H1" s="28"/>
      <c r="I1" s="16"/>
    </row>
    <row r="2" ht="12.75" customHeight="1"/>
    <row r="3" spans="1:2" ht="17.25" customHeight="1">
      <c r="A3" s="47" t="s">
        <v>62</v>
      </c>
      <c r="B3" s="47"/>
    </row>
    <row r="4" spans="2:9" ht="16.5" customHeight="1">
      <c r="B4" s="12"/>
      <c r="C4" s="13"/>
      <c r="H4" s="11" t="s">
        <v>0</v>
      </c>
      <c r="I4" s="17"/>
    </row>
    <row r="5" spans="1:8" ht="69.75" customHeight="1">
      <c r="A5" s="45" t="s">
        <v>144</v>
      </c>
      <c r="B5" s="29" t="s">
        <v>64</v>
      </c>
      <c r="C5" s="29" t="s">
        <v>65</v>
      </c>
      <c r="D5" s="29" t="s">
        <v>138</v>
      </c>
      <c r="E5" s="29" t="s">
        <v>135</v>
      </c>
      <c r="F5" s="30" t="s">
        <v>111</v>
      </c>
      <c r="G5" s="29" t="s">
        <v>114</v>
      </c>
      <c r="H5" s="30" t="s">
        <v>139</v>
      </c>
    </row>
    <row r="6" spans="1:8" ht="17.25" customHeight="1">
      <c r="A6" s="46"/>
      <c r="B6" s="29">
        <v>1</v>
      </c>
      <c r="C6" s="29">
        <v>2</v>
      </c>
      <c r="D6" s="29">
        <v>3</v>
      </c>
      <c r="E6" s="29">
        <v>4</v>
      </c>
      <c r="F6" s="30">
        <v>5</v>
      </c>
      <c r="G6" s="29">
        <v>6</v>
      </c>
      <c r="H6" s="30">
        <v>7</v>
      </c>
    </row>
    <row r="7" spans="1:8" ht="21.75" customHeight="1">
      <c r="A7" s="19">
        <v>1</v>
      </c>
      <c r="B7" s="31" t="s">
        <v>66</v>
      </c>
      <c r="C7" s="29" t="s">
        <v>67</v>
      </c>
      <c r="D7" s="34">
        <f>SUM(D8:D29)</f>
        <v>3460651.5999999996</v>
      </c>
      <c r="E7" s="34">
        <f>SUM(E8:E29)</f>
        <v>1003324.3</v>
      </c>
      <c r="F7" s="32">
        <f>E7/D7</f>
        <v>0.2899235219170864</v>
      </c>
      <c r="G7" s="34">
        <f>SUM(G8:G29)</f>
        <v>806762.5</v>
      </c>
      <c r="H7" s="32">
        <f>E7/G7</f>
        <v>1.2436427077361678</v>
      </c>
    </row>
    <row r="8" spans="1:8" ht="21.75" customHeight="1">
      <c r="A8" s="19">
        <v>2</v>
      </c>
      <c r="B8" s="33" t="s">
        <v>68</v>
      </c>
      <c r="C8" s="29" t="s">
        <v>69</v>
      </c>
      <c r="D8" s="34">
        <v>1741848.5</v>
      </c>
      <c r="E8" s="35">
        <v>514773.4</v>
      </c>
      <c r="F8" s="32">
        <f>E8/D8</f>
        <v>0.2955328204490804</v>
      </c>
      <c r="G8" s="35">
        <v>429446.3</v>
      </c>
      <c r="H8" s="32">
        <f aca="true" t="shared" si="0" ref="H8:H38">E8/G8</f>
        <v>1.19869096555262</v>
      </c>
    </row>
    <row r="9" spans="1:8" ht="35.25" customHeight="1">
      <c r="A9" s="19">
        <v>3</v>
      </c>
      <c r="B9" s="33" t="s">
        <v>116</v>
      </c>
      <c r="C9" s="29" t="s">
        <v>70</v>
      </c>
      <c r="D9" s="34">
        <v>6251</v>
      </c>
      <c r="E9" s="35">
        <v>1403</v>
      </c>
      <c r="F9" s="32">
        <f>E9/D9</f>
        <v>0.22444408894576867</v>
      </c>
      <c r="G9" s="35">
        <v>1510</v>
      </c>
      <c r="H9" s="32">
        <f t="shared" si="0"/>
        <v>0.9291390728476822</v>
      </c>
    </row>
    <row r="10" spans="1:8" ht="33.75" customHeight="1">
      <c r="A10" s="19">
        <v>4</v>
      </c>
      <c r="B10" s="33" t="s">
        <v>71</v>
      </c>
      <c r="C10" s="29" t="s">
        <v>72</v>
      </c>
      <c r="D10" s="34">
        <v>148310</v>
      </c>
      <c r="E10" s="35">
        <v>30070.2</v>
      </c>
      <c r="F10" s="32">
        <f>E10/D10</f>
        <v>0.20275234306520126</v>
      </c>
      <c r="G10" s="35">
        <v>26420.6</v>
      </c>
      <c r="H10" s="32">
        <f t="shared" si="0"/>
        <v>1.1381346373662975</v>
      </c>
    </row>
    <row r="11" spans="1:8" ht="35.25" customHeight="1">
      <c r="A11" s="19">
        <v>5</v>
      </c>
      <c r="B11" s="31" t="s">
        <v>73</v>
      </c>
      <c r="C11" s="29" t="s">
        <v>117</v>
      </c>
      <c r="D11" s="34">
        <v>215181.1</v>
      </c>
      <c r="E11" s="35">
        <v>61212.1</v>
      </c>
      <c r="F11" s="32">
        <f>E11/D11</f>
        <v>0.28446782733241904</v>
      </c>
      <c r="G11" s="35">
        <v>60901.3</v>
      </c>
      <c r="H11" s="32">
        <f t="shared" si="0"/>
        <v>1.005103339337584</v>
      </c>
    </row>
    <row r="12" spans="1:8" ht="21.75" customHeight="1">
      <c r="A12" s="19">
        <v>6</v>
      </c>
      <c r="B12" s="31" t="s">
        <v>74</v>
      </c>
      <c r="C12" s="29" t="s">
        <v>75</v>
      </c>
      <c r="D12" s="34" t="s">
        <v>109</v>
      </c>
      <c r="E12" s="35">
        <v>15.8</v>
      </c>
      <c r="F12" s="32" t="s">
        <v>109</v>
      </c>
      <c r="G12" s="35">
        <v>2.9</v>
      </c>
      <c r="H12" s="32" t="s">
        <v>109</v>
      </c>
    </row>
    <row r="13" spans="1:8" ht="55.5" customHeight="1">
      <c r="A13" s="19">
        <v>7</v>
      </c>
      <c r="B13" s="31" t="s">
        <v>76</v>
      </c>
      <c r="C13" s="29" t="s">
        <v>77</v>
      </c>
      <c r="D13" s="34">
        <v>23637.5</v>
      </c>
      <c r="E13" s="35">
        <v>7024.2</v>
      </c>
      <c r="F13" s="32">
        <f>E13/D13</f>
        <v>0.29716340560549975</v>
      </c>
      <c r="G13" s="35">
        <v>7626.7</v>
      </c>
      <c r="H13" s="32">
        <f t="shared" si="0"/>
        <v>0.9210012194002648</v>
      </c>
    </row>
    <row r="14" spans="1:8" ht="21.75" customHeight="1">
      <c r="A14" s="19">
        <v>8</v>
      </c>
      <c r="B14" s="33" t="s">
        <v>78</v>
      </c>
      <c r="C14" s="29" t="s">
        <v>79</v>
      </c>
      <c r="D14" s="34">
        <v>310897.8</v>
      </c>
      <c r="E14" s="35">
        <v>15958.6</v>
      </c>
      <c r="F14" s="32">
        <f>E14/D14</f>
        <v>0.0513306945240526</v>
      </c>
      <c r="G14" s="35">
        <v>11865.4</v>
      </c>
      <c r="H14" s="32">
        <f t="shared" si="0"/>
        <v>1.3449694068467983</v>
      </c>
    </row>
    <row r="15" spans="1:8" ht="21.75" customHeight="1">
      <c r="A15" s="19">
        <v>9</v>
      </c>
      <c r="B15" s="33" t="s">
        <v>80</v>
      </c>
      <c r="C15" s="29" t="s">
        <v>81</v>
      </c>
      <c r="D15" s="34">
        <v>451140.5</v>
      </c>
      <c r="E15" s="35">
        <v>170534.5</v>
      </c>
      <c r="F15" s="32">
        <f>E15/D15</f>
        <v>0.3780075165053902</v>
      </c>
      <c r="G15" s="35">
        <v>144979.5</v>
      </c>
      <c r="H15" s="32">
        <f t="shared" si="0"/>
        <v>1.176266299718236</v>
      </c>
    </row>
    <row r="16" spans="1:8" ht="21.75" customHeight="1">
      <c r="A16" s="19">
        <v>10</v>
      </c>
      <c r="B16" s="33" t="s">
        <v>82</v>
      </c>
      <c r="C16" s="29" t="s">
        <v>83</v>
      </c>
      <c r="D16" s="34">
        <v>59377</v>
      </c>
      <c r="E16" s="35">
        <v>15614.6</v>
      </c>
      <c r="F16" s="32">
        <f>E16/D16</f>
        <v>0.2629738787746097</v>
      </c>
      <c r="G16" s="35">
        <v>12526.1</v>
      </c>
      <c r="H16" s="32">
        <f t="shared" si="0"/>
        <v>1.246565171921029</v>
      </c>
    </row>
    <row r="17" spans="1:8" ht="36" customHeight="1">
      <c r="A17" s="19">
        <v>11</v>
      </c>
      <c r="B17" s="33" t="s">
        <v>84</v>
      </c>
      <c r="C17" s="29" t="s">
        <v>85</v>
      </c>
      <c r="D17" s="34" t="s">
        <v>109</v>
      </c>
      <c r="E17" s="35" t="s">
        <v>109</v>
      </c>
      <c r="F17" s="32" t="s">
        <v>109</v>
      </c>
      <c r="G17" s="35">
        <v>1.1</v>
      </c>
      <c r="H17" s="32" t="s">
        <v>109</v>
      </c>
    </row>
    <row r="18" spans="1:8" ht="102" customHeight="1">
      <c r="A18" s="19">
        <v>12</v>
      </c>
      <c r="B18" s="33" t="s">
        <v>118</v>
      </c>
      <c r="C18" s="29" t="s">
        <v>119</v>
      </c>
      <c r="D18" s="34">
        <v>218078.7</v>
      </c>
      <c r="E18" s="35">
        <v>51553.5</v>
      </c>
      <c r="F18" s="32">
        <f aca="true" t="shared" si="1" ref="F18:F37">E18/D18</f>
        <v>0.23639860288969072</v>
      </c>
      <c r="G18" s="35">
        <f>44801.3</f>
        <v>44801.3</v>
      </c>
      <c r="H18" s="32">
        <f t="shared" si="0"/>
        <v>1.1507143765917507</v>
      </c>
    </row>
    <row r="19" spans="1:8" ht="70.5" customHeight="1">
      <c r="A19" s="19">
        <v>13</v>
      </c>
      <c r="B19" s="33" t="s">
        <v>120</v>
      </c>
      <c r="C19" s="29" t="s">
        <v>121</v>
      </c>
      <c r="D19" s="34">
        <v>11501</v>
      </c>
      <c r="E19" s="35">
        <v>2465.5</v>
      </c>
      <c r="F19" s="32">
        <f t="shared" si="1"/>
        <v>0.2143726632466742</v>
      </c>
      <c r="G19" s="35">
        <v>2673</v>
      </c>
      <c r="H19" s="32">
        <f t="shared" si="0"/>
        <v>0.9223718668163112</v>
      </c>
    </row>
    <row r="20" spans="1:8" ht="91.5" customHeight="1">
      <c r="A20" s="19">
        <v>14</v>
      </c>
      <c r="B20" s="33" t="s">
        <v>86</v>
      </c>
      <c r="C20" s="29" t="s">
        <v>87</v>
      </c>
      <c r="D20" s="34">
        <v>8891.9</v>
      </c>
      <c r="E20" s="35">
        <v>1978.9</v>
      </c>
      <c r="F20" s="32">
        <f t="shared" si="1"/>
        <v>0.22255086089587153</v>
      </c>
      <c r="G20" s="35">
        <v>3888.9</v>
      </c>
      <c r="H20" s="32">
        <f t="shared" si="0"/>
        <v>0.5088585461184397</v>
      </c>
    </row>
    <row r="21" spans="1:8" ht="57.75" customHeight="1">
      <c r="A21" s="19">
        <v>15</v>
      </c>
      <c r="B21" s="33" t="s">
        <v>122</v>
      </c>
      <c r="C21" s="29" t="s">
        <v>123</v>
      </c>
      <c r="D21" s="34" t="s">
        <v>109</v>
      </c>
      <c r="E21" s="35">
        <v>4.3</v>
      </c>
      <c r="F21" s="32" t="s">
        <v>109</v>
      </c>
      <c r="G21" s="35">
        <v>2.6</v>
      </c>
      <c r="H21" s="32">
        <f t="shared" si="0"/>
        <v>1.6538461538461537</v>
      </c>
    </row>
    <row r="22" spans="1:8" ht="72" customHeight="1">
      <c r="A22" s="19">
        <v>16</v>
      </c>
      <c r="B22" s="33" t="s">
        <v>88</v>
      </c>
      <c r="C22" s="29" t="s">
        <v>89</v>
      </c>
      <c r="D22" s="34">
        <v>5184</v>
      </c>
      <c r="E22" s="35">
        <v>381</v>
      </c>
      <c r="F22" s="32">
        <f t="shared" si="1"/>
        <v>0.07349537037037036</v>
      </c>
      <c r="G22" s="35">
        <v>775.5</v>
      </c>
      <c r="H22" s="32">
        <f t="shared" si="0"/>
        <v>0.4912959381044487</v>
      </c>
    </row>
    <row r="23" spans="1:8" ht="106.5" customHeight="1">
      <c r="A23" s="19">
        <v>17</v>
      </c>
      <c r="B23" s="33" t="s">
        <v>90</v>
      </c>
      <c r="C23" s="29" t="s">
        <v>91</v>
      </c>
      <c r="D23" s="34">
        <v>70429.3</v>
      </c>
      <c r="E23" s="35">
        <v>12838.4</v>
      </c>
      <c r="F23" s="32">
        <f t="shared" si="1"/>
        <v>0.1822877694368679</v>
      </c>
      <c r="G23" s="35">
        <v>14470</v>
      </c>
      <c r="H23" s="32">
        <f t="shared" si="0"/>
        <v>0.8872425708362128</v>
      </c>
    </row>
    <row r="24" spans="1:8" ht="24.75" customHeight="1">
      <c r="A24" s="19">
        <v>18</v>
      </c>
      <c r="B24" s="33" t="s">
        <v>92</v>
      </c>
      <c r="C24" s="29" t="s">
        <v>93</v>
      </c>
      <c r="D24" s="34">
        <v>29964.7</v>
      </c>
      <c r="E24" s="35">
        <v>31543.3</v>
      </c>
      <c r="F24" s="32">
        <f t="shared" si="1"/>
        <v>1.0526819891405554</v>
      </c>
      <c r="G24" s="35">
        <v>5058</v>
      </c>
      <c r="H24" s="32">
        <f t="shared" si="0"/>
        <v>6.236318703044682</v>
      </c>
    </row>
    <row r="25" spans="1:8" ht="39.75" customHeight="1">
      <c r="A25" s="19">
        <v>19</v>
      </c>
      <c r="B25" s="33" t="s">
        <v>94</v>
      </c>
      <c r="C25" s="29" t="s">
        <v>95</v>
      </c>
      <c r="D25" s="34">
        <v>73663.4</v>
      </c>
      <c r="E25" s="35">
        <v>32248</v>
      </c>
      <c r="F25" s="32">
        <f t="shared" si="1"/>
        <v>0.4377750687587052</v>
      </c>
      <c r="G25" s="35">
        <v>18171.8</v>
      </c>
      <c r="H25" s="32">
        <f t="shared" si="0"/>
        <v>1.7746178144157432</v>
      </c>
    </row>
    <row r="26" spans="1:8" ht="105.75" customHeight="1">
      <c r="A26" s="19">
        <v>20</v>
      </c>
      <c r="B26" s="33" t="s">
        <v>96</v>
      </c>
      <c r="C26" s="29" t="s">
        <v>124</v>
      </c>
      <c r="D26" s="34">
        <v>10561</v>
      </c>
      <c r="E26" s="35">
        <v>14348.2</v>
      </c>
      <c r="F26" s="32">
        <f t="shared" si="1"/>
        <v>1.358602405075277</v>
      </c>
      <c r="G26" s="35">
        <v>9207.3</v>
      </c>
      <c r="H26" s="32">
        <f t="shared" si="0"/>
        <v>1.5583504393253182</v>
      </c>
    </row>
    <row r="27" spans="1:8" ht="37.5" customHeight="1">
      <c r="A27" s="19">
        <v>21</v>
      </c>
      <c r="B27" s="33" t="s">
        <v>97</v>
      </c>
      <c r="C27" s="29" t="s">
        <v>125</v>
      </c>
      <c r="D27" s="34">
        <v>45233.3</v>
      </c>
      <c r="E27" s="35">
        <v>8112.4</v>
      </c>
      <c r="F27" s="32">
        <f t="shared" si="1"/>
        <v>0.17934574749133933</v>
      </c>
      <c r="G27" s="35">
        <f>883.6+161.9</f>
        <v>1045.5</v>
      </c>
      <c r="H27" s="32">
        <f t="shared" si="0"/>
        <v>7.7593495934959344</v>
      </c>
    </row>
    <row r="28" spans="1:8" ht="21.75" customHeight="1">
      <c r="A28" s="19">
        <v>22</v>
      </c>
      <c r="B28" s="33" t="s">
        <v>98</v>
      </c>
      <c r="C28" s="29" t="s">
        <v>99</v>
      </c>
      <c r="D28" s="34">
        <v>30387.9</v>
      </c>
      <c r="E28" s="35">
        <v>15200</v>
      </c>
      <c r="F28" s="32">
        <f t="shared" si="1"/>
        <v>0.50019909240191</v>
      </c>
      <c r="G28" s="35">
        <v>11569.5</v>
      </c>
      <c r="H28" s="32">
        <f t="shared" si="0"/>
        <v>1.3137992134491552</v>
      </c>
    </row>
    <row r="29" spans="1:8" ht="21.75" customHeight="1">
      <c r="A29" s="19">
        <v>23</v>
      </c>
      <c r="B29" s="33" t="s">
        <v>100</v>
      </c>
      <c r="C29" s="29" t="s">
        <v>101</v>
      </c>
      <c r="D29" s="34">
        <v>113</v>
      </c>
      <c r="E29" s="35">
        <v>16044.4</v>
      </c>
      <c r="F29" s="32">
        <f>E29/D29</f>
        <v>141.9858407079646</v>
      </c>
      <c r="G29" s="35">
        <v>-180.8</v>
      </c>
      <c r="H29" s="32">
        <f>E29/-G29</f>
        <v>88.74115044247787</v>
      </c>
    </row>
    <row r="30" spans="1:8" ht="21.75" customHeight="1">
      <c r="A30" s="19">
        <v>24</v>
      </c>
      <c r="B30" s="31" t="s">
        <v>102</v>
      </c>
      <c r="C30" s="30" t="s">
        <v>103</v>
      </c>
      <c r="D30" s="36">
        <f>SUM(D31:D37)</f>
        <v>6235414.200000001</v>
      </c>
      <c r="E30" s="36">
        <f>SUM(E31:E37)</f>
        <v>1395132.7000000002</v>
      </c>
      <c r="F30" s="32">
        <f t="shared" si="1"/>
        <v>0.22374338820988027</v>
      </c>
      <c r="G30" s="36">
        <f>SUM(G31:G37)</f>
        <v>1132809.2</v>
      </c>
      <c r="H30" s="32">
        <f t="shared" si="0"/>
        <v>1.2315690056189517</v>
      </c>
    </row>
    <row r="31" spans="1:8" ht="33">
      <c r="A31" s="19">
        <v>25</v>
      </c>
      <c r="B31" s="31" t="s">
        <v>143</v>
      </c>
      <c r="C31" s="30" t="s">
        <v>127</v>
      </c>
      <c r="D31" s="36">
        <v>476078.3</v>
      </c>
      <c r="E31" s="36">
        <v>139948.9</v>
      </c>
      <c r="F31" s="32">
        <f t="shared" si="1"/>
        <v>0.29396193861387926</v>
      </c>
      <c r="G31" s="36" t="s">
        <v>109</v>
      </c>
      <c r="H31" s="32" t="s">
        <v>109</v>
      </c>
    </row>
    <row r="32" spans="1:8" ht="39.75" customHeight="1">
      <c r="A32" s="19">
        <v>26</v>
      </c>
      <c r="B32" s="31" t="s">
        <v>126</v>
      </c>
      <c r="C32" s="30" t="s">
        <v>127</v>
      </c>
      <c r="D32" s="36">
        <v>1763504.9</v>
      </c>
      <c r="E32" s="35">
        <v>6962.5</v>
      </c>
      <c r="F32" s="32">
        <f t="shared" si="1"/>
        <v>0.003948103574875239</v>
      </c>
      <c r="G32" s="35">
        <v>242325</v>
      </c>
      <c r="H32" s="32">
        <f t="shared" si="0"/>
        <v>0.028732074693077477</v>
      </c>
    </row>
    <row r="33" spans="1:8" ht="39.75" customHeight="1">
      <c r="A33" s="19">
        <v>27</v>
      </c>
      <c r="B33" s="31" t="s">
        <v>128</v>
      </c>
      <c r="C33" s="30" t="s">
        <v>129</v>
      </c>
      <c r="D33" s="36">
        <v>3595850.2</v>
      </c>
      <c r="E33" s="35">
        <v>857065.9</v>
      </c>
      <c r="F33" s="32">
        <f t="shared" si="1"/>
        <v>0.2383486108514754</v>
      </c>
      <c r="G33" s="35">
        <v>769992.8</v>
      </c>
      <c r="H33" s="32">
        <f t="shared" si="0"/>
        <v>1.1130830054514795</v>
      </c>
    </row>
    <row r="34" spans="1:8" ht="19.5" customHeight="1">
      <c r="A34" s="19">
        <v>28</v>
      </c>
      <c r="B34" s="31" t="s">
        <v>104</v>
      </c>
      <c r="C34" s="30" t="s">
        <v>130</v>
      </c>
      <c r="D34" s="36">
        <v>1088.9</v>
      </c>
      <c r="E34" s="35" t="s">
        <v>109</v>
      </c>
      <c r="F34" s="32" t="s">
        <v>109</v>
      </c>
      <c r="G34" s="35" t="s">
        <v>109</v>
      </c>
      <c r="H34" s="32" t="s">
        <v>109</v>
      </c>
    </row>
    <row r="35" spans="1:8" ht="21" customHeight="1">
      <c r="A35" s="19">
        <v>29</v>
      </c>
      <c r="B35" s="31" t="s">
        <v>105</v>
      </c>
      <c r="C35" s="30" t="s">
        <v>131</v>
      </c>
      <c r="D35" s="36">
        <v>398891.9</v>
      </c>
      <c r="E35" s="35">
        <v>398891.9</v>
      </c>
      <c r="F35" s="32">
        <f t="shared" si="1"/>
        <v>1</v>
      </c>
      <c r="G35" s="35">
        <v>120492.4</v>
      </c>
      <c r="H35" s="32">
        <f t="shared" si="0"/>
        <v>3.310515020034459</v>
      </c>
    </row>
    <row r="36" spans="1:8" ht="87.75" customHeight="1">
      <c r="A36" s="19">
        <v>30</v>
      </c>
      <c r="B36" s="31" t="s">
        <v>106</v>
      </c>
      <c r="C36" s="30" t="s">
        <v>132</v>
      </c>
      <c r="D36" s="36" t="s">
        <v>109</v>
      </c>
      <c r="E36" s="35" t="s">
        <v>109</v>
      </c>
      <c r="F36" s="32" t="s">
        <v>109</v>
      </c>
      <c r="G36" s="35">
        <v>16.8</v>
      </c>
      <c r="H36" s="32" t="s">
        <v>109</v>
      </c>
    </row>
    <row r="37" spans="1:8" ht="55.5" customHeight="1">
      <c r="A37" s="19">
        <v>31</v>
      </c>
      <c r="B37" s="31" t="s">
        <v>133</v>
      </c>
      <c r="C37" s="30" t="s">
        <v>134</v>
      </c>
      <c r="D37" s="36" t="s">
        <v>109</v>
      </c>
      <c r="E37" s="35">
        <v>-7736.5</v>
      </c>
      <c r="F37" s="32" t="s">
        <v>109</v>
      </c>
      <c r="G37" s="35">
        <v>-17.8</v>
      </c>
      <c r="H37" s="32" t="s">
        <v>109</v>
      </c>
    </row>
    <row r="38" spans="1:8" ht="16.5">
      <c r="A38" s="19">
        <v>32</v>
      </c>
      <c r="B38" s="43" t="s">
        <v>107</v>
      </c>
      <c r="C38" s="29"/>
      <c r="D38" s="34">
        <f>SUM(D7,D30,)</f>
        <v>9696065.8</v>
      </c>
      <c r="E38" s="34">
        <f>SUM(E7,E30,)</f>
        <v>2398457</v>
      </c>
      <c r="F38" s="32">
        <f>E38/D38</f>
        <v>0.24736393599969173</v>
      </c>
      <c r="G38" s="34">
        <f>SUM(G7,G30,)</f>
        <v>1939571.7</v>
      </c>
      <c r="H38" s="32">
        <f t="shared" si="0"/>
        <v>1.2365910473946387</v>
      </c>
    </row>
    <row r="39" spans="2:8" ht="16.5">
      <c r="B39" s="37"/>
      <c r="C39" s="38"/>
      <c r="D39" s="39"/>
      <c r="E39" s="40"/>
      <c r="F39" s="40"/>
      <c r="G39" s="40"/>
      <c r="H39" s="41"/>
    </row>
    <row r="40" spans="2:8" ht="16.5">
      <c r="B40" s="37"/>
      <c r="C40" s="38"/>
      <c r="D40" s="39"/>
      <c r="E40" s="40"/>
      <c r="F40" s="40"/>
      <c r="G40" s="40"/>
      <c r="H40" s="41"/>
    </row>
    <row r="41" spans="2:8" ht="16.5">
      <c r="B41" s="37"/>
      <c r="C41" s="38"/>
      <c r="D41" s="39"/>
      <c r="E41" s="40"/>
      <c r="F41" s="40"/>
      <c r="G41" s="40"/>
      <c r="H41" s="41"/>
    </row>
    <row r="42" spans="2:8" ht="16.5">
      <c r="B42" s="37"/>
      <c r="C42" s="38"/>
      <c r="D42" s="39"/>
      <c r="E42" s="40"/>
      <c r="F42" s="40"/>
      <c r="G42" s="40"/>
      <c r="H42" s="41"/>
    </row>
    <row r="43" spans="2:8" ht="16.5">
      <c r="B43" s="37"/>
      <c r="C43" s="38"/>
      <c r="D43" s="39"/>
      <c r="E43" s="40"/>
      <c r="F43" s="40"/>
      <c r="G43" s="40"/>
      <c r="H43" s="41"/>
    </row>
    <row r="44" spans="2:8" ht="16.5">
      <c r="B44" s="37"/>
      <c r="C44" s="38"/>
      <c r="D44" s="39"/>
      <c r="E44" s="40"/>
      <c r="F44" s="40"/>
      <c r="G44" s="40"/>
      <c r="H44" s="41"/>
    </row>
    <row r="45" spans="2:8" ht="16.5">
      <c r="B45" s="37"/>
      <c r="C45" s="38"/>
      <c r="D45" s="39"/>
      <c r="E45" s="40"/>
      <c r="F45" s="40"/>
      <c r="G45" s="40"/>
      <c r="H45" s="41"/>
    </row>
    <row r="46" spans="2:8" ht="16.5">
      <c r="B46" s="37"/>
      <c r="C46" s="38"/>
      <c r="D46" s="39"/>
      <c r="E46" s="40"/>
      <c r="F46" s="40"/>
      <c r="G46" s="40"/>
      <c r="H46" s="41"/>
    </row>
    <row r="47" spans="2:8" ht="16.5">
      <c r="B47" s="37"/>
      <c r="C47" s="38"/>
      <c r="D47" s="39"/>
      <c r="E47" s="40"/>
      <c r="F47" s="40"/>
      <c r="G47" s="40"/>
      <c r="H47" s="41"/>
    </row>
    <row r="48" spans="2:8" ht="16.5">
      <c r="B48" s="37"/>
      <c r="C48" s="38"/>
      <c r="D48" s="39"/>
      <c r="E48" s="40"/>
      <c r="F48" s="40"/>
      <c r="G48" s="40"/>
      <c r="H48" s="41"/>
    </row>
    <row r="49" spans="2:8" ht="16.5">
      <c r="B49" s="37"/>
      <c r="C49" s="38"/>
      <c r="D49" s="39"/>
      <c r="E49" s="40"/>
      <c r="F49" s="40"/>
      <c r="G49" s="40"/>
      <c r="H49" s="41"/>
    </row>
    <row r="50" spans="2:8" ht="16.5">
      <c r="B50" s="37"/>
      <c r="C50" s="38"/>
      <c r="D50" s="39"/>
      <c r="E50" s="40"/>
      <c r="F50" s="40"/>
      <c r="G50" s="40"/>
      <c r="H50" s="41"/>
    </row>
    <row r="51" spans="2:8" ht="16.5">
      <c r="B51" s="37"/>
      <c r="C51" s="38"/>
      <c r="D51" s="39"/>
      <c r="E51" s="40"/>
      <c r="F51" s="40"/>
      <c r="G51" s="40"/>
      <c r="H51" s="41"/>
    </row>
    <row r="52" spans="2:8" ht="16.5">
      <c r="B52" s="37"/>
      <c r="C52" s="38"/>
      <c r="D52" s="39"/>
      <c r="E52" s="40"/>
      <c r="F52" s="40"/>
      <c r="G52" s="40"/>
      <c r="H52" s="41"/>
    </row>
    <row r="53" spans="2:8" ht="16.5">
      <c r="B53" s="37"/>
      <c r="C53" s="38"/>
      <c r="D53" s="39"/>
      <c r="E53" s="40"/>
      <c r="F53" s="40"/>
      <c r="G53" s="40"/>
      <c r="H53" s="41"/>
    </row>
    <row r="54" spans="2:8" ht="16.5">
      <c r="B54" s="42"/>
      <c r="C54" s="38"/>
      <c r="D54" s="39"/>
      <c r="E54" s="40"/>
      <c r="F54" s="40"/>
      <c r="G54" s="40"/>
      <c r="H54" s="41"/>
    </row>
    <row r="55" spans="2:8" ht="16.5">
      <c r="B55" s="42"/>
      <c r="C55" s="38"/>
      <c r="D55" s="39"/>
      <c r="E55" s="40"/>
      <c r="F55" s="40"/>
      <c r="G55" s="40"/>
      <c r="H55" s="41"/>
    </row>
    <row r="56" spans="2:8" ht="16.5">
      <c r="B56" s="42"/>
      <c r="C56" s="38"/>
      <c r="D56" s="39"/>
      <c r="E56" s="40"/>
      <c r="F56" s="40"/>
      <c r="G56" s="40"/>
      <c r="H56" s="41"/>
    </row>
    <row r="57" spans="2:8" ht="16.5">
      <c r="B57" s="42"/>
      <c r="C57" s="38"/>
      <c r="D57" s="39"/>
      <c r="E57" s="40"/>
      <c r="F57" s="40"/>
      <c r="G57" s="40"/>
      <c r="H57" s="41"/>
    </row>
    <row r="58" spans="2:8" ht="16.5">
      <c r="B58" s="42"/>
      <c r="C58" s="38"/>
      <c r="D58" s="39"/>
      <c r="E58" s="40"/>
      <c r="F58" s="40"/>
      <c r="G58" s="40"/>
      <c r="H58" s="41"/>
    </row>
    <row r="59" spans="2:8" ht="16.5">
      <c r="B59" s="42"/>
      <c r="C59" s="38"/>
      <c r="D59" s="39"/>
      <c r="E59" s="40"/>
      <c r="F59" s="40"/>
      <c r="G59" s="40"/>
      <c r="H59" s="41"/>
    </row>
    <row r="60" spans="2:8" ht="16.5">
      <c r="B60" s="42"/>
      <c r="C60" s="38"/>
      <c r="D60" s="39"/>
      <c r="E60" s="40"/>
      <c r="F60" s="40"/>
      <c r="G60" s="40"/>
      <c r="H60" s="41"/>
    </row>
    <row r="61" spans="2:8" ht="16.5">
      <c r="B61" s="42"/>
      <c r="C61" s="38"/>
      <c r="D61" s="39"/>
      <c r="E61" s="40"/>
      <c r="F61" s="40"/>
      <c r="G61" s="40"/>
      <c r="H61" s="41"/>
    </row>
    <row r="62" spans="2:8" ht="16.5">
      <c r="B62" s="42"/>
      <c r="C62" s="38"/>
      <c r="D62" s="39"/>
      <c r="E62" s="40"/>
      <c r="F62" s="40"/>
      <c r="G62" s="40"/>
      <c r="H62" s="41"/>
    </row>
    <row r="63" spans="2:4" ht="16.5">
      <c r="B63" s="12"/>
      <c r="C63" s="13"/>
      <c r="D63" s="18"/>
    </row>
    <row r="64" spans="2:4" ht="16.5">
      <c r="B64" s="12"/>
      <c r="C64" s="13"/>
      <c r="D64" s="18"/>
    </row>
    <row r="65" spans="2:4" ht="16.5">
      <c r="B65" s="12"/>
      <c r="C65" s="13"/>
      <c r="D65" s="18"/>
    </row>
    <row r="66" spans="2:4" ht="16.5">
      <c r="B66" s="12"/>
      <c r="C66" s="13"/>
      <c r="D66" s="18"/>
    </row>
    <row r="67" spans="2:4" ht="16.5">
      <c r="B67" s="12"/>
      <c r="C67" s="13"/>
      <c r="D67" s="18"/>
    </row>
    <row r="68" spans="2:4" ht="16.5">
      <c r="B68" s="12"/>
      <c r="C68" s="13"/>
      <c r="D68" s="18"/>
    </row>
  </sheetData>
  <sheetProtection/>
  <mergeCells count="3">
    <mergeCell ref="A5:A6"/>
    <mergeCell ref="A1:H1"/>
    <mergeCell ref="A3:B3"/>
  </mergeCells>
  <printOptions/>
  <pageMargins left="1.3779527559055118" right="0.3937007874015748" top="0.7086614173228347" bottom="0.7086614173228347" header="0.31496062992125984" footer="0.31496062992125984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90" zoomScaleNormal="90" zoomScalePageLayoutView="0" workbookViewId="0" topLeftCell="A1">
      <selection activeCell="B7" sqref="B7"/>
    </sheetView>
  </sheetViews>
  <sheetFormatPr defaultColWidth="9.00390625" defaultRowHeight="12.75"/>
  <cols>
    <col min="1" max="1" width="5.125" style="2" customWidth="1"/>
    <col min="2" max="2" width="63.125" style="26" customWidth="1"/>
    <col min="3" max="3" width="11.375" style="2" customWidth="1"/>
    <col min="4" max="4" width="12.625" style="2" customWidth="1"/>
    <col min="5" max="5" width="20.25390625" style="2" customWidth="1"/>
    <col min="6" max="6" width="16.00390625" style="2" customWidth="1"/>
    <col min="7" max="7" width="15.375" style="27" customWidth="1"/>
    <col min="8" max="8" width="16.00390625" style="2" customWidth="1"/>
    <col min="9" max="9" width="21.00390625" style="2" customWidth="1"/>
    <col min="10" max="10" width="14.625" style="2" customWidth="1"/>
    <col min="11" max="16384" width="9.125" style="2" customWidth="1"/>
  </cols>
  <sheetData>
    <row r="1" spans="1:5" ht="16.5">
      <c r="A1" s="47" t="s">
        <v>113</v>
      </c>
      <c r="B1" s="47"/>
      <c r="C1" s="3"/>
      <c r="D1" s="3"/>
      <c r="E1" s="3"/>
    </row>
    <row r="2" spans="2:9" ht="16.5">
      <c r="B2" s="3"/>
      <c r="C2" s="3"/>
      <c r="D2" s="3"/>
      <c r="E2" s="3"/>
      <c r="I2" s="17" t="s">
        <v>0</v>
      </c>
    </row>
    <row r="3" spans="1:9" ht="87.75" customHeight="1">
      <c r="A3" s="44" t="s">
        <v>144</v>
      </c>
      <c r="B3" s="19" t="s">
        <v>1</v>
      </c>
      <c r="C3" s="19" t="s">
        <v>2</v>
      </c>
      <c r="D3" s="19" t="s">
        <v>3</v>
      </c>
      <c r="E3" s="4" t="s">
        <v>136</v>
      </c>
      <c r="F3" s="5" t="s">
        <v>135</v>
      </c>
      <c r="G3" s="14" t="s">
        <v>111</v>
      </c>
      <c r="H3" s="5" t="s">
        <v>114</v>
      </c>
      <c r="I3" s="14" t="s">
        <v>137</v>
      </c>
    </row>
    <row r="4" spans="1:9" ht="16.5" customHeight="1">
      <c r="A4" s="44"/>
      <c r="B4" s="19">
        <v>1</v>
      </c>
      <c r="C4" s="19">
        <v>2</v>
      </c>
      <c r="D4" s="19">
        <v>3</v>
      </c>
      <c r="E4" s="19">
        <v>4</v>
      </c>
      <c r="F4" s="5">
        <v>5</v>
      </c>
      <c r="G4" s="14">
        <v>6</v>
      </c>
      <c r="H4" s="5">
        <v>7</v>
      </c>
      <c r="I4" s="14">
        <v>8</v>
      </c>
    </row>
    <row r="5" spans="1:9" ht="26.25" customHeight="1">
      <c r="A5" s="19">
        <v>1</v>
      </c>
      <c r="B5" s="20" t="s">
        <v>4</v>
      </c>
      <c r="C5" s="21" t="s">
        <v>5</v>
      </c>
      <c r="D5" s="21"/>
      <c r="E5" s="6">
        <f>SUM(E6:E12)</f>
        <v>630537.8999999999</v>
      </c>
      <c r="F5" s="6">
        <f>SUM(F6:F12)</f>
        <v>121739.5</v>
      </c>
      <c r="G5" s="10">
        <f>F5/E5</f>
        <v>0.19307245448687543</v>
      </c>
      <c r="H5" s="6">
        <f>SUM(H6:H12)</f>
        <v>118785.6</v>
      </c>
      <c r="I5" s="10">
        <f>F5/H5</f>
        <v>1.0248674923559757</v>
      </c>
    </row>
    <row r="6" spans="1:9" ht="33">
      <c r="A6" s="19">
        <v>2</v>
      </c>
      <c r="B6" s="22" t="s">
        <v>6</v>
      </c>
      <c r="C6" s="21" t="s">
        <v>5</v>
      </c>
      <c r="D6" s="21" t="s">
        <v>7</v>
      </c>
      <c r="E6" s="6">
        <v>4158.2</v>
      </c>
      <c r="F6" s="6">
        <v>1088.7</v>
      </c>
      <c r="G6" s="10">
        <f>F6/E6</f>
        <v>0.2618200182771392</v>
      </c>
      <c r="H6" s="6">
        <v>806.3</v>
      </c>
      <c r="I6" s="10">
        <f>F6/H6</f>
        <v>1.3502418454669478</v>
      </c>
    </row>
    <row r="7" spans="1:9" ht="53.25" customHeight="1">
      <c r="A7" s="19">
        <v>3</v>
      </c>
      <c r="B7" s="20" t="s">
        <v>8</v>
      </c>
      <c r="C7" s="21" t="s">
        <v>5</v>
      </c>
      <c r="D7" s="21" t="s">
        <v>9</v>
      </c>
      <c r="E7" s="6">
        <v>17869.6</v>
      </c>
      <c r="F7" s="6">
        <v>3053.3</v>
      </c>
      <c r="G7" s="10">
        <f>F7/E7</f>
        <v>0.17086560415454183</v>
      </c>
      <c r="H7" s="6">
        <v>3246.3</v>
      </c>
      <c r="I7" s="10">
        <f>F7/H7</f>
        <v>0.9405477004589841</v>
      </c>
    </row>
    <row r="8" spans="1:9" ht="73.5" customHeight="1">
      <c r="A8" s="19">
        <v>4</v>
      </c>
      <c r="B8" s="15" t="s">
        <v>10</v>
      </c>
      <c r="C8" s="21" t="s">
        <v>5</v>
      </c>
      <c r="D8" s="21" t="s">
        <v>11</v>
      </c>
      <c r="E8" s="6">
        <v>161933.9</v>
      </c>
      <c r="F8" s="6">
        <v>33392.6</v>
      </c>
      <c r="G8" s="10">
        <f>F8/E8</f>
        <v>0.20621129979578087</v>
      </c>
      <c r="H8" s="6">
        <v>31768.6</v>
      </c>
      <c r="I8" s="10">
        <f>F8/H8</f>
        <v>1.0511196590343925</v>
      </c>
    </row>
    <row r="9" spans="1:9" ht="16.5" customHeight="1">
      <c r="A9" s="19">
        <v>5</v>
      </c>
      <c r="B9" s="15" t="s">
        <v>12</v>
      </c>
      <c r="C9" s="21" t="s">
        <v>5</v>
      </c>
      <c r="D9" s="21" t="s">
        <v>13</v>
      </c>
      <c r="E9" s="6">
        <v>83.7</v>
      </c>
      <c r="F9" s="6" t="s">
        <v>109</v>
      </c>
      <c r="G9" s="10" t="s">
        <v>109</v>
      </c>
      <c r="H9" s="6" t="s">
        <v>109</v>
      </c>
      <c r="I9" s="10" t="s">
        <v>109</v>
      </c>
    </row>
    <row r="10" spans="1:9" ht="58.5" customHeight="1">
      <c r="A10" s="19">
        <v>6</v>
      </c>
      <c r="B10" s="20" t="s">
        <v>14</v>
      </c>
      <c r="C10" s="21" t="s">
        <v>5</v>
      </c>
      <c r="D10" s="21" t="s">
        <v>15</v>
      </c>
      <c r="E10" s="6">
        <v>44494.1</v>
      </c>
      <c r="F10" s="6">
        <v>9657.3</v>
      </c>
      <c r="G10" s="10">
        <f>F10/E10</f>
        <v>0.21704675451351976</v>
      </c>
      <c r="H10" s="6">
        <v>33115</v>
      </c>
      <c r="I10" s="10">
        <f>F10/H10</f>
        <v>0.29162917107051184</v>
      </c>
    </row>
    <row r="11" spans="1:9" ht="22.5" customHeight="1">
      <c r="A11" s="19">
        <v>7</v>
      </c>
      <c r="B11" s="20" t="s">
        <v>112</v>
      </c>
      <c r="C11" s="21" t="s">
        <v>5</v>
      </c>
      <c r="D11" s="21" t="s">
        <v>17</v>
      </c>
      <c r="E11" s="6">
        <v>68579.6</v>
      </c>
      <c r="F11" s="6" t="s">
        <v>109</v>
      </c>
      <c r="G11" s="10" t="s">
        <v>109</v>
      </c>
      <c r="H11" s="6" t="s">
        <v>109</v>
      </c>
      <c r="I11" s="10" t="s">
        <v>109</v>
      </c>
    </row>
    <row r="12" spans="1:9" ht="21" customHeight="1">
      <c r="A12" s="19">
        <v>8</v>
      </c>
      <c r="B12" s="20" t="s">
        <v>18</v>
      </c>
      <c r="C12" s="21" t="s">
        <v>5</v>
      </c>
      <c r="D12" s="21" t="s">
        <v>19</v>
      </c>
      <c r="E12" s="6">
        <v>333418.8</v>
      </c>
      <c r="F12" s="6">
        <v>74547.6</v>
      </c>
      <c r="G12" s="10">
        <f>F12/E12</f>
        <v>0.22358547268480364</v>
      </c>
      <c r="H12" s="6">
        <v>49849.4</v>
      </c>
      <c r="I12" s="10">
        <f>F12/H12</f>
        <v>1.4954563144190303</v>
      </c>
    </row>
    <row r="13" spans="1:9" ht="40.5" customHeight="1">
      <c r="A13" s="19">
        <v>9</v>
      </c>
      <c r="B13" s="20" t="s">
        <v>20</v>
      </c>
      <c r="C13" s="21" t="s">
        <v>9</v>
      </c>
      <c r="D13" s="21"/>
      <c r="E13" s="6">
        <f>SUM(E14)</f>
        <v>73147.1</v>
      </c>
      <c r="F13" s="6">
        <f>F14</f>
        <v>15557.7</v>
      </c>
      <c r="G13" s="10">
        <f>F13/E13</f>
        <v>0.2126905919715204</v>
      </c>
      <c r="H13" s="6">
        <f>H14</f>
        <v>12249.1</v>
      </c>
      <c r="I13" s="10">
        <f>F13/H13</f>
        <v>1.270109640708297</v>
      </c>
    </row>
    <row r="14" spans="1:9" ht="49.5">
      <c r="A14" s="19">
        <v>10</v>
      </c>
      <c r="B14" s="20" t="s">
        <v>21</v>
      </c>
      <c r="C14" s="21" t="s">
        <v>9</v>
      </c>
      <c r="D14" s="21" t="s">
        <v>22</v>
      </c>
      <c r="E14" s="6">
        <v>73147.1</v>
      </c>
      <c r="F14" s="6">
        <v>15557.7</v>
      </c>
      <c r="G14" s="10">
        <f>F14/E14</f>
        <v>0.2126905919715204</v>
      </c>
      <c r="H14" s="6">
        <v>12249.1</v>
      </c>
      <c r="I14" s="10">
        <f>F14/H14</f>
        <v>1.270109640708297</v>
      </c>
    </row>
    <row r="15" spans="1:9" ht="18.75" customHeight="1">
      <c r="A15" s="19">
        <v>11</v>
      </c>
      <c r="B15" s="20" t="s">
        <v>23</v>
      </c>
      <c r="C15" s="21" t="s">
        <v>11</v>
      </c>
      <c r="D15" s="21"/>
      <c r="E15" s="6">
        <f>SUM(E16:E21)</f>
        <v>2085104.2999999998</v>
      </c>
      <c r="F15" s="6">
        <f>SUM(F16:F21)</f>
        <v>212425.1</v>
      </c>
      <c r="G15" s="10">
        <f>F15/E15</f>
        <v>0.10187744565104011</v>
      </c>
      <c r="H15" s="6">
        <f>SUM(H16:H21)</f>
        <v>175101.20000000004</v>
      </c>
      <c r="I15" s="10">
        <f>F15/H15</f>
        <v>1.2131561634072179</v>
      </c>
    </row>
    <row r="16" spans="1:9" ht="16.5">
      <c r="A16" s="19">
        <v>12</v>
      </c>
      <c r="B16" s="15" t="s">
        <v>24</v>
      </c>
      <c r="C16" s="21" t="s">
        <v>11</v>
      </c>
      <c r="D16" s="21" t="s">
        <v>5</v>
      </c>
      <c r="E16" s="6">
        <v>2934.1</v>
      </c>
      <c r="F16" s="6" t="s">
        <v>109</v>
      </c>
      <c r="G16" s="10" t="s">
        <v>109</v>
      </c>
      <c r="H16" s="6" t="s">
        <v>109</v>
      </c>
      <c r="I16" s="10" t="s">
        <v>109</v>
      </c>
    </row>
    <row r="17" spans="1:9" ht="16.5">
      <c r="A17" s="19">
        <v>13</v>
      </c>
      <c r="B17" s="15" t="s">
        <v>141</v>
      </c>
      <c r="C17" s="21" t="s">
        <v>11</v>
      </c>
      <c r="D17" s="21" t="s">
        <v>15</v>
      </c>
      <c r="E17" s="6">
        <v>132291.4</v>
      </c>
      <c r="F17" s="6">
        <v>4034.1</v>
      </c>
      <c r="G17" s="10">
        <f>F17/E16</f>
        <v>1.3749020142462764</v>
      </c>
      <c r="H17" s="6" t="s">
        <v>109</v>
      </c>
      <c r="I17" s="10" t="s">
        <v>109</v>
      </c>
    </row>
    <row r="18" spans="1:9" ht="16.5">
      <c r="A18" s="19">
        <v>14</v>
      </c>
      <c r="B18" s="23" t="s">
        <v>25</v>
      </c>
      <c r="C18" s="21" t="s">
        <v>11</v>
      </c>
      <c r="D18" s="21" t="s">
        <v>26</v>
      </c>
      <c r="E18" s="6">
        <v>69905.4</v>
      </c>
      <c r="F18" s="6">
        <v>39059.2</v>
      </c>
      <c r="G18" s="10">
        <f>F18/E17</f>
        <v>0.2952512408213988</v>
      </c>
      <c r="H18" s="6">
        <v>9568.7</v>
      </c>
      <c r="I18" s="10">
        <f aca="true" t="shared" si="0" ref="I18:I27">F18/H18</f>
        <v>4.081975607971824</v>
      </c>
    </row>
    <row r="19" spans="1:9" ht="16.5">
      <c r="A19" s="19">
        <v>15</v>
      </c>
      <c r="B19" s="23" t="s">
        <v>27</v>
      </c>
      <c r="C19" s="21" t="s">
        <v>11</v>
      </c>
      <c r="D19" s="21" t="s">
        <v>22</v>
      </c>
      <c r="E19" s="6">
        <v>1528186.9</v>
      </c>
      <c r="F19" s="6">
        <v>124833.3</v>
      </c>
      <c r="G19" s="10">
        <f aca="true" t="shared" si="1" ref="G19:G27">F19/E19</f>
        <v>0.08168719415144837</v>
      </c>
      <c r="H19" s="6">
        <v>131473.1</v>
      </c>
      <c r="I19" s="10">
        <f t="shared" si="0"/>
        <v>0.9494968932808309</v>
      </c>
    </row>
    <row r="20" spans="1:9" ht="22.5" customHeight="1">
      <c r="A20" s="19">
        <v>16</v>
      </c>
      <c r="B20" s="20" t="s">
        <v>28</v>
      </c>
      <c r="C20" s="21" t="s">
        <v>11</v>
      </c>
      <c r="D20" s="21" t="s">
        <v>29</v>
      </c>
      <c r="E20" s="6">
        <v>70216.5</v>
      </c>
      <c r="F20" s="6">
        <v>13025.7</v>
      </c>
      <c r="G20" s="10">
        <f t="shared" si="1"/>
        <v>0.185507679818846</v>
      </c>
      <c r="H20" s="6">
        <v>9252.2</v>
      </c>
      <c r="I20" s="10">
        <f t="shared" si="0"/>
        <v>1.4078489440349322</v>
      </c>
    </row>
    <row r="21" spans="1:9" ht="21.75" customHeight="1">
      <c r="A21" s="19">
        <v>17</v>
      </c>
      <c r="B21" s="20" t="s">
        <v>30</v>
      </c>
      <c r="C21" s="21" t="s">
        <v>11</v>
      </c>
      <c r="D21" s="21" t="s">
        <v>31</v>
      </c>
      <c r="E21" s="6">
        <v>281570</v>
      </c>
      <c r="F21" s="6">
        <v>31472.8</v>
      </c>
      <c r="G21" s="10">
        <f t="shared" si="1"/>
        <v>0.11177611251198635</v>
      </c>
      <c r="H21" s="6">
        <v>24807.2</v>
      </c>
      <c r="I21" s="10">
        <f t="shared" si="0"/>
        <v>1.2686961849785545</v>
      </c>
    </row>
    <row r="22" spans="1:9" ht="24.75" customHeight="1">
      <c r="A22" s="19">
        <v>18</v>
      </c>
      <c r="B22" s="20" t="s">
        <v>32</v>
      </c>
      <c r="C22" s="21" t="s">
        <v>13</v>
      </c>
      <c r="D22" s="21"/>
      <c r="E22" s="6">
        <f>SUM(E23:E26)</f>
        <v>646180.8</v>
      </c>
      <c r="F22" s="6">
        <f>SUM(F23:F26)</f>
        <v>52048.600000000006</v>
      </c>
      <c r="G22" s="10">
        <f t="shared" si="1"/>
        <v>0.08054804475775201</v>
      </c>
      <c r="H22" s="6">
        <f>SUM(H23:H26)</f>
        <v>42041.4</v>
      </c>
      <c r="I22" s="10">
        <f t="shared" si="0"/>
        <v>1.2380320350892218</v>
      </c>
    </row>
    <row r="23" spans="1:9" ht="23.25" customHeight="1">
      <c r="A23" s="19">
        <v>19</v>
      </c>
      <c r="B23" s="20" t="s">
        <v>33</v>
      </c>
      <c r="C23" s="21" t="s">
        <v>13</v>
      </c>
      <c r="D23" s="21" t="s">
        <v>5</v>
      </c>
      <c r="E23" s="6">
        <v>152357.6</v>
      </c>
      <c r="F23" s="6">
        <v>6441.8</v>
      </c>
      <c r="G23" s="10">
        <f t="shared" si="1"/>
        <v>0.04228079203137881</v>
      </c>
      <c r="H23" s="6">
        <v>6248.3</v>
      </c>
      <c r="I23" s="10">
        <f t="shared" si="0"/>
        <v>1.0309684234111678</v>
      </c>
    </row>
    <row r="24" spans="1:9" ht="23.25" customHeight="1">
      <c r="A24" s="19">
        <v>20</v>
      </c>
      <c r="B24" s="20" t="s">
        <v>142</v>
      </c>
      <c r="C24" s="21" t="s">
        <v>13</v>
      </c>
      <c r="D24" s="21" t="s">
        <v>7</v>
      </c>
      <c r="E24" s="6">
        <v>1853.6</v>
      </c>
      <c r="F24" s="6" t="s">
        <v>109</v>
      </c>
      <c r="G24" s="10" t="s">
        <v>109</v>
      </c>
      <c r="H24" s="6" t="s">
        <v>109</v>
      </c>
      <c r="I24" s="10" t="s">
        <v>109</v>
      </c>
    </row>
    <row r="25" spans="1:9" ht="21" customHeight="1">
      <c r="A25" s="19">
        <v>21</v>
      </c>
      <c r="B25" s="15" t="s">
        <v>34</v>
      </c>
      <c r="C25" s="21" t="s">
        <v>13</v>
      </c>
      <c r="D25" s="21" t="s">
        <v>9</v>
      </c>
      <c r="E25" s="6">
        <v>464213.1</v>
      </c>
      <c r="F25" s="6">
        <v>40261</v>
      </c>
      <c r="G25" s="10">
        <f t="shared" si="1"/>
        <v>0.08672956450388841</v>
      </c>
      <c r="H25" s="6">
        <v>30721.7</v>
      </c>
      <c r="I25" s="10">
        <f t="shared" si="0"/>
        <v>1.3105069055423364</v>
      </c>
    </row>
    <row r="26" spans="1:9" ht="33">
      <c r="A26" s="19">
        <v>22</v>
      </c>
      <c r="B26" s="20" t="s">
        <v>35</v>
      </c>
      <c r="C26" s="21" t="s">
        <v>13</v>
      </c>
      <c r="D26" s="21" t="s">
        <v>13</v>
      </c>
      <c r="E26" s="6">
        <v>27756.5</v>
      </c>
      <c r="F26" s="6">
        <v>5345.8</v>
      </c>
      <c r="G26" s="10">
        <f t="shared" si="1"/>
        <v>0.1925963287878515</v>
      </c>
      <c r="H26" s="6">
        <v>5071.4</v>
      </c>
      <c r="I26" s="10">
        <f t="shared" si="0"/>
        <v>1.0541073470836457</v>
      </c>
    </row>
    <row r="27" spans="1:9" ht="21.75" customHeight="1">
      <c r="A27" s="19">
        <v>23</v>
      </c>
      <c r="B27" s="20" t="s">
        <v>36</v>
      </c>
      <c r="C27" s="21" t="s">
        <v>15</v>
      </c>
      <c r="D27" s="21"/>
      <c r="E27" s="6">
        <f>SUM(E28:E28)</f>
        <v>7814.8</v>
      </c>
      <c r="F27" s="6">
        <f>SUM(F28:F28)</f>
        <v>1353.4</v>
      </c>
      <c r="G27" s="10">
        <f t="shared" si="1"/>
        <v>0.1731842145672314</v>
      </c>
      <c r="H27" s="6">
        <f>SUM(H28:H28)</f>
        <v>1433.1</v>
      </c>
      <c r="I27" s="10">
        <f t="shared" si="0"/>
        <v>0.9443862954434444</v>
      </c>
    </row>
    <row r="28" spans="1:9" ht="16.5">
      <c r="A28" s="19">
        <v>24</v>
      </c>
      <c r="B28" s="20" t="s">
        <v>37</v>
      </c>
      <c r="C28" s="21" t="s">
        <v>15</v>
      </c>
      <c r="D28" s="21" t="s">
        <v>13</v>
      </c>
      <c r="E28" s="6">
        <v>7814.8</v>
      </c>
      <c r="F28" s="6">
        <v>1353.4</v>
      </c>
      <c r="G28" s="10">
        <f aca="true" t="shared" si="2" ref="G28:G38">F28/E28</f>
        <v>0.1731842145672314</v>
      </c>
      <c r="H28" s="6">
        <v>1433.1</v>
      </c>
      <c r="I28" s="10">
        <f aca="true" t="shared" si="3" ref="I28:I38">F28/H28</f>
        <v>0.9443862954434444</v>
      </c>
    </row>
    <row r="29" spans="1:9" ht="24" customHeight="1">
      <c r="A29" s="19">
        <v>25</v>
      </c>
      <c r="B29" s="20" t="s">
        <v>38</v>
      </c>
      <c r="C29" s="21" t="s">
        <v>16</v>
      </c>
      <c r="D29" s="21"/>
      <c r="E29" s="6">
        <f>SUM(E30:E35)</f>
        <v>5141012.100000001</v>
      </c>
      <c r="F29" s="6">
        <f>SUM(F30:F35)</f>
        <v>1111447.1</v>
      </c>
      <c r="G29" s="10">
        <f t="shared" si="2"/>
        <v>0.21619227466902868</v>
      </c>
      <c r="H29" s="6">
        <f>SUM(H30:H35)</f>
        <v>1161263.9000000001</v>
      </c>
      <c r="I29" s="10">
        <f t="shared" si="3"/>
        <v>0.9571012239336812</v>
      </c>
    </row>
    <row r="30" spans="1:9" ht="22.5" customHeight="1">
      <c r="A30" s="19">
        <v>26</v>
      </c>
      <c r="B30" s="20" t="s">
        <v>39</v>
      </c>
      <c r="C30" s="21" t="s">
        <v>16</v>
      </c>
      <c r="D30" s="21" t="s">
        <v>5</v>
      </c>
      <c r="E30" s="6">
        <v>2640500.6</v>
      </c>
      <c r="F30" s="6">
        <v>579377.2</v>
      </c>
      <c r="G30" s="10">
        <f t="shared" si="2"/>
        <v>0.2194194540232257</v>
      </c>
      <c r="H30" s="6">
        <v>586652.3</v>
      </c>
      <c r="I30" s="10">
        <f t="shared" si="3"/>
        <v>0.9875989576790203</v>
      </c>
    </row>
    <row r="31" spans="1:9" ht="21" customHeight="1">
      <c r="A31" s="19">
        <v>27</v>
      </c>
      <c r="B31" s="20" t="s">
        <v>40</v>
      </c>
      <c r="C31" s="21" t="s">
        <v>16</v>
      </c>
      <c r="D31" s="21" t="s">
        <v>7</v>
      </c>
      <c r="E31" s="6">
        <v>2136398.9</v>
      </c>
      <c r="F31" s="6">
        <v>442362.3</v>
      </c>
      <c r="G31" s="10">
        <f t="shared" si="2"/>
        <v>0.20705978644718456</v>
      </c>
      <c r="H31" s="6">
        <v>498433.3</v>
      </c>
      <c r="I31" s="10">
        <f t="shared" si="3"/>
        <v>0.8875055097642954</v>
      </c>
    </row>
    <row r="32" spans="1:9" ht="21" customHeight="1">
      <c r="A32" s="19">
        <v>28</v>
      </c>
      <c r="B32" s="20" t="s">
        <v>41</v>
      </c>
      <c r="C32" s="21" t="s">
        <v>16</v>
      </c>
      <c r="D32" s="21" t="s">
        <v>9</v>
      </c>
      <c r="E32" s="6">
        <v>291352.8</v>
      </c>
      <c r="F32" s="6">
        <v>75120.8</v>
      </c>
      <c r="G32" s="10">
        <f t="shared" si="2"/>
        <v>0.25783448794725844</v>
      </c>
      <c r="H32" s="6">
        <v>65122.8</v>
      </c>
      <c r="I32" s="10">
        <f t="shared" si="3"/>
        <v>1.1535253398195409</v>
      </c>
    </row>
    <row r="33" spans="1:9" ht="33">
      <c r="A33" s="19">
        <v>29</v>
      </c>
      <c r="B33" s="15" t="s">
        <v>108</v>
      </c>
      <c r="C33" s="21" t="s">
        <v>16</v>
      </c>
      <c r="D33" s="21" t="s">
        <v>13</v>
      </c>
      <c r="E33" s="6">
        <v>1570.9</v>
      </c>
      <c r="F33" s="6">
        <v>219.2</v>
      </c>
      <c r="G33" s="10">
        <f t="shared" si="2"/>
        <v>0.13953784454771148</v>
      </c>
      <c r="H33" s="6">
        <v>154.9</v>
      </c>
      <c r="I33" s="10">
        <f t="shared" si="3"/>
        <v>1.4151065203357003</v>
      </c>
    </row>
    <row r="34" spans="1:9" ht="16.5">
      <c r="A34" s="19">
        <v>30</v>
      </c>
      <c r="B34" s="20" t="s">
        <v>42</v>
      </c>
      <c r="C34" s="21" t="s">
        <v>16</v>
      </c>
      <c r="D34" s="21" t="s">
        <v>16</v>
      </c>
      <c r="E34" s="6">
        <v>8190.9</v>
      </c>
      <c r="F34" s="6">
        <v>1580.1</v>
      </c>
      <c r="G34" s="10">
        <f t="shared" si="2"/>
        <v>0.1929092041167637</v>
      </c>
      <c r="H34" s="6">
        <v>1477</v>
      </c>
      <c r="I34" s="10">
        <f t="shared" si="3"/>
        <v>1.0698036560595803</v>
      </c>
    </row>
    <row r="35" spans="1:9" ht="22.5" customHeight="1">
      <c r="A35" s="19">
        <v>31</v>
      </c>
      <c r="B35" s="20" t="s">
        <v>43</v>
      </c>
      <c r="C35" s="21" t="s">
        <v>16</v>
      </c>
      <c r="D35" s="21" t="s">
        <v>22</v>
      </c>
      <c r="E35" s="6">
        <v>62998</v>
      </c>
      <c r="F35" s="6">
        <v>12787.5</v>
      </c>
      <c r="G35" s="10">
        <f t="shared" si="2"/>
        <v>0.20298263436934505</v>
      </c>
      <c r="H35" s="6">
        <v>9423.6</v>
      </c>
      <c r="I35" s="10">
        <f t="shared" si="3"/>
        <v>1.3569654908951991</v>
      </c>
    </row>
    <row r="36" spans="1:9" ht="21" customHeight="1">
      <c r="A36" s="19">
        <v>32</v>
      </c>
      <c r="B36" s="20" t="s">
        <v>44</v>
      </c>
      <c r="C36" s="21" t="s">
        <v>26</v>
      </c>
      <c r="D36" s="21"/>
      <c r="E36" s="6">
        <f>SUM(E37:E38)</f>
        <v>459766</v>
      </c>
      <c r="F36" s="6">
        <f>SUM(F37:F38)</f>
        <v>101613.4</v>
      </c>
      <c r="G36" s="10">
        <f t="shared" si="2"/>
        <v>0.22101112304955128</v>
      </c>
      <c r="H36" s="6">
        <f>SUM(H37:H38)</f>
        <v>85775</v>
      </c>
      <c r="I36" s="10">
        <f t="shared" si="3"/>
        <v>1.1846505392013988</v>
      </c>
    </row>
    <row r="37" spans="1:9" s="9" customFormat="1" ht="16.5">
      <c r="A37" s="19">
        <v>33</v>
      </c>
      <c r="B37" s="20" t="s">
        <v>45</v>
      </c>
      <c r="C37" s="21" t="s">
        <v>26</v>
      </c>
      <c r="D37" s="21" t="s">
        <v>5</v>
      </c>
      <c r="E37" s="6">
        <v>394369.3</v>
      </c>
      <c r="F37" s="6">
        <v>85589.5</v>
      </c>
      <c r="G37" s="10">
        <f t="shared" si="2"/>
        <v>0.2170288103054675</v>
      </c>
      <c r="H37" s="6">
        <v>71432</v>
      </c>
      <c r="I37" s="10">
        <f t="shared" si="3"/>
        <v>1.1981954866166424</v>
      </c>
    </row>
    <row r="38" spans="1:9" s="9" customFormat="1" ht="16.5">
      <c r="A38" s="19">
        <v>34</v>
      </c>
      <c r="B38" s="20" t="s">
        <v>46</v>
      </c>
      <c r="C38" s="21" t="s">
        <v>26</v>
      </c>
      <c r="D38" s="21" t="s">
        <v>11</v>
      </c>
      <c r="E38" s="6">
        <v>65396.7</v>
      </c>
      <c r="F38" s="6">
        <v>16023.9</v>
      </c>
      <c r="G38" s="10">
        <f t="shared" si="2"/>
        <v>0.2450261251714536</v>
      </c>
      <c r="H38" s="6">
        <v>14343</v>
      </c>
      <c r="I38" s="10">
        <f t="shared" si="3"/>
        <v>1.1171930558460572</v>
      </c>
    </row>
    <row r="39" spans="1:9" s="9" customFormat="1" ht="23.25" customHeight="1">
      <c r="A39" s="19">
        <v>35</v>
      </c>
      <c r="B39" s="15" t="s">
        <v>47</v>
      </c>
      <c r="C39" s="21" t="s">
        <v>22</v>
      </c>
      <c r="D39" s="21"/>
      <c r="E39" s="6">
        <f>SUM(E40)</f>
        <v>1251</v>
      </c>
      <c r="F39" s="6" t="s">
        <v>109</v>
      </c>
      <c r="G39" s="10" t="s">
        <v>109</v>
      </c>
      <c r="H39" s="6">
        <f>SUM(H40)</f>
        <v>97.2</v>
      </c>
      <c r="I39" s="10" t="s">
        <v>109</v>
      </c>
    </row>
    <row r="40" spans="1:9" s="9" customFormat="1" ht="16.5">
      <c r="A40" s="19">
        <v>36</v>
      </c>
      <c r="B40" s="23" t="s">
        <v>48</v>
      </c>
      <c r="C40" s="21" t="s">
        <v>22</v>
      </c>
      <c r="D40" s="21" t="s">
        <v>16</v>
      </c>
      <c r="E40" s="6">
        <v>1251</v>
      </c>
      <c r="F40" s="6" t="s">
        <v>109</v>
      </c>
      <c r="G40" s="10" t="s">
        <v>109</v>
      </c>
      <c r="H40" s="6">
        <v>97.2</v>
      </c>
      <c r="I40" s="10" t="s">
        <v>109</v>
      </c>
    </row>
    <row r="41" spans="1:9" ht="23.25" customHeight="1">
      <c r="A41" s="19">
        <v>37</v>
      </c>
      <c r="B41" s="20" t="s">
        <v>49</v>
      </c>
      <c r="C41" s="21" t="s">
        <v>29</v>
      </c>
      <c r="D41" s="21"/>
      <c r="E41" s="6">
        <f>SUM(E42:E45)</f>
        <v>327604.60000000003</v>
      </c>
      <c r="F41" s="6">
        <f>SUM(F42:F45)</f>
        <v>90803.7</v>
      </c>
      <c r="G41" s="10">
        <f aca="true" t="shared" si="4" ref="G41:G55">F41/E41</f>
        <v>0.27717467947641755</v>
      </c>
      <c r="H41" s="6">
        <f>SUM(H42:H45)</f>
        <v>62126.200000000004</v>
      </c>
      <c r="I41" s="10">
        <f aca="true" t="shared" si="5" ref="I41:I46">F41/H41</f>
        <v>1.4616007417160553</v>
      </c>
    </row>
    <row r="42" spans="1:9" ht="16.5">
      <c r="A42" s="19">
        <v>38</v>
      </c>
      <c r="B42" s="20" t="s">
        <v>50</v>
      </c>
      <c r="C42" s="21" t="s">
        <v>29</v>
      </c>
      <c r="D42" s="21" t="s">
        <v>5</v>
      </c>
      <c r="E42" s="6">
        <v>15483.3</v>
      </c>
      <c r="F42" s="6">
        <v>3762.9</v>
      </c>
      <c r="G42" s="10">
        <f t="shared" si="4"/>
        <v>0.24302958671601016</v>
      </c>
      <c r="H42" s="6">
        <v>3103.9</v>
      </c>
      <c r="I42" s="10">
        <f t="shared" si="5"/>
        <v>1.212313541029028</v>
      </c>
    </row>
    <row r="43" spans="1:9" ht="16.5">
      <c r="A43" s="19">
        <v>39</v>
      </c>
      <c r="B43" s="20" t="s">
        <v>51</v>
      </c>
      <c r="C43" s="21" t="s">
        <v>29</v>
      </c>
      <c r="D43" s="21" t="s">
        <v>9</v>
      </c>
      <c r="E43" s="6">
        <v>174651.1</v>
      </c>
      <c r="F43" s="6">
        <v>49937.2</v>
      </c>
      <c r="G43" s="10">
        <f t="shared" si="4"/>
        <v>0.2859254822901201</v>
      </c>
      <c r="H43" s="6">
        <v>23443.8</v>
      </c>
      <c r="I43" s="10">
        <f t="shared" si="5"/>
        <v>2.130081300813008</v>
      </c>
    </row>
    <row r="44" spans="1:9" ht="16.5">
      <c r="A44" s="19">
        <v>40</v>
      </c>
      <c r="B44" s="15" t="s">
        <v>52</v>
      </c>
      <c r="C44" s="21" t="s">
        <v>29</v>
      </c>
      <c r="D44" s="21" t="s">
        <v>11</v>
      </c>
      <c r="E44" s="6">
        <v>123582.5</v>
      </c>
      <c r="F44" s="6">
        <v>34783.3</v>
      </c>
      <c r="G44" s="10">
        <f t="shared" si="4"/>
        <v>0.2814581352537779</v>
      </c>
      <c r="H44" s="6">
        <v>33524.9</v>
      </c>
      <c r="I44" s="10">
        <f t="shared" si="5"/>
        <v>1.0375362790045608</v>
      </c>
    </row>
    <row r="45" spans="1:9" ht="16.5">
      <c r="A45" s="19">
        <v>41</v>
      </c>
      <c r="B45" s="20" t="s">
        <v>53</v>
      </c>
      <c r="C45" s="21" t="s">
        <v>29</v>
      </c>
      <c r="D45" s="21" t="s">
        <v>15</v>
      </c>
      <c r="E45" s="6">
        <v>13887.699999999999</v>
      </c>
      <c r="F45" s="6">
        <v>2320.3</v>
      </c>
      <c r="G45" s="10">
        <f t="shared" si="4"/>
        <v>0.1670759016971853</v>
      </c>
      <c r="H45" s="6">
        <v>2053.6</v>
      </c>
      <c r="I45" s="10">
        <f t="shared" si="5"/>
        <v>1.1298694974678614</v>
      </c>
    </row>
    <row r="46" spans="1:9" ht="21" customHeight="1">
      <c r="A46" s="19">
        <v>42</v>
      </c>
      <c r="B46" s="20" t="s">
        <v>54</v>
      </c>
      <c r="C46" s="21" t="s">
        <v>17</v>
      </c>
      <c r="D46" s="21"/>
      <c r="E46" s="6">
        <f>SUM(E47:E50)</f>
        <v>624232.2</v>
      </c>
      <c r="F46" s="6">
        <f>SUM(F47:F50)</f>
        <v>81352.6</v>
      </c>
      <c r="G46" s="10">
        <f t="shared" si="4"/>
        <v>0.13032426074784353</v>
      </c>
      <c r="H46" s="6">
        <f>SUM(H47:H50)</f>
        <v>71349.2</v>
      </c>
      <c r="I46" s="10">
        <f t="shared" si="5"/>
        <v>1.1402033940114256</v>
      </c>
    </row>
    <row r="47" spans="1:9" ht="16.5">
      <c r="A47" s="19">
        <v>43</v>
      </c>
      <c r="B47" s="20" t="s">
        <v>55</v>
      </c>
      <c r="C47" s="21" t="s">
        <v>17</v>
      </c>
      <c r="D47" s="21" t="s">
        <v>5</v>
      </c>
      <c r="E47" s="6">
        <v>34227.3</v>
      </c>
      <c r="F47" s="6">
        <v>6468</v>
      </c>
      <c r="G47" s="10">
        <f t="shared" si="4"/>
        <v>0.18897196097851712</v>
      </c>
      <c r="H47" s="6">
        <v>5794.7</v>
      </c>
      <c r="I47" s="10">
        <f>F47/H47</f>
        <v>1.1161923826945312</v>
      </c>
    </row>
    <row r="48" spans="1:9" ht="16.5">
      <c r="A48" s="19">
        <v>44</v>
      </c>
      <c r="B48" s="20" t="s">
        <v>115</v>
      </c>
      <c r="C48" s="21" t="s">
        <v>17</v>
      </c>
      <c r="D48" s="21" t="s">
        <v>7</v>
      </c>
      <c r="E48" s="6">
        <v>246493.6</v>
      </c>
      <c r="F48" s="6" t="s">
        <v>109</v>
      </c>
      <c r="G48" s="10" t="s">
        <v>109</v>
      </c>
      <c r="H48" s="6">
        <v>409.5</v>
      </c>
      <c r="I48" s="10" t="s">
        <v>109</v>
      </c>
    </row>
    <row r="49" spans="1:9" ht="16.5">
      <c r="A49" s="19">
        <v>45</v>
      </c>
      <c r="B49" s="20" t="s">
        <v>110</v>
      </c>
      <c r="C49" s="21" t="s">
        <v>17</v>
      </c>
      <c r="D49" s="21" t="s">
        <v>9</v>
      </c>
      <c r="E49" s="6">
        <v>215784.3</v>
      </c>
      <c r="F49" s="6">
        <v>47361.1</v>
      </c>
      <c r="G49" s="10">
        <f t="shared" si="4"/>
        <v>0.21948353054415914</v>
      </c>
      <c r="H49" s="6">
        <v>42496.6</v>
      </c>
      <c r="I49" s="10">
        <f aca="true" t="shared" si="6" ref="I49:I56">F49/H49</f>
        <v>1.1144679809678892</v>
      </c>
    </row>
    <row r="50" spans="1:9" ht="23.25" customHeight="1">
      <c r="A50" s="19">
        <v>46</v>
      </c>
      <c r="B50" s="20" t="s">
        <v>56</v>
      </c>
      <c r="C50" s="21" t="s">
        <v>17</v>
      </c>
      <c r="D50" s="21" t="s">
        <v>13</v>
      </c>
      <c r="E50" s="6">
        <v>127727</v>
      </c>
      <c r="F50" s="6">
        <v>27523.5</v>
      </c>
      <c r="G50" s="10">
        <f t="shared" si="4"/>
        <v>0.2154869369827836</v>
      </c>
      <c r="H50" s="6">
        <v>22648.4</v>
      </c>
      <c r="I50" s="10">
        <f t="shared" si="6"/>
        <v>1.2152514084880168</v>
      </c>
    </row>
    <row r="51" spans="1:9" ht="20.25" customHeight="1">
      <c r="A51" s="19">
        <v>47</v>
      </c>
      <c r="B51" s="20" t="s">
        <v>57</v>
      </c>
      <c r="C51" s="21" t="s">
        <v>31</v>
      </c>
      <c r="D51" s="21"/>
      <c r="E51" s="6">
        <f>SUM(E52)</f>
        <v>55316</v>
      </c>
      <c r="F51" s="6">
        <f>SUM(F52)</f>
        <v>8216.5</v>
      </c>
      <c r="G51" s="10">
        <f>F51/E51</f>
        <v>0.14853749367271676</v>
      </c>
      <c r="H51" s="6">
        <f>SUM(H52)</f>
        <v>8824.9</v>
      </c>
      <c r="I51" s="10">
        <f t="shared" si="6"/>
        <v>0.931058708880554</v>
      </c>
    </row>
    <row r="52" spans="1:9" ht="22.5" customHeight="1">
      <c r="A52" s="19">
        <v>48</v>
      </c>
      <c r="B52" s="20" t="s">
        <v>58</v>
      </c>
      <c r="C52" s="21" t="s">
        <v>31</v>
      </c>
      <c r="D52" s="21" t="s">
        <v>7</v>
      </c>
      <c r="E52" s="6">
        <v>55316</v>
      </c>
      <c r="F52" s="6">
        <v>8216.5</v>
      </c>
      <c r="G52" s="10">
        <f t="shared" si="4"/>
        <v>0.14853749367271676</v>
      </c>
      <c r="H52" s="6">
        <v>8824.9</v>
      </c>
      <c r="I52" s="10">
        <f t="shared" si="6"/>
        <v>0.931058708880554</v>
      </c>
    </row>
    <row r="53" spans="1:9" ht="36.75" customHeight="1">
      <c r="A53" s="19">
        <v>49</v>
      </c>
      <c r="B53" s="20" t="s">
        <v>59</v>
      </c>
      <c r="C53" s="21" t="s">
        <v>19</v>
      </c>
      <c r="D53" s="21"/>
      <c r="E53" s="6">
        <f>SUM(E54)</f>
        <v>40877.8</v>
      </c>
      <c r="F53" s="6">
        <f>F54</f>
        <v>605.9</v>
      </c>
      <c r="G53" s="10">
        <f t="shared" si="4"/>
        <v>0.014822226245052325</v>
      </c>
      <c r="H53" s="6">
        <f>H54</f>
        <v>3816.5</v>
      </c>
      <c r="I53" s="10">
        <f t="shared" si="6"/>
        <v>0.1587580243678763</v>
      </c>
    </row>
    <row r="54" spans="1:9" ht="35.25" customHeight="1">
      <c r="A54" s="19">
        <v>50</v>
      </c>
      <c r="B54" s="20" t="s">
        <v>60</v>
      </c>
      <c r="C54" s="21" t="s">
        <v>19</v>
      </c>
      <c r="D54" s="21" t="s">
        <v>5</v>
      </c>
      <c r="E54" s="6">
        <v>40877.8</v>
      </c>
      <c r="F54" s="6">
        <v>605.9</v>
      </c>
      <c r="G54" s="10">
        <f>F54/E54</f>
        <v>0.014822226245052325</v>
      </c>
      <c r="H54" s="6">
        <v>3816.5</v>
      </c>
      <c r="I54" s="10">
        <f t="shared" si="6"/>
        <v>0.1587580243678763</v>
      </c>
    </row>
    <row r="55" spans="1:9" ht="16.5">
      <c r="A55" s="19">
        <v>51</v>
      </c>
      <c r="B55" s="24" t="s">
        <v>63</v>
      </c>
      <c r="C55" s="21"/>
      <c r="D55" s="21"/>
      <c r="E55" s="6">
        <f>E5+E13+E15+E22+E27+E29+E36+E39+E41+E46+E51+E53</f>
        <v>10092844.6</v>
      </c>
      <c r="F55" s="6">
        <f>F5+F13+F15+F22+F27+F29+F36+F41+F46+F51+F53</f>
        <v>1797163.5</v>
      </c>
      <c r="G55" s="10">
        <f t="shared" si="4"/>
        <v>0.17806312999211343</v>
      </c>
      <c r="H55" s="6">
        <f>H5+H13+H15+H22+H27+H29+H36+H39+H41+H46+H51+H53</f>
        <v>1742863.3</v>
      </c>
      <c r="I55" s="10">
        <f t="shared" si="6"/>
        <v>1.0311557423924183</v>
      </c>
    </row>
    <row r="56" spans="2:9" ht="16.5" hidden="1">
      <c r="B56" s="48" t="s">
        <v>61</v>
      </c>
      <c r="C56" s="49"/>
      <c r="D56" s="49"/>
      <c r="E56" s="50"/>
      <c r="F56" s="50"/>
      <c r="H56" s="50"/>
      <c r="I56" s="25" t="e">
        <f t="shared" si="6"/>
        <v>#DIV/0!</v>
      </c>
    </row>
    <row r="57" spans="3:9" ht="16.5">
      <c r="C57" s="7"/>
      <c r="D57" s="7"/>
      <c r="E57" s="7"/>
      <c r="F57" s="8"/>
      <c r="H57" s="8"/>
      <c r="I57" s="7"/>
    </row>
    <row r="58" spans="3:9" ht="16.5">
      <c r="C58" s="9"/>
      <c r="D58" s="9"/>
      <c r="E58" s="9"/>
      <c r="F58" s="9"/>
      <c r="H58" s="9"/>
      <c r="I58" s="9"/>
    </row>
  </sheetData>
  <sheetProtection/>
  <mergeCells count="2">
    <mergeCell ref="A1:B1"/>
    <mergeCell ref="A3:A4"/>
  </mergeCell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Пользователь Windows</cp:lastModifiedBy>
  <cp:lastPrinted>2020-04-14T09:38:38Z</cp:lastPrinted>
  <dcterms:created xsi:type="dcterms:W3CDTF">2008-06-10T05:32:17Z</dcterms:created>
  <dcterms:modified xsi:type="dcterms:W3CDTF">2020-04-14T09:38:40Z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-213198139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374272043</vt:i4>
  </property>
</Properties>
</file>