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480" yWindow="615" windowWidth="18195" windowHeight="11280"/>
  </bookViews>
  <sheets>
    <sheet name="январь - апрель 2019" sheetId="1" r:id="rId1"/>
  </sheets>
  <definedNames>
    <definedName name="_GoBack" localSheetId="0">'январь - апрель 2019'!$AC$66</definedName>
  </definedNames>
  <calcPr calcId="125725"/>
</workbook>
</file>

<file path=xl/calcChain.xml><?xml version="1.0" encoding="utf-8"?>
<calcChain xmlns="http://schemas.openxmlformats.org/spreadsheetml/2006/main">
  <c r="AA303" i="1"/>
  <c r="AB303" s="1"/>
  <c r="X303"/>
  <c r="Y303" s="1"/>
  <c r="U303"/>
  <c r="AA302"/>
  <c r="AB302" s="1"/>
  <c r="X302"/>
  <c r="Y302" s="1"/>
  <c r="AA301"/>
  <c r="AB301" s="1"/>
  <c r="X301"/>
  <c r="Y301" s="1"/>
  <c r="U301"/>
  <c r="AA300"/>
  <c r="AB300" s="1"/>
  <c r="X300"/>
  <c r="Y300" s="1"/>
  <c r="AA299"/>
  <c r="AB299" s="1"/>
  <c r="X299"/>
  <c r="Y299" s="1"/>
  <c r="AA298"/>
  <c r="AB298" s="1"/>
  <c r="X298"/>
  <c r="Y298" s="1"/>
  <c r="AA297"/>
  <c r="AB297" s="1"/>
  <c r="X297"/>
  <c r="Y297" s="1"/>
  <c r="AA296"/>
  <c r="AB296" s="1"/>
  <c r="X296"/>
  <c r="Y296" s="1"/>
  <c r="AA295"/>
  <c r="AB295" s="1"/>
  <c r="X295"/>
  <c r="Y295" s="1"/>
  <c r="AA294"/>
  <c r="AB294" s="1"/>
  <c r="X294"/>
  <c r="Y294" s="1"/>
  <c r="AA293"/>
  <c r="AB293" s="1"/>
  <c r="X293"/>
  <c r="Y293" s="1"/>
  <c r="AA292"/>
  <c r="AB292" s="1"/>
  <c r="X292"/>
  <c r="Y292" s="1"/>
  <c r="T292"/>
  <c r="T293" s="1"/>
  <c r="T294" s="1"/>
  <c r="T295" s="1"/>
  <c r="T296" s="1"/>
  <c r="T297" s="1"/>
  <c r="S292"/>
  <c r="S293" s="1"/>
  <c r="S294" s="1"/>
  <c r="S295" s="1"/>
  <c r="S296" s="1"/>
  <c r="S297" s="1"/>
  <c r="E292"/>
  <c r="E293" s="1"/>
  <c r="E294" s="1"/>
  <c r="E295" s="1"/>
  <c r="E296" s="1"/>
  <c r="E297" s="1"/>
  <c r="D292"/>
  <c r="D293" s="1"/>
  <c r="D294" s="1"/>
  <c r="D295" s="1"/>
  <c r="D296" s="1"/>
  <c r="D297" s="1"/>
  <c r="C292"/>
  <c r="C293" s="1"/>
  <c r="C294" s="1"/>
  <c r="C295" s="1"/>
  <c r="C296" s="1"/>
  <c r="C297" s="1"/>
  <c r="B292"/>
  <c r="B293" s="1"/>
  <c r="B294" s="1"/>
  <c r="B295" s="1"/>
  <c r="B296" s="1"/>
  <c r="B297" s="1"/>
  <c r="AA291"/>
  <c r="AB291" s="1"/>
  <c r="X291"/>
  <c r="Y291" s="1"/>
  <c r="AA290"/>
  <c r="AB290" s="1"/>
  <c r="X290"/>
  <c r="Y290" s="1"/>
  <c r="AA289"/>
  <c r="AB289" s="1"/>
  <c r="X289"/>
  <c r="Y289" s="1"/>
  <c r="AA288"/>
  <c r="AB288" s="1"/>
  <c r="X288"/>
  <c r="Y288" s="1"/>
  <c r="AA287"/>
  <c r="AB287" s="1"/>
  <c r="X287"/>
  <c r="Y287" s="1"/>
  <c r="AA286"/>
  <c r="AB286" s="1"/>
  <c r="X286"/>
  <c r="Y286" s="1"/>
  <c r="AA285"/>
  <c r="AB285" s="1"/>
  <c r="X285"/>
  <c r="Y285" s="1"/>
  <c r="R285"/>
  <c r="R286" s="1"/>
  <c r="R287" s="1"/>
  <c r="AA284"/>
  <c r="AB284" s="1"/>
  <c r="X284"/>
  <c r="Y284" s="1"/>
  <c r="AA283"/>
  <c r="AB283" s="1"/>
  <c r="X283"/>
  <c r="Y283" s="1"/>
  <c r="AA282"/>
  <c r="AB282" s="1"/>
  <c r="X282"/>
  <c r="Y282" s="1"/>
  <c r="AA281"/>
  <c r="AB281" s="1"/>
  <c r="X281"/>
  <c r="Y281" s="1"/>
  <c r="AA280"/>
  <c r="AB280" s="1"/>
  <c r="X280"/>
  <c r="Y280" s="1"/>
  <c r="AA279"/>
  <c r="AB279" s="1"/>
  <c r="Y279"/>
  <c r="X279"/>
  <c r="AA278"/>
  <c r="AB278" s="1"/>
  <c r="X278"/>
  <c r="Y278" s="1"/>
  <c r="AB277"/>
  <c r="AA277"/>
  <c r="Y277"/>
  <c r="X277"/>
  <c r="AA276"/>
  <c r="AB276" s="1"/>
  <c r="X276"/>
  <c r="Y276" s="1"/>
  <c r="AB275"/>
  <c r="AA275"/>
  <c r="Y275"/>
  <c r="X275"/>
  <c r="AA274"/>
  <c r="AB274" s="1"/>
  <c r="X274"/>
  <c r="Y274" s="1"/>
  <c r="AB273"/>
  <c r="AA273"/>
  <c r="Y273"/>
  <c r="X273"/>
  <c r="AA272"/>
  <c r="AB272" s="1"/>
  <c r="X272"/>
  <c r="Y272" s="1"/>
  <c r="AA271"/>
  <c r="AB271" s="1"/>
  <c r="X271"/>
  <c r="Y271" s="1"/>
  <c r="AA270"/>
  <c r="AB270" s="1"/>
  <c r="X270"/>
  <c r="Y270" s="1"/>
  <c r="AC269"/>
  <c r="AC270" s="1"/>
  <c r="AC271" s="1"/>
  <c r="AC272" s="1"/>
  <c r="AC273" s="1"/>
  <c r="AC274" s="1"/>
  <c r="AC275" s="1"/>
  <c r="AC276" s="1"/>
  <c r="AC277" s="1"/>
  <c r="AC278" s="1"/>
  <c r="AC279" s="1"/>
  <c r="AC280" s="1"/>
  <c r="AC281" s="1"/>
  <c r="AC282" s="1"/>
  <c r="AC283" s="1"/>
  <c r="AC284" s="1"/>
  <c r="AC285" s="1"/>
  <c r="AC286" s="1"/>
  <c r="AC287" s="1"/>
  <c r="AC288" s="1"/>
  <c r="AC289" s="1"/>
  <c r="AC290" s="1"/>
  <c r="AC291" s="1"/>
  <c r="AA269"/>
  <c r="AB269" s="1"/>
  <c r="X269"/>
  <c r="Y269" s="1"/>
  <c r="I269"/>
  <c r="I270" s="1"/>
  <c r="I271" s="1"/>
  <c r="I272" s="1"/>
  <c r="I273" s="1"/>
  <c r="I274" s="1"/>
  <c r="I275" s="1"/>
  <c r="I276" s="1"/>
  <c r="I277" s="1"/>
  <c r="I278" s="1"/>
  <c r="I279" s="1"/>
  <c r="I280" s="1"/>
  <c r="I281" s="1"/>
  <c r="I282" s="1"/>
  <c r="I283" s="1"/>
  <c r="I284" s="1"/>
  <c r="I285" s="1"/>
  <c r="I286" s="1"/>
  <c r="I287" s="1"/>
  <c r="G269"/>
  <c r="F269"/>
  <c r="F270" s="1"/>
  <c r="F271" s="1"/>
  <c r="F272" s="1"/>
  <c r="F273" s="1"/>
  <c r="F274" s="1"/>
  <c r="F275" s="1"/>
  <c r="F276" s="1"/>
  <c r="F277" s="1"/>
  <c r="F278" s="1"/>
  <c r="F279" s="1"/>
  <c r="F280" s="1"/>
  <c r="F281" s="1"/>
  <c r="F282" s="1"/>
  <c r="F283" s="1"/>
  <c r="F284" s="1"/>
  <c r="F285" s="1"/>
  <c r="F286" s="1"/>
  <c r="F287" s="1"/>
  <c r="AA268"/>
  <c r="AB268" s="1"/>
  <c r="X268"/>
  <c r="Y268" s="1"/>
  <c r="H268"/>
  <c r="AA267"/>
  <c r="AB267" s="1"/>
  <c r="X267"/>
  <c r="Y267" s="1"/>
  <c r="U267"/>
  <c r="AA266"/>
  <c r="AB266" s="1"/>
  <c r="X266"/>
  <c r="Y266" s="1"/>
  <c r="AA265"/>
  <c r="AB265" s="1"/>
  <c r="X265"/>
  <c r="Y265" s="1"/>
  <c r="U265"/>
  <c r="AA264"/>
  <c r="AB264" s="1"/>
  <c r="X264"/>
  <c r="Y264" s="1"/>
  <c r="AA263"/>
  <c r="AB263" s="1"/>
  <c r="X263"/>
  <c r="Y263" s="1"/>
  <c r="AA262"/>
  <c r="AB262" s="1"/>
  <c r="X262"/>
  <c r="Y262" s="1"/>
  <c r="AA261"/>
  <c r="AB261" s="1"/>
  <c r="X261"/>
  <c r="Y261" s="1"/>
  <c r="AA260"/>
  <c r="AB260" s="1"/>
  <c r="X260"/>
  <c r="Y260" s="1"/>
  <c r="AA259"/>
  <c r="AB259" s="1"/>
  <c r="X259"/>
  <c r="Y259" s="1"/>
  <c r="AA258"/>
  <c r="AB258" s="1"/>
  <c r="X258"/>
  <c r="Y258" s="1"/>
  <c r="AA257"/>
  <c r="AB257" s="1"/>
  <c r="X257"/>
  <c r="Y257" s="1"/>
  <c r="AA256"/>
  <c r="AB256" s="1"/>
  <c r="X256"/>
  <c r="Y256" s="1"/>
  <c r="T256"/>
  <c r="T257" s="1"/>
  <c r="T258" s="1"/>
  <c r="T259" s="1"/>
  <c r="T260" s="1"/>
  <c r="T261" s="1"/>
  <c r="S256"/>
  <c r="S257" s="1"/>
  <c r="S258" s="1"/>
  <c r="S259" s="1"/>
  <c r="S260" s="1"/>
  <c r="S261" s="1"/>
  <c r="E256"/>
  <c r="E257" s="1"/>
  <c r="E258" s="1"/>
  <c r="E259" s="1"/>
  <c r="E260" s="1"/>
  <c r="E261" s="1"/>
  <c r="D256"/>
  <c r="D257" s="1"/>
  <c r="D258" s="1"/>
  <c r="D259" s="1"/>
  <c r="D260" s="1"/>
  <c r="D261" s="1"/>
  <c r="C256"/>
  <c r="C257" s="1"/>
  <c r="C258" s="1"/>
  <c r="C259" s="1"/>
  <c r="C260" s="1"/>
  <c r="C261" s="1"/>
  <c r="B256"/>
  <c r="B257" s="1"/>
  <c r="B258" s="1"/>
  <c r="B259" s="1"/>
  <c r="B260" s="1"/>
  <c r="B261" s="1"/>
  <c r="AA255"/>
  <c r="AB255" s="1"/>
  <c r="X255"/>
  <c r="Y255" s="1"/>
  <c r="AA254"/>
  <c r="AB254" s="1"/>
  <c r="X254"/>
  <c r="Y254" s="1"/>
  <c r="AA253"/>
  <c r="AB253" s="1"/>
  <c r="X253"/>
  <c r="Y253" s="1"/>
  <c r="AA252"/>
  <c r="AB252" s="1"/>
  <c r="X252"/>
  <c r="Y252" s="1"/>
  <c r="AA251"/>
  <c r="AB251" s="1"/>
  <c r="X251"/>
  <c r="Y251" s="1"/>
  <c r="AA250"/>
  <c r="AB250" s="1"/>
  <c r="X250"/>
  <c r="Y250" s="1"/>
  <c r="AA249"/>
  <c r="AB249" s="1"/>
  <c r="X249"/>
  <c r="Y249" s="1"/>
  <c r="R249"/>
  <c r="R250" s="1"/>
  <c r="R251" s="1"/>
  <c r="Z248"/>
  <c r="AA248" s="1"/>
  <c r="W248"/>
  <c r="AA247"/>
  <c r="AB247" s="1"/>
  <c r="X247"/>
  <c r="Y247" s="1"/>
  <c r="AA246"/>
  <c r="AB246" s="1"/>
  <c r="X246"/>
  <c r="Y246" s="1"/>
  <c r="AA245"/>
  <c r="AB245" s="1"/>
  <c r="X245"/>
  <c r="Y245" s="1"/>
  <c r="AA244"/>
  <c r="AB244" s="1"/>
  <c r="X244"/>
  <c r="Y244" s="1"/>
  <c r="AA243"/>
  <c r="AB243" s="1"/>
  <c r="X243"/>
  <c r="Y243" s="1"/>
  <c r="AA242"/>
  <c r="AB242" s="1"/>
  <c r="W242"/>
  <c r="X242" s="1"/>
  <c r="AA241"/>
  <c r="AB241" s="1"/>
  <c r="X241"/>
  <c r="Y241" s="1"/>
  <c r="AA240"/>
  <c r="AB240" s="1"/>
  <c r="W240"/>
  <c r="AA239"/>
  <c r="AB239" s="1"/>
  <c r="X239"/>
  <c r="Y239" s="1"/>
  <c r="AA238"/>
  <c r="AB238" s="1"/>
  <c r="W238"/>
  <c r="X238" s="1"/>
  <c r="AA237"/>
  <c r="AB237" s="1"/>
  <c r="X237"/>
  <c r="Y237" s="1"/>
  <c r="AA236"/>
  <c r="AB236" s="1"/>
  <c r="W236"/>
  <c r="AA235"/>
  <c r="AB235" s="1"/>
  <c r="X235"/>
  <c r="Y235" s="1"/>
  <c r="Z234"/>
  <c r="AA234" s="1"/>
  <c r="W234"/>
  <c r="AC233"/>
  <c r="AC234" s="1"/>
  <c r="AC235" s="1"/>
  <c r="AC236" s="1"/>
  <c r="AC237" s="1"/>
  <c r="AC238" s="1"/>
  <c r="AC239" s="1"/>
  <c r="AC240" s="1"/>
  <c r="AC241" s="1"/>
  <c r="AC242" s="1"/>
  <c r="AC243" s="1"/>
  <c r="AC244" s="1"/>
  <c r="AC245" s="1"/>
  <c r="AC246" s="1"/>
  <c r="AC247" s="1"/>
  <c r="AC248" s="1"/>
  <c r="AC249" s="1"/>
  <c r="AC250" s="1"/>
  <c r="AC251" s="1"/>
  <c r="AC252" s="1"/>
  <c r="AC253" s="1"/>
  <c r="AC254" s="1"/>
  <c r="AC255" s="1"/>
  <c r="AA233"/>
  <c r="AB233" s="1"/>
  <c r="X233"/>
  <c r="Y233" s="1"/>
  <c r="I233"/>
  <c r="I234" s="1"/>
  <c r="I235" s="1"/>
  <c r="I236" s="1"/>
  <c r="I237" s="1"/>
  <c r="I238" s="1"/>
  <c r="I239" s="1"/>
  <c r="I240" s="1"/>
  <c r="I241" s="1"/>
  <c r="I242" s="1"/>
  <c r="I243" s="1"/>
  <c r="I244" s="1"/>
  <c r="I245" s="1"/>
  <c r="I246" s="1"/>
  <c r="I247" s="1"/>
  <c r="I248" s="1"/>
  <c r="I249" s="1"/>
  <c r="I250" s="1"/>
  <c r="I251" s="1"/>
  <c r="G233"/>
  <c r="G234" s="1"/>
  <c r="F233"/>
  <c r="F234" s="1"/>
  <c r="F235" s="1"/>
  <c r="F236" s="1"/>
  <c r="F237" s="1"/>
  <c r="F238" s="1"/>
  <c r="F239" s="1"/>
  <c r="F240" s="1"/>
  <c r="F241" s="1"/>
  <c r="F242" s="1"/>
  <c r="F243" s="1"/>
  <c r="F244" s="1"/>
  <c r="F245" s="1"/>
  <c r="F246" s="1"/>
  <c r="F247" s="1"/>
  <c r="F248" s="1"/>
  <c r="F249" s="1"/>
  <c r="F250" s="1"/>
  <c r="F251" s="1"/>
  <c r="Z232"/>
  <c r="X232"/>
  <c r="W232"/>
  <c r="H232"/>
  <c r="AA231"/>
  <c r="AB231" s="1"/>
  <c r="X231"/>
  <c r="Y231" s="1"/>
  <c r="U231"/>
  <c r="AA230"/>
  <c r="AB230" s="1"/>
  <c r="X230"/>
  <c r="Y230" s="1"/>
  <c r="AA229"/>
  <c r="AB229" s="1"/>
  <c r="X229"/>
  <c r="Y229" s="1"/>
  <c r="U229"/>
  <c r="AA228"/>
  <c r="AB228" s="1"/>
  <c r="X228"/>
  <c r="Y228" s="1"/>
  <c r="AA227"/>
  <c r="AB227" s="1"/>
  <c r="X227"/>
  <c r="Y227" s="1"/>
  <c r="AA226"/>
  <c r="AB226" s="1"/>
  <c r="X226"/>
  <c r="Y226" s="1"/>
  <c r="AA225"/>
  <c r="AB225" s="1"/>
  <c r="X225"/>
  <c r="Y225" s="1"/>
  <c r="AA224"/>
  <c r="AB224" s="1"/>
  <c r="X224"/>
  <c r="Y224" s="1"/>
  <c r="AA223"/>
  <c r="AB223" s="1"/>
  <c r="X223"/>
  <c r="Y223" s="1"/>
  <c r="AA222"/>
  <c r="AB222" s="1"/>
  <c r="X222"/>
  <c r="Y222" s="1"/>
  <c r="AA221"/>
  <c r="AB221" s="1"/>
  <c r="X221"/>
  <c r="Y221" s="1"/>
  <c r="AA220"/>
  <c r="AB220" s="1"/>
  <c r="X220"/>
  <c r="Y220" s="1"/>
  <c r="AA219"/>
  <c r="AB219" s="1"/>
  <c r="X219"/>
  <c r="Y219" s="1"/>
  <c r="R219"/>
  <c r="R220" s="1"/>
  <c r="R221" s="1"/>
  <c r="Z218"/>
  <c r="W218"/>
  <c r="X218" s="1"/>
  <c r="AB217"/>
  <c r="AA217"/>
  <c r="Y217"/>
  <c r="X217"/>
  <c r="AA216"/>
  <c r="AB216" s="1"/>
  <c r="X216"/>
  <c r="Y216" s="1"/>
  <c r="AB215"/>
  <c r="AA215"/>
  <c r="Y215"/>
  <c r="X215"/>
  <c r="AA214"/>
  <c r="AB214" s="1"/>
  <c r="X214"/>
  <c r="Y214" s="1"/>
  <c r="AB213"/>
  <c r="AA213"/>
  <c r="Y213"/>
  <c r="X213"/>
  <c r="AA212"/>
  <c r="AB212" s="1"/>
  <c r="W212"/>
  <c r="AA211"/>
  <c r="AB211" s="1"/>
  <c r="X211"/>
  <c r="Y211" s="1"/>
  <c r="AA210"/>
  <c r="AB210" s="1"/>
  <c r="W210"/>
  <c r="X210" s="1"/>
  <c r="AB209"/>
  <c r="AA209"/>
  <c r="Y209"/>
  <c r="X209"/>
  <c r="AA208"/>
  <c r="AB208" s="1"/>
  <c r="X208"/>
  <c r="Y208" s="1"/>
  <c r="AB207"/>
  <c r="AA207"/>
  <c r="Y207"/>
  <c r="X207"/>
  <c r="AA206"/>
  <c r="AB206" s="1"/>
  <c r="W206"/>
  <c r="AA205"/>
  <c r="AB205" s="1"/>
  <c r="X205"/>
  <c r="Y205" s="1"/>
  <c r="Z204"/>
  <c r="AA204" s="1"/>
  <c r="W204"/>
  <c r="X204" s="1"/>
  <c r="AC203"/>
  <c r="AC204" s="1"/>
  <c r="AC205" s="1"/>
  <c r="AC206" s="1"/>
  <c r="AC207" s="1"/>
  <c r="AC208" s="1"/>
  <c r="AC209" s="1"/>
  <c r="AC210" s="1"/>
  <c r="AC211" s="1"/>
  <c r="AC212" s="1"/>
  <c r="AC213" s="1"/>
  <c r="AC214" s="1"/>
  <c r="AC215" s="1"/>
  <c r="AC216" s="1"/>
  <c r="AC217" s="1"/>
  <c r="AC218" s="1"/>
  <c r="AC219" s="1"/>
  <c r="AC220" s="1"/>
  <c r="AC221" s="1"/>
  <c r="AC222" s="1"/>
  <c r="AC223" s="1"/>
  <c r="AC224" s="1"/>
  <c r="AC225" s="1"/>
  <c r="AC226" s="1"/>
  <c r="AC227" s="1"/>
  <c r="AC228" s="1"/>
  <c r="AC229" s="1"/>
  <c r="AC230" s="1"/>
  <c r="AC231" s="1"/>
  <c r="AA203"/>
  <c r="AB203" s="1"/>
  <c r="X203"/>
  <c r="Y203" s="1"/>
  <c r="I203"/>
  <c r="I204" s="1"/>
  <c r="I205" s="1"/>
  <c r="I206" s="1"/>
  <c r="I207" s="1"/>
  <c r="I208" s="1"/>
  <c r="I209" s="1"/>
  <c r="I210" s="1"/>
  <c r="I211" s="1"/>
  <c r="I212" s="1"/>
  <c r="I213" s="1"/>
  <c r="I214" s="1"/>
  <c r="I215" s="1"/>
  <c r="I216" s="1"/>
  <c r="I217" s="1"/>
  <c r="I218" s="1"/>
  <c r="I219" s="1"/>
  <c r="I220" s="1"/>
  <c r="I221" s="1"/>
  <c r="G203"/>
  <c r="G204" s="1"/>
  <c r="G205" s="1"/>
  <c r="F203"/>
  <c r="F204" s="1"/>
  <c r="F205" s="1"/>
  <c r="F206" s="1"/>
  <c r="F207" s="1"/>
  <c r="F208" s="1"/>
  <c r="F209" s="1"/>
  <c r="F210" s="1"/>
  <c r="F211" s="1"/>
  <c r="F212" s="1"/>
  <c r="F213" s="1"/>
  <c r="F214" s="1"/>
  <c r="F215" s="1"/>
  <c r="F216" s="1"/>
  <c r="F217" s="1"/>
  <c r="F218" s="1"/>
  <c r="F219" s="1"/>
  <c r="F220" s="1"/>
  <c r="F221" s="1"/>
  <c r="Z202"/>
  <c r="AA202" s="1"/>
  <c r="X202"/>
  <c r="Y202" s="1"/>
  <c r="H202"/>
  <c r="AA201"/>
  <c r="AB201" s="1"/>
  <c r="X201"/>
  <c r="Y201" s="1"/>
  <c r="U201"/>
  <c r="AA200"/>
  <c r="AB200" s="1"/>
  <c r="X200"/>
  <c r="Y200" s="1"/>
  <c r="AA199"/>
  <c r="AB199" s="1"/>
  <c r="X199"/>
  <c r="Y199" s="1"/>
  <c r="U199"/>
  <c r="AA198"/>
  <c r="AB198" s="1"/>
  <c r="X198"/>
  <c r="Y198" s="1"/>
  <c r="AA197"/>
  <c r="AB197" s="1"/>
  <c r="X197"/>
  <c r="Y197" s="1"/>
  <c r="AA196"/>
  <c r="AB196" s="1"/>
  <c r="X196"/>
  <c r="Y196" s="1"/>
  <c r="AA195"/>
  <c r="AB195" s="1"/>
  <c r="X195"/>
  <c r="Y195" s="1"/>
  <c r="AA194"/>
  <c r="AB194" s="1"/>
  <c r="X194"/>
  <c r="Y194" s="1"/>
  <c r="AA193"/>
  <c r="AB193" s="1"/>
  <c r="X193"/>
  <c r="Y193" s="1"/>
  <c r="R193"/>
  <c r="R194" s="1"/>
  <c r="R195" s="1"/>
  <c r="R196" s="1"/>
  <c r="R197" s="1"/>
  <c r="R198" s="1"/>
  <c r="R199" s="1"/>
  <c r="R200" s="1"/>
  <c r="R201" s="1"/>
  <c r="AA192"/>
  <c r="AB192" s="1"/>
  <c r="X192"/>
  <c r="Y192" s="1"/>
  <c r="AA191"/>
  <c r="AB191" s="1"/>
  <c r="X191"/>
  <c r="Y191" s="1"/>
  <c r="AA190"/>
  <c r="AB190" s="1"/>
  <c r="X190"/>
  <c r="Y190" s="1"/>
  <c r="AA189"/>
  <c r="AB189" s="1"/>
  <c r="X189"/>
  <c r="Y189" s="1"/>
  <c r="AA188"/>
  <c r="AB188" s="1"/>
  <c r="X188"/>
  <c r="Y188" s="1"/>
  <c r="AA187"/>
  <c r="AB187" s="1"/>
  <c r="W187"/>
  <c r="X187" s="1"/>
  <c r="AA186"/>
  <c r="AB186" s="1"/>
  <c r="W186"/>
  <c r="X186" s="1"/>
  <c r="AA185"/>
  <c r="AB185" s="1"/>
  <c r="X185"/>
  <c r="Y185" s="1"/>
  <c r="AA184"/>
  <c r="AB184" s="1"/>
  <c r="X184"/>
  <c r="Y184" s="1"/>
  <c r="AA183"/>
  <c r="AB183" s="1"/>
  <c r="X183"/>
  <c r="Y183" s="1"/>
  <c r="AA182"/>
  <c r="AB182" s="1"/>
  <c r="X182"/>
  <c r="Y182" s="1"/>
  <c r="AA181"/>
  <c r="AB181" s="1"/>
  <c r="X181"/>
  <c r="Y181" s="1"/>
  <c r="AA180"/>
  <c r="AB180" s="1"/>
  <c r="W180"/>
  <c r="AA179"/>
  <c r="AB179" s="1"/>
  <c r="X179"/>
  <c r="Y179" s="1"/>
  <c r="Z178"/>
  <c r="AA178" s="1"/>
  <c r="W178"/>
  <c r="AC177"/>
  <c r="AC178" s="1"/>
  <c r="AC179" s="1"/>
  <c r="AC180" s="1"/>
  <c r="AC181" s="1"/>
  <c r="AC182" s="1"/>
  <c r="AC183" s="1"/>
  <c r="AC184" s="1"/>
  <c r="AC185" s="1"/>
  <c r="AC186" s="1"/>
  <c r="AC187" s="1"/>
  <c r="AC188" s="1"/>
  <c r="AC189" s="1"/>
  <c r="AC190" s="1"/>
  <c r="AC191" s="1"/>
  <c r="AC192" s="1"/>
  <c r="AC193" s="1"/>
  <c r="AC194" s="1"/>
  <c r="AC195" s="1"/>
  <c r="AC196" s="1"/>
  <c r="AC197" s="1"/>
  <c r="AC198" s="1"/>
  <c r="AC199" s="1"/>
  <c r="AC200" s="1"/>
  <c r="AC201" s="1"/>
  <c r="AA177"/>
  <c r="AB177" s="1"/>
  <c r="X177"/>
  <c r="Y177" s="1"/>
  <c r="I177"/>
  <c r="I178" s="1"/>
  <c r="I179" s="1"/>
  <c r="I180" s="1"/>
  <c r="I181" s="1"/>
  <c r="I182" s="1"/>
  <c r="I183" s="1"/>
  <c r="I184" s="1"/>
  <c r="I185" s="1"/>
  <c r="I186" s="1"/>
  <c r="I187" s="1"/>
  <c r="I188" s="1"/>
  <c r="I189" s="1"/>
  <c r="I190" s="1"/>
  <c r="I191" s="1"/>
  <c r="I192" s="1"/>
  <c r="I193" s="1"/>
  <c r="I194" s="1"/>
  <c r="I195" s="1"/>
  <c r="I196" s="1"/>
  <c r="I197" s="1"/>
  <c r="I198" s="1"/>
  <c r="I199" s="1"/>
  <c r="I200" s="1"/>
  <c r="I201" s="1"/>
  <c r="G177"/>
  <c r="G178" s="1"/>
  <c r="F177"/>
  <c r="F178" s="1"/>
  <c r="F179" s="1"/>
  <c r="F180" s="1"/>
  <c r="F181" s="1"/>
  <c r="F182" s="1"/>
  <c r="F183" s="1"/>
  <c r="F184" s="1"/>
  <c r="F185" s="1"/>
  <c r="F186" s="1"/>
  <c r="F187" s="1"/>
  <c r="F188" s="1"/>
  <c r="F189" s="1"/>
  <c r="F190" s="1"/>
  <c r="F191" s="1"/>
  <c r="F192" s="1"/>
  <c r="F193" s="1"/>
  <c r="F194" s="1"/>
  <c r="F195" s="1"/>
  <c r="F196" s="1"/>
  <c r="F197" s="1"/>
  <c r="F198" s="1"/>
  <c r="F199" s="1"/>
  <c r="F200" s="1"/>
  <c r="F201" s="1"/>
  <c r="Z176"/>
  <c r="X176"/>
  <c r="Y176" s="1"/>
  <c r="H176"/>
  <c r="AB175"/>
  <c r="X175"/>
  <c r="Y175" s="1"/>
  <c r="AB174"/>
  <c r="X174"/>
  <c r="Y174" s="1"/>
  <c r="AB173"/>
  <c r="X173"/>
  <c r="Y173" s="1"/>
  <c r="AB172"/>
  <c r="X172"/>
  <c r="Y172" s="1"/>
  <c r="AB171"/>
  <c r="X171"/>
  <c r="Y171" s="1"/>
  <c r="AB170"/>
  <c r="X170"/>
  <c r="Y170" s="1"/>
  <c r="AB169"/>
  <c r="X169"/>
  <c r="Y169" s="1"/>
  <c r="AB168"/>
  <c r="X168"/>
  <c r="Y168" s="1"/>
  <c r="AB167"/>
  <c r="X167"/>
  <c r="Y167" s="1"/>
  <c r="AB166"/>
  <c r="X166"/>
  <c r="Y166" s="1"/>
  <c r="AB165"/>
  <c r="X165"/>
  <c r="Y165" s="1"/>
  <c r="AB164"/>
  <c r="X164"/>
  <c r="Y164" s="1"/>
  <c r="AB163"/>
  <c r="X163"/>
  <c r="Y163" s="1"/>
  <c r="AB162"/>
  <c r="X162"/>
  <c r="Y162" s="1"/>
  <c r="AB161"/>
  <c r="X161"/>
  <c r="Y161" s="1"/>
  <c r="AB160"/>
  <c r="X160"/>
  <c r="Y160" s="1"/>
  <c r="AB159"/>
  <c r="X159"/>
  <c r="Y159" s="1"/>
  <c r="AB158"/>
  <c r="X158"/>
  <c r="Y158" s="1"/>
  <c r="AC157"/>
  <c r="AC158" s="1"/>
  <c r="AC159" s="1"/>
  <c r="AC160" s="1"/>
  <c r="AC161" s="1"/>
  <c r="AC162" s="1"/>
  <c r="AC163" s="1"/>
  <c r="AC164" s="1"/>
  <c r="AC165" s="1"/>
  <c r="AC166" s="1"/>
  <c r="AC167" s="1"/>
  <c r="AC168" s="1"/>
  <c r="AC169" s="1"/>
  <c r="AC170" s="1"/>
  <c r="AC171" s="1"/>
  <c r="AC174" s="1"/>
  <c r="AC175" s="1"/>
  <c r="AB157"/>
  <c r="X157"/>
  <c r="Y157" s="1"/>
  <c r="I157"/>
  <c r="I158" s="1"/>
  <c r="I159" s="1"/>
  <c r="I160" s="1"/>
  <c r="I161" s="1"/>
  <c r="I162" s="1"/>
  <c r="I163" s="1"/>
  <c r="I164" s="1"/>
  <c r="I165" s="1"/>
  <c r="I166" s="1"/>
  <c r="I167" s="1"/>
  <c r="I168" s="1"/>
  <c r="I169" s="1"/>
  <c r="I170" s="1"/>
  <c r="I171" s="1"/>
  <c r="I172" s="1"/>
  <c r="I173" s="1"/>
  <c r="I174" s="1"/>
  <c r="I175" s="1"/>
  <c r="H157"/>
  <c r="H158" s="1"/>
  <c r="H159" s="1"/>
  <c r="H160" s="1"/>
  <c r="H161" s="1"/>
  <c r="H162" s="1"/>
  <c r="H163" s="1"/>
  <c r="H164" s="1"/>
  <c r="H165" s="1"/>
  <c r="H166" s="1"/>
  <c r="H167" s="1"/>
  <c r="H168" s="1"/>
  <c r="H169" s="1"/>
  <c r="H170" s="1"/>
  <c r="H171" s="1"/>
  <c r="H172" s="1"/>
  <c r="H173" s="1"/>
  <c r="H174" s="1"/>
  <c r="H175" s="1"/>
  <c r="F157"/>
  <c r="F158" s="1"/>
  <c r="F159" s="1"/>
  <c r="F160" s="1"/>
  <c r="F161" s="1"/>
  <c r="F162" s="1"/>
  <c r="F163" s="1"/>
  <c r="F164" s="1"/>
  <c r="F165" s="1"/>
  <c r="F166" s="1"/>
  <c r="F167" s="1"/>
  <c r="F168" s="1"/>
  <c r="F169" s="1"/>
  <c r="F170" s="1"/>
  <c r="F171" s="1"/>
  <c r="F172" s="1"/>
  <c r="F173" s="1"/>
  <c r="F174" s="1"/>
  <c r="F175" s="1"/>
  <c r="AB156"/>
  <c r="X156"/>
  <c r="Y156" s="1"/>
  <c r="Z135"/>
  <c r="AB135" s="1"/>
  <c r="X135"/>
  <c r="Y135" s="1"/>
  <c r="Z134"/>
  <c r="AB134" s="1"/>
  <c r="X134"/>
  <c r="Y134" s="1"/>
  <c r="Z133"/>
  <c r="AB133" s="1"/>
  <c r="X133"/>
  <c r="Y133" s="1"/>
  <c r="Z132"/>
  <c r="AB132" s="1"/>
  <c r="X132"/>
  <c r="Y132" s="1"/>
  <c r="Z131"/>
  <c r="AB131" s="1"/>
  <c r="X131"/>
  <c r="Y131" s="1"/>
  <c r="AA130"/>
  <c r="Z130" s="1"/>
  <c r="AB130" s="1"/>
  <c r="X130"/>
  <c r="Y130" s="1"/>
  <c r="Z129"/>
  <c r="AB129" s="1"/>
  <c r="X129"/>
  <c r="Y129" s="1"/>
  <c r="Z128"/>
  <c r="AB128" s="1"/>
  <c r="X128"/>
  <c r="Y128" s="1"/>
  <c r="Z127"/>
  <c r="AB127" s="1"/>
  <c r="X127"/>
  <c r="Y127" s="1"/>
  <c r="Z126"/>
  <c r="AB126" s="1"/>
  <c r="X126"/>
  <c r="Y126" s="1"/>
  <c r="Z125"/>
  <c r="AB125" s="1"/>
  <c r="X125"/>
  <c r="Y125" s="1"/>
  <c r="Z124"/>
  <c r="AB124" s="1"/>
  <c r="X124"/>
  <c r="Y124" s="1"/>
  <c r="Z123"/>
  <c r="AB123" s="1"/>
  <c r="X123"/>
  <c r="Y123" s="1"/>
  <c r="Z122"/>
  <c r="AB122" s="1"/>
  <c r="X122"/>
  <c r="Y122" s="1"/>
  <c r="Z121"/>
  <c r="AB121" s="1"/>
  <c r="X121"/>
  <c r="Y121" s="1"/>
  <c r="Z120"/>
  <c r="AB120" s="1"/>
  <c r="X120"/>
  <c r="Y120" s="1"/>
  <c r="Z119"/>
  <c r="AB119" s="1"/>
  <c r="X119"/>
  <c r="Y119" s="1"/>
  <c r="Z118"/>
  <c r="AB118" s="1"/>
  <c r="X118"/>
  <c r="Y118" s="1"/>
  <c r="AC117"/>
  <c r="AC118" s="1"/>
  <c r="AC119" s="1"/>
  <c r="AC120" s="1"/>
  <c r="AC121" s="1"/>
  <c r="AC122" s="1"/>
  <c r="AC123" s="1"/>
  <c r="AC124" s="1"/>
  <c r="AC125" s="1"/>
  <c r="AC126" s="1"/>
  <c r="AC127" s="1"/>
  <c r="AC128" s="1"/>
  <c r="AC129" s="1"/>
  <c r="AC130" s="1"/>
  <c r="AC131" s="1"/>
  <c r="Z117"/>
  <c r="AB117" s="1"/>
  <c r="X117"/>
  <c r="Y117" s="1"/>
  <c r="I117"/>
  <c r="I118" s="1"/>
  <c r="I119" s="1"/>
  <c r="I120" s="1"/>
  <c r="I121" s="1"/>
  <c r="I122" s="1"/>
  <c r="I123" s="1"/>
  <c r="I124" s="1"/>
  <c r="I125" s="1"/>
  <c r="I126" s="1"/>
  <c r="I127" s="1"/>
  <c r="I128" s="1"/>
  <c r="I129" s="1"/>
  <c r="I130" s="1"/>
  <c r="I131" s="1"/>
  <c r="I132" s="1"/>
  <c r="I133" s="1"/>
  <c r="I134" s="1"/>
  <c r="I135" s="1"/>
  <c r="H117"/>
  <c r="H118" s="1"/>
  <c r="H119" s="1"/>
  <c r="H120" s="1"/>
  <c r="H121" s="1"/>
  <c r="H122" s="1"/>
  <c r="H123" s="1"/>
  <c r="H124" s="1"/>
  <c r="H125" s="1"/>
  <c r="H126" s="1"/>
  <c r="H127" s="1"/>
  <c r="H128" s="1"/>
  <c r="H129" s="1"/>
  <c r="H130" s="1"/>
  <c r="H131" s="1"/>
  <c r="H132" s="1"/>
  <c r="H133" s="1"/>
  <c r="H134" s="1"/>
  <c r="H135" s="1"/>
  <c r="F117"/>
  <c r="F118" s="1"/>
  <c r="F119" s="1"/>
  <c r="F120" s="1"/>
  <c r="F121" s="1"/>
  <c r="F122" s="1"/>
  <c r="F123" s="1"/>
  <c r="F124" s="1"/>
  <c r="F125" s="1"/>
  <c r="F126" s="1"/>
  <c r="F127" s="1"/>
  <c r="F128" s="1"/>
  <c r="F129" s="1"/>
  <c r="F130" s="1"/>
  <c r="F131" s="1"/>
  <c r="F132" s="1"/>
  <c r="F133" s="1"/>
  <c r="F134" s="1"/>
  <c r="F135" s="1"/>
  <c r="Z116"/>
  <c r="AB116" s="1"/>
  <c r="X116"/>
  <c r="Y116" s="1"/>
  <c r="I313"/>
  <c r="AB115"/>
  <c r="X115"/>
  <c r="Y115" s="1"/>
  <c r="AB114"/>
  <c r="X114"/>
  <c r="Y114" s="1"/>
  <c r="AB113"/>
  <c r="X113"/>
  <c r="Y113" s="1"/>
  <c r="AB112"/>
  <c r="X112"/>
  <c r="Y112" s="1"/>
  <c r="AB111"/>
  <c r="X111"/>
  <c r="Y111" s="1"/>
  <c r="AB110"/>
  <c r="X110"/>
  <c r="Y110" s="1"/>
  <c r="AB109"/>
  <c r="X109"/>
  <c r="Y109" s="1"/>
  <c r="AB108"/>
  <c r="X108"/>
  <c r="Y108" s="1"/>
  <c r="AB107"/>
  <c r="X107"/>
  <c r="Y107" s="1"/>
  <c r="AB106"/>
  <c r="X106"/>
  <c r="Y106" s="1"/>
  <c r="AB105"/>
  <c r="X105"/>
  <c r="Y105" s="1"/>
  <c r="AB104"/>
  <c r="X104"/>
  <c r="Y104" s="1"/>
  <c r="AB103"/>
  <c r="X103"/>
  <c r="Y103" s="1"/>
  <c r="AB102"/>
  <c r="X102"/>
  <c r="Y102" s="1"/>
  <c r="AB101"/>
  <c r="X101"/>
  <c r="Y101" s="1"/>
  <c r="AB100"/>
  <c r="X100"/>
  <c r="Y100" s="1"/>
  <c r="AB99"/>
  <c r="X99"/>
  <c r="Y99" s="1"/>
  <c r="AB98"/>
  <c r="X98"/>
  <c r="Y98" s="1"/>
  <c r="AC97"/>
  <c r="AC98" s="1"/>
  <c r="AC99" s="1"/>
  <c r="AC100" s="1"/>
  <c r="AC101" s="1"/>
  <c r="AC102" s="1"/>
  <c r="AC103" s="1"/>
  <c r="AC104" s="1"/>
  <c r="AC105" s="1"/>
  <c r="AC106" s="1"/>
  <c r="AC107" s="1"/>
  <c r="AC108" s="1"/>
  <c r="AC109" s="1"/>
  <c r="AC110" s="1"/>
  <c r="AC111" s="1"/>
  <c r="AB97"/>
  <c r="X97"/>
  <c r="Y97" s="1"/>
  <c r="I97"/>
  <c r="I98" s="1"/>
  <c r="I99" s="1"/>
  <c r="I100" s="1"/>
  <c r="I101" s="1"/>
  <c r="I102" s="1"/>
  <c r="I103" s="1"/>
  <c r="I104" s="1"/>
  <c r="I105" s="1"/>
  <c r="I106" s="1"/>
  <c r="I107" s="1"/>
  <c r="I108" s="1"/>
  <c r="I109" s="1"/>
  <c r="I110" s="1"/>
  <c r="I111" s="1"/>
  <c r="I112" s="1"/>
  <c r="I113" s="1"/>
  <c r="I114" s="1"/>
  <c r="I115" s="1"/>
  <c r="I312" s="1"/>
  <c r="H97"/>
  <c r="H98" s="1"/>
  <c r="H99" s="1"/>
  <c r="H100" s="1"/>
  <c r="H101" s="1"/>
  <c r="H102" s="1"/>
  <c r="H103" s="1"/>
  <c r="H104" s="1"/>
  <c r="H105" s="1"/>
  <c r="H106" s="1"/>
  <c r="H107" s="1"/>
  <c r="H108" s="1"/>
  <c r="H109" s="1"/>
  <c r="H110" s="1"/>
  <c r="H111" s="1"/>
  <c r="H112" s="1"/>
  <c r="H113" s="1"/>
  <c r="H114" s="1"/>
  <c r="H115" s="1"/>
  <c r="H312" s="1"/>
  <c r="F97"/>
  <c r="F98" s="1"/>
  <c r="F99" s="1"/>
  <c r="F100" s="1"/>
  <c r="F101" s="1"/>
  <c r="F102" s="1"/>
  <c r="F103" s="1"/>
  <c r="F104" s="1"/>
  <c r="F105" s="1"/>
  <c r="F106" s="1"/>
  <c r="F107" s="1"/>
  <c r="F108" s="1"/>
  <c r="F109" s="1"/>
  <c r="F110" s="1"/>
  <c r="F111" s="1"/>
  <c r="F112" s="1"/>
  <c r="F113" s="1"/>
  <c r="F114" s="1"/>
  <c r="F115" s="1"/>
  <c r="AB96"/>
  <c r="X96"/>
  <c r="Y96" s="1"/>
  <c r="H311"/>
  <c r="AB95"/>
  <c r="X95"/>
  <c r="Y95" s="1"/>
  <c r="AB94"/>
  <c r="X94"/>
  <c r="Y94" s="1"/>
  <c r="AB93"/>
  <c r="X93"/>
  <c r="Y93" s="1"/>
  <c r="AB92"/>
  <c r="X92"/>
  <c r="Y92" s="1"/>
  <c r="AB91"/>
  <c r="X91"/>
  <c r="Y91" s="1"/>
  <c r="AB90"/>
  <c r="X90"/>
  <c r="Y90" s="1"/>
  <c r="AB89"/>
  <c r="X89"/>
  <c r="Y89" s="1"/>
  <c r="AB88"/>
  <c r="X88"/>
  <c r="Y88" s="1"/>
  <c r="AB87"/>
  <c r="X87"/>
  <c r="Y87" s="1"/>
  <c r="AB86"/>
  <c r="X86"/>
  <c r="Y86" s="1"/>
  <c r="AB85"/>
  <c r="X85"/>
  <c r="Y85" s="1"/>
  <c r="AB84"/>
  <c r="X84"/>
  <c r="Y84" s="1"/>
  <c r="AB83"/>
  <c r="X83"/>
  <c r="Y83" s="1"/>
  <c r="AB82"/>
  <c r="X82"/>
  <c r="Y82" s="1"/>
  <c r="AB81"/>
  <c r="X81"/>
  <c r="Y81" s="1"/>
  <c r="AB80"/>
  <c r="X80"/>
  <c r="Y80" s="1"/>
  <c r="AB79"/>
  <c r="X79"/>
  <c r="Y79" s="1"/>
  <c r="AB78"/>
  <c r="X78"/>
  <c r="Y78" s="1"/>
  <c r="AC77"/>
  <c r="AC78" s="1"/>
  <c r="AC79" s="1"/>
  <c r="AC80" s="1"/>
  <c r="AC81" s="1"/>
  <c r="AC82" s="1"/>
  <c r="AC83" s="1"/>
  <c r="AC84" s="1"/>
  <c r="AC85" s="1"/>
  <c r="AC86" s="1"/>
  <c r="AC87" s="1"/>
  <c r="AC88" s="1"/>
  <c r="AC89" s="1"/>
  <c r="AC90" s="1"/>
  <c r="AC91" s="1"/>
  <c r="AB77"/>
  <c r="X77"/>
  <c r="Y77" s="1"/>
  <c r="I77"/>
  <c r="I78" s="1"/>
  <c r="I79" s="1"/>
  <c r="I80" s="1"/>
  <c r="I81" s="1"/>
  <c r="I82" s="1"/>
  <c r="I83" s="1"/>
  <c r="I84" s="1"/>
  <c r="I85" s="1"/>
  <c r="I86" s="1"/>
  <c r="I87" s="1"/>
  <c r="I88" s="1"/>
  <c r="I89" s="1"/>
  <c r="I90" s="1"/>
  <c r="I91" s="1"/>
  <c r="I92" s="1"/>
  <c r="I93" s="1"/>
  <c r="I94" s="1"/>
  <c r="I95" s="1"/>
  <c r="H77"/>
  <c r="H78" s="1"/>
  <c r="H79" s="1"/>
  <c r="H80" s="1"/>
  <c r="H81" s="1"/>
  <c r="H82" s="1"/>
  <c r="H83" s="1"/>
  <c r="H84" s="1"/>
  <c r="H85" s="1"/>
  <c r="H86" s="1"/>
  <c r="H87" s="1"/>
  <c r="H88" s="1"/>
  <c r="H89" s="1"/>
  <c r="H90" s="1"/>
  <c r="H91" s="1"/>
  <c r="H92" s="1"/>
  <c r="H93" s="1"/>
  <c r="H94" s="1"/>
  <c r="H95" s="1"/>
  <c r="F77"/>
  <c r="F78" s="1"/>
  <c r="F79" s="1"/>
  <c r="F80" s="1"/>
  <c r="F81" s="1"/>
  <c r="F82" s="1"/>
  <c r="F83" s="1"/>
  <c r="F84" s="1"/>
  <c r="F85" s="1"/>
  <c r="F86" s="1"/>
  <c r="F87" s="1"/>
  <c r="F88" s="1"/>
  <c r="F89" s="1"/>
  <c r="F90" s="1"/>
  <c r="F91" s="1"/>
  <c r="F92" s="1"/>
  <c r="F93" s="1"/>
  <c r="F94" s="1"/>
  <c r="F95" s="1"/>
  <c r="AB76"/>
  <c r="X76"/>
  <c r="Y76" s="1"/>
  <c r="AB56"/>
  <c r="AB55"/>
  <c r="AB53"/>
  <c r="I298" l="1"/>
  <c r="I288"/>
  <c r="I289" s="1"/>
  <c r="I290" s="1"/>
  <c r="I291" s="1"/>
  <c r="I292" s="1"/>
  <c r="I293" s="1"/>
  <c r="I294" s="1"/>
  <c r="I295" s="1"/>
  <c r="I296" s="1"/>
  <c r="I297" s="1"/>
  <c r="F298"/>
  <c r="F299" s="1"/>
  <c r="F300" s="1"/>
  <c r="F301" s="1"/>
  <c r="F302" s="1"/>
  <c r="F303" s="1"/>
  <c r="F288"/>
  <c r="F289" s="1"/>
  <c r="F290" s="1"/>
  <c r="F291" s="1"/>
  <c r="F292" s="1"/>
  <c r="F293" s="1"/>
  <c r="F294" s="1"/>
  <c r="F295" s="1"/>
  <c r="F296" s="1"/>
  <c r="F297" s="1"/>
  <c r="AC298"/>
  <c r="AC299" s="1"/>
  <c r="AC300" s="1"/>
  <c r="AC301" s="1"/>
  <c r="AC302" s="1"/>
  <c r="AC303" s="1"/>
  <c r="AC292"/>
  <c r="AC293" s="1"/>
  <c r="AC294" s="1"/>
  <c r="AC295" s="1"/>
  <c r="AC296" s="1"/>
  <c r="AC297" s="1"/>
  <c r="R298"/>
  <c r="R299" s="1"/>
  <c r="R300" s="1"/>
  <c r="R301" s="1"/>
  <c r="R302" s="1"/>
  <c r="R303" s="1"/>
  <c r="R288"/>
  <c r="R289" s="1"/>
  <c r="R290" s="1"/>
  <c r="R291" s="1"/>
  <c r="R292" s="1"/>
  <c r="R293" s="1"/>
  <c r="R294" s="1"/>
  <c r="R295" s="1"/>
  <c r="R296" s="1"/>
  <c r="R297" s="1"/>
  <c r="G270"/>
  <c r="H269"/>
  <c r="H203"/>
  <c r="Y232"/>
  <c r="AB234"/>
  <c r="Y238"/>
  <c r="Y242"/>
  <c r="G235"/>
  <c r="H234"/>
  <c r="I262"/>
  <c r="I263" s="1"/>
  <c r="I264" s="1"/>
  <c r="I265" s="1"/>
  <c r="I266" s="1"/>
  <c r="I267" s="1"/>
  <c r="I252"/>
  <c r="I253" s="1"/>
  <c r="I254" s="1"/>
  <c r="I255" s="1"/>
  <c r="I256" s="1"/>
  <c r="I257" s="1"/>
  <c r="I258" s="1"/>
  <c r="I259" s="1"/>
  <c r="I260" s="1"/>
  <c r="I261" s="1"/>
  <c r="F262"/>
  <c r="F263" s="1"/>
  <c r="F264" s="1"/>
  <c r="F265" s="1"/>
  <c r="F266" s="1"/>
  <c r="F267" s="1"/>
  <c r="F252"/>
  <c r="F253" s="1"/>
  <c r="F254" s="1"/>
  <c r="F255" s="1"/>
  <c r="F256" s="1"/>
  <c r="F257" s="1"/>
  <c r="F258" s="1"/>
  <c r="F259" s="1"/>
  <c r="F260" s="1"/>
  <c r="F261" s="1"/>
  <c r="AC262"/>
  <c r="AC263" s="1"/>
  <c r="AC264" s="1"/>
  <c r="AC265" s="1"/>
  <c r="AC266" s="1"/>
  <c r="AC267" s="1"/>
  <c r="AC256"/>
  <c r="AC257" s="1"/>
  <c r="AC258" s="1"/>
  <c r="AC259" s="1"/>
  <c r="AC260" s="1"/>
  <c r="AC261" s="1"/>
  <c r="R262"/>
  <c r="R263" s="1"/>
  <c r="R264" s="1"/>
  <c r="R265" s="1"/>
  <c r="R266" s="1"/>
  <c r="R267" s="1"/>
  <c r="R252"/>
  <c r="R253" s="1"/>
  <c r="R254" s="1"/>
  <c r="R255" s="1"/>
  <c r="R256" s="1"/>
  <c r="R257" s="1"/>
  <c r="R258" s="1"/>
  <c r="R259" s="1"/>
  <c r="R260" s="1"/>
  <c r="R261" s="1"/>
  <c r="AA232"/>
  <c r="AB232" s="1"/>
  <c r="H233"/>
  <c r="X234"/>
  <c r="Y234" s="1"/>
  <c r="X236"/>
  <c r="Y236" s="1"/>
  <c r="X240"/>
  <c r="Y240" s="1"/>
  <c r="X248"/>
  <c r="Y248" s="1"/>
  <c r="AB248"/>
  <c r="AB202"/>
  <c r="Y204"/>
  <c r="X206"/>
  <c r="Y206" s="1"/>
  <c r="X212"/>
  <c r="Y212" s="1"/>
  <c r="AA218"/>
  <c r="AB218" s="1"/>
  <c r="I226"/>
  <c r="I227" s="1"/>
  <c r="I228" s="1"/>
  <c r="I229" s="1"/>
  <c r="I230" s="1"/>
  <c r="I231" s="1"/>
  <c r="I222"/>
  <c r="I223" s="1"/>
  <c r="I224" s="1"/>
  <c r="I225" s="1"/>
  <c r="R226"/>
  <c r="R227" s="1"/>
  <c r="R228" s="1"/>
  <c r="R229" s="1"/>
  <c r="R230" s="1"/>
  <c r="R231" s="1"/>
  <c r="R222"/>
  <c r="R223" s="1"/>
  <c r="R224" s="1"/>
  <c r="R225" s="1"/>
  <c r="F226"/>
  <c r="F227" s="1"/>
  <c r="F228" s="1"/>
  <c r="F229" s="1"/>
  <c r="F230" s="1"/>
  <c r="F231" s="1"/>
  <c r="F222"/>
  <c r="F223" s="1"/>
  <c r="F224" s="1"/>
  <c r="F225" s="1"/>
  <c r="G206"/>
  <c r="H205"/>
  <c r="AB204"/>
  <c r="Y210"/>
  <c r="Y218"/>
  <c r="H204"/>
  <c r="AB178"/>
  <c r="G179"/>
  <c r="H178"/>
  <c r="AA176"/>
  <c r="AB176" s="1"/>
  <c r="H177"/>
  <c r="X178"/>
  <c r="Y178" s="1"/>
  <c r="X180"/>
  <c r="Y180" s="1"/>
  <c r="Y186"/>
  <c r="Y187"/>
  <c r="H314"/>
  <c r="H315" s="1"/>
  <c r="H313"/>
  <c r="AB52"/>
  <c r="G271" l="1"/>
  <c r="H270"/>
  <c r="I305"/>
  <c r="I299"/>
  <c r="I300" s="1"/>
  <c r="I301" s="1"/>
  <c r="I302" s="1"/>
  <c r="I303" s="1"/>
  <c r="G236"/>
  <c r="H235"/>
  <c r="H206"/>
  <c r="G207"/>
  <c r="G180"/>
  <c r="H179"/>
  <c r="AB51"/>
  <c r="G272" l="1"/>
  <c r="H271"/>
  <c r="H236"/>
  <c r="G237"/>
  <c r="G208"/>
  <c r="H207"/>
  <c r="H180"/>
  <c r="G181"/>
  <c r="AB50"/>
  <c r="G273" l="1"/>
  <c r="H272"/>
  <c r="G238"/>
  <c r="H237"/>
  <c r="G209"/>
  <c r="H208"/>
  <c r="G182"/>
  <c r="H181"/>
  <c r="G274" l="1"/>
  <c r="H273"/>
  <c r="G239"/>
  <c r="H238"/>
  <c r="G210"/>
  <c r="H209"/>
  <c r="G183"/>
  <c r="H182"/>
  <c r="G275" l="1"/>
  <c r="H274"/>
  <c r="G240"/>
  <c r="H239"/>
  <c r="G211"/>
  <c r="H210"/>
  <c r="G184"/>
  <c r="H183"/>
  <c r="G276" l="1"/>
  <c r="H275"/>
  <c r="H240"/>
  <c r="G241"/>
  <c r="G212"/>
  <c r="H211"/>
  <c r="G185"/>
  <c r="H184"/>
  <c r="G277" l="1"/>
  <c r="H276"/>
  <c r="G242"/>
  <c r="H241"/>
  <c r="H212"/>
  <c r="G213"/>
  <c r="G186"/>
  <c r="H185"/>
  <c r="G278" l="1"/>
  <c r="H277"/>
  <c r="G243"/>
  <c r="H242"/>
  <c r="G214"/>
  <c r="H213"/>
  <c r="G187"/>
  <c r="H186"/>
  <c r="G279" l="1"/>
  <c r="H278"/>
  <c r="G244"/>
  <c r="H243"/>
  <c r="G215"/>
  <c r="H214"/>
  <c r="G188"/>
  <c r="H187"/>
  <c r="G280" l="1"/>
  <c r="H279"/>
  <c r="G245"/>
  <c r="H244"/>
  <c r="G216"/>
  <c r="H215"/>
  <c r="G189"/>
  <c r="H188"/>
  <c r="G281" l="1"/>
  <c r="H280"/>
  <c r="G246"/>
  <c r="H245"/>
  <c r="G217"/>
  <c r="H216"/>
  <c r="G190"/>
  <c r="H189"/>
  <c r="G282" l="1"/>
  <c r="H281"/>
  <c r="G247"/>
  <c r="H246"/>
  <c r="G218"/>
  <c r="H217"/>
  <c r="G191"/>
  <c r="H190"/>
  <c r="G283" l="1"/>
  <c r="H282"/>
  <c r="G248"/>
  <c r="H247"/>
  <c r="H218"/>
  <c r="G219"/>
  <c r="G192"/>
  <c r="H191"/>
  <c r="G284" l="1"/>
  <c r="H283"/>
  <c r="G249"/>
  <c r="H248"/>
  <c r="H219"/>
  <c r="G220"/>
  <c r="G193"/>
  <c r="H192"/>
  <c r="G285" l="1"/>
  <c r="H284"/>
  <c r="G250"/>
  <c r="H249"/>
  <c r="H220"/>
  <c r="G221"/>
  <c r="H193"/>
  <c r="G194"/>
  <c r="H285" l="1"/>
  <c r="G286"/>
  <c r="G251"/>
  <c r="H250"/>
  <c r="H221"/>
  <c r="G226"/>
  <c r="G222"/>
  <c r="H194"/>
  <c r="G195"/>
  <c r="H286" l="1"/>
  <c r="G287"/>
  <c r="G262"/>
  <c r="G252"/>
  <c r="H251"/>
  <c r="H222"/>
  <c r="G223"/>
  <c r="H226"/>
  <c r="G227"/>
  <c r="H195"/>
  <c r="G196"/>
  <c r="H287" l="1"/>
  <c r="G298"/>
  <c r="G288"/>
  <c r="G263"/>
  <c r="H262"/>
  <c r="G253"/>
  <c r="H252"/>
  <c r="H227"/>
  <c r="G228"/>
  <c r="H223"/>
  <c r="G224"/>
  <c r="H196"/>
  <c r="G197"/>
  <c r="H288" l="1"/>
  <c r="G289"/>
  <c r="H298"/>
  <c r="H305" s="1"/>
  <c r="G305"/>
  <c r="G299"/>
  <c r="G254"/>
  <c r="H253"/>
  <c r="G264"/>
  <c r="H263"/>
  <c r="H224"/>
  <c r="G225"/>
  <c r="H225" s="1"/>
  <c r="H228"/>
  <c r="G229"/>
  <c r="H197"/>
  <c r="G198"/>
  <c r="H299" l="1"/>
  <c r="G300"/>
  <c r="H289"/>
  <c r="G290"/>
  <c r="G265"/>
  <c r="H264"/>
  <c r="G255"/>
  <c r="H254"/>
  <c r="G230"/>
  <c r="H229"/>
  <c r="H198"/>
  <c r="G199"/>
  <c r="H290" l="1"/>
  <c r="G291"/>
  <c r="H300"/>
  <c r="G301"/>
  <c r="G256"/>
  <c r="G257" s="1"/>
  <c r="G258" s="1"/>
  <c r="G259" s="1"/>
  <c r="G260" s="1"/>
  <c r="G261" s="1"/>
  <c r="H255"/>
  <c r="H256" s="1"/>
  <c r="H257" s="1"/>
  <c r="H258" s="1"/>
  <c r="H259" s="1"/>
  <c r="H260" s="1"/>
  <c r="H261" s="1"/>
  <c r="G266"/>
  <c r="H265"/>
  <c r="G231"/>
  <c r="H231" s="1"/>
  <c r="H230"/>
  <c r="G200"/>
  <c r="H199"/>
  <c r="G302" l="1"/>
  <c r="H301"/>
  <c r="H291"/>
  <c r="H292" s="1"/>
  <c r="H293" s="1"/>
  <c r="H294" s="1"/>
  <c r="H295" s="1"/>
  <c r="H296" s="1"/>
  <c r="H297" s="1"/>
  <c r="G292"/>
  <c r="G293" s="1"/>
  <c r="G294" s="1"/>
  <c r="G295" s="1"/>
  <c r="G296" s="1"/>
  <c r="G297" s="1"/>
  <c r="H266"/>
  <c r="G267"/>
  <c r="G201"/>
  <c r="H201" s="1"/>
  <c r="H200"/>
  <c r="G303" l="1"/>
  <c r="H302"/>
  <c r="H267"/>
  <c r="G304" l="1"/>
  <c r="H303"/>
  <c r="H304" s="1"/>
</calcChain>
</file>

<file path=xl/sharedStrings.xml><?xml version="1.0" encoding="utf-8"?>
<sst xmlns="http://schemas.openxmlformats.org/spreadsheetml/2006/main" count="2890" uniqueCount="656">
  <si>
    <t>№п/п</t>
  </si>
  <si>
    <t>Наименование Указов Президента Российской Федерации от 07 мая 2012 года</t>
  </si>
  <si>
    <t>Наименование показателя</t>
  </si>
  <si>
    <t>Реквизиты документа (НПА, поручения и т.д.)</t>
  </si>
  <si>
    <t>Наименование мероприятия</t>
  </si>
  <si>
    <t>Результат исполнения мероприятия</t>
  </si>
  <si>
    <t>Дата исполнения мероприятия (план)</t>
  </si>
  <si>
    <t>Дата исполнения мероприятия (факт)</t>
  </si>
  <si>
    <t>Примечание</t>
  </si>
  <si>
    <t>1.1.</t>
  </si>
  <si>
    <t>2.1.</t>
  </si>
  <si>
    <t>Указ Президента Российской Федерации от 07 мая 2012 года № 597 «О мероприятиях по реализации государственной социальной политики»</t>
  </si>
  <si>
    <t>Отношение средней заработной платы педагогических работников образовательных учреждений общего образования к средней заработной плате в регионе</t>
  </si>
  <si>
    <t>Доведение размера средней заработной платы до уровня средней заработной платы в регионе</t>
  </si>
  <si>
    <t>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t>
  </si>
  <si>
    <t>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t>
  </si>
  <si>
    <t>Организация предоставления дополнительного образования детям</t>
  </si>
  <si>
    <t>Указ Президента Российской Федерации от 7 мая 2012 года № 599 «О мерах по реализации государственной политики в области образования и науки»</t>
  </si>
  <si>
    <t>Доля детей в возрасте 5 - 18 лет, обучающихся по дополнительным образовательным программам, в общей численности детей этого возраста</t>
  </si>
  <si>
    <t>Постановление мэрии города от 07.06.2013 № 2546 "Об утверждении плана мероприятий ("дорожная карта") "Изменения, направленные на повышение эффективности образования" на 2013 - 2018 годы"</t>
  </si>
  <si>
    <t>Увеличение охвата обучающихся, проведение целенаправленной работы по сохранению контингента обучающихся в течение всего срока обучения в соответствии с  досуговыми программами</t>
  </si>
  <si>
    <t>Финансирование осуществляется в рамках субсидии на финансовое обеспечение выполнения муниципального задания</t>
  </si>
  <si>
    <t xml:space="preserve">Доля детей в возрасте 5 - 18 лет, обучающихся по дополнительным образовательным программам, в общей численности детей этого возраста </t>
  </si>
  <si>
    <t>Постановление мэрии г. Череповца Вологодской области от 10 октября 2012 г. № 5366 "Об утверждении муниципальной программы "Развитие образования" на 2013 - 2022 годы"</t>
  </si>
  <si>
    <t>Исполнение муниципального задания по услуге по реализации образовательных программ дополнительного образования детей за 2013 год - 97,2%</t>
  </si>
  <si>
    <t>Организация и проведение массовых мероприятий муниципального уровня различной направленности с обучающимися, обеспечение участия в мероприятиях различного уровня</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</si>
  <si>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2013 год - 97,7%</t>
  </si>
  <si>
    <t>В МБОУ ДО «Центр детского творчества и методического обеспечения»  работает объединение робототехника на базе конструкторов  LEGO MINDSTORMS, СП «Поиск»</t>
  </si>
  <si>
    <t>На базе школ в Зашекснинском районе открыты кружки и секции учреждений дополнительного образования</t>
  </si>
  <si>
    <t>Исполнение муниципального задания по услуге по реализации образовательных программ дополнительного образования детей за 1 квартал 2014 года - 97,8%.</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</si>
  <si>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квартал 2014 года  - 24,0%</t>
  </si>
  <si>
    <t>Исполнение муниципального задания по услуге по реализации образовательных программ дополнительного образования детей за 1 полугодие 2014 года - 97,8%.</t>
  </si>
  <si>
    <t>Указ Президента Российской Федерации от 7 мая 2012 года № 601 «Об основных направлениях совершенствования системы государственного управления»</t>
  </si>
  <si>
    <t>Доля граждан, использующих механизм получения государственных и муниципальных услуг в электронной форме (в части муниципальных услуг)</t>
  </si>
  <si>
    <t>Мероприятия по переводу муниципальных услуг в электронную форму</t>
  </si>
  <si>
    <t>Предоставление муниципальных услуг в электронной форме</t>
  </si>
  <si>
    <t>Исполнение муниципальной работы по организации и проведению массовых мероприятий муниципального уровня различной направленности с обучающимися и обеспечение участия в мероприятиях различного уровня (регионального, всероссийского и международного) за 1 полугодие 2014 года  - 46,0%, за 9 месяцев -75%.</t>
  </si>
  <si>
    <t>Доля детей, привлекаемых к участию в творческих  мероприятиях, от общего числа детей</t>
  </si>
  <si>
    <t>2.2.</t>
  </si>
  <si>
    <t>Предоставление подрастающему поколению возможности саморазвития в учреждениях дополнительного образования сферы культуры через регулярные занятия творчеством по свободно выбранному ими направлению, воспитание (формирование)  в духе культурных традиций страны</t>
  </si>
  <si>
    <t>Отношение средней заработной платы работников учреждений культуры к средней заработной плате в регионе</t>
  </si>
  <si>
    <t>Отношение средней заработной платы педагогических работников учреждений дополнительного образования к средней заработной плате учителей в регионе</t>
  </si>
  <si>
    <t xml:space="preserve">Указ Президента Российской Федерации от 07 мая 2012 года № 597 «О мероприятиях по реализации государственной социальной политики» </t>
  </si>
  <si>
    <t>-</t>
  </si>
  <si>
    <t>В местном бюджете финансирование ФОТ не предусмотрено</t>
  </si>
  <si>
    <t xml:space="preserve">Отношение средней заработной платы педагогических работников образовательных учреждений общего образования к средней заработной плате в регионе за 2014 год составило 106,2 % </t>
  </si>
  <si>
    <t>2.3.</t>
  </si>
  <si>
    <t>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t>
  </si>
  <si>
    <t>3.3.</t>
  </si>
  <si>
    <t>1 полугодие 2015</t>
  </si>
  <si>
    <t>18.3.</t>
  </si>
  <si>
    <t>доля детей составила 13% при плане 8,1%</t>
  </si>
  <si>
    <t>6.2.</t>
  </si>
  <si>
    <t xml:space="preserve">Размер средней заработной платы за 1 полугодие 2015 года составил 16469 руб., норма - не ниже уровня 2014 года 15720 руб. </t>
  </si>
  <si>
    <t>На базе МБОУ ДОД "Дворец детского и юношеского творче-ства  имени А.А. Алексеевой" с декабря 2013 года функциони-рует объединение "Юный физик", с использованием лаборатории кафедры физики ФГБОУ ВПО "Череповецкий государственный университет", занятия ведут специалисты высшей школы, имеющие ученые звания</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</si>
  <si>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t>
  </si>
  <si>
    <t>6.3.</t>
  </si>
  <si>
    <t>9 месяцев 2015 г.</t>
  </si>
  <si>
    <t>Размер средней заработной платы за 9 месяцев 2015 года составил 16085 руб. (57,5% от средней заработной платы в регионе при норме 56,1%)</t>
  </si>
  <si>
    <t>Постановление мэрии города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 города от 14.01.2015 № 32)</t>
  </si>
  <si>
    <t>Совершенствование предоставления муниципальных услуг</t>
  </si>
  <si>
    <t>18.4.</t>
  </si>
  <si>
    <t>Техническое сопровождение реализации проекта "Электронный гражданин"</t>
  </si>
  <si>
    <t>Увеличение доли граждан, использующих механизм получения муниципальных услуг в электронной форме</t>
  </si>
  <si>
    <t xml:space="preserve">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1 полугодие 2015 года составило 127,6 %. </t>
  </si>
  <si>
    <t>2.4.</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</si>
  <si>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1 полугодие 2015 года составило 101,8%.</t>
  </si>
  <si>
    <t>3.4.</t>
  </si>
  <si>
    <t xml:space="preserve">Доведение размера средней заработной платы до уровня средней заработной платы  в сфере общего образования в регионе </t>
  </si>
  <si>
    <t>4.3.</t>
  </si>
  <si>
    <t xml:space="preserve">Доведение размера средней заработной платы до уровня средней заработной платы учителей в регионе </t>
  </si>
  <si>
    <t xml:space="preserve"> </t>
  </si>
  <si>
    <t>По данным, опубликованным на официальном сайте Вологдастат отношение средней заработной платы педагогических работников образовательных учреждений общего образования к средней заработной плате в регионе за 9 месяцев 2015 года составило 105,2 %.</t>
  </si>
  <si>
    <t>По данным, опубликованным на официальном сайте Вологдастат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за 9 месяцев 2015 года составило 103,8%.</t>
  </si>
  <si>
    <t xml:space="preserve">По данным, опубликованным на официальном сайте Вологдастат отношение средней заработной платы педагогических работников учреждений дополнительного образования (с учетом педагогических работников дополнительного образования учреждений, подведомственных управлению по делам культуры и комитету по физической культуре и спорту) к средней заработной плате учителей в регионе за 9 месяцев 2015 года составило 72,2 %. </t>
  </si>
  <si>
    <t>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9 месяцев  2015 года</t>
  </si>
  <si>
    <t>2.5.</t>
  </si>
  <si>
    <t>3.5.</t>
  </si>
  <si>
    <t>4.4.</t>
  </si>
  <si>
    <t xml:space="preserve">Указано плановое значение объема финансирования фонда оплаты труда педагогических работников за счет средств местного бюджета на 2015 год.  Фактическое значение указано за 12 месяцев  2015 года.  </t>
  </si>
  <si>
    <t>В учебный план МБОУ ДО «Центр детского творчества и методического обеспечения» в 2014-2015 году включена образовательная программа «Конструирование на основе LEGO Mindstorms». Открыты структурные подразделения  на базе МБОУ «СОШ № 32», «СОШ № 14». Функционирование кружков и секций на договорной основе между общеобразовательными учреждениями и учреждениями дополнительного образования (22 ОУ).  Дополнительно открыты кружки на базе МБОУ "СОШ № 41" и  МБОУ "СОШ № 29" в рамках взаимодействия между общеобразовательными учреждениями и учреждениями дополнительного образования.</t>
  </si>
  <si>
    <t>6.4.</t>
  </si>
  <si>
    <t>2015 г.</t>
  </si>
  <si>
    <t>доля детей составила 11% при плане 8,1%</t>
  </si>
  <si>
    <t xml:space="preserve">По данным официальной информации, размещенной на сайте Вологдастат, значение данного показателя за 2015 год составило 103,7 %. </t>
  </si>
  <si>
    <t>3.6.</t>
  </si>
  <si>
    <t xml:space="preserve">По данным официальной информации, размещенной на сайте Вологдастат, значение данного показателя за 2015 год составило 78,1 %. </t>
  </si>
  <si>
    <t>4.5.</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</si>
  <si>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2016 года.  Фактическое значение указано за 1 квартал  2016 года.  </t>
  </si>
  <si>
    <t>18.5.</t>
  </si>
  <si>
    <t>Доля граждан, использующих механизм получения  государственных муниципальных услуг в электронной форме (в части получения муниципальных услуг)</t>
  </si>
  <si>
    <t>Постановление мэрии города Череповца от 10.10.2013 № 4814 об утверждении муниципальной программы «Совершенствование муниципального управления в городе Череповце» на 2014-2018 годы (в редакции постановления мэрии города от 09.10.2015 № 5388)</t>
  </si>
  <si>
    <t>1 квартал  2016 г.</t>
  </si>
  <si>
    <t>6.5.</t>
  </si>
  <si>
    <r>
      <t>Отношение средней заработной платы работников</t>
    </r>
    <r>
      <rPr>
        <b/>
        <u/>
        <sz val="11"/>
        <rFont val="Calibri"/>
        <family val="2"/>
        <charset val="204"/>
      </rPr>
      <t xml:space="preserve"> </t>
    </r>
    <r>
      <rPr>
        <sz val="11"/>
        <rFont val="Calibri"/>
        <family val="2"/>
        <charset val="204"/>
      </rPr>
      <t>учреждений культуры</t>
    </r>
    <r>
      <rPr>
        <b/>
        <u/>
        <sz val="11"/>
        <rFont val="Calibri"/>
        <family val="2"/>
        <charset val="204"/>
      </rPr>
      <t xml:space="preserve"> </t>
    </r>
    <r>
      <rPr>
        <sz val="11"/>
        <rFont val="Calibri"/>
        <family val="2"/>
        <charset val="204"/>
      </rPr>
      <t>к средней заработной плате в регионе</t>
    </r>
  </si>
  <si>
    <t>*</t>
  </si>
  <si>
    <t>2.6.</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</si>
  <si>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В 2015-2016 учебном году открыты структурные подразделения учреждений дополнительного образования на базе МБОУ «СОШ № 32», «СОШ № 14», «СОШ № 29», продолжено сотрудничество на базе МБОУ «НОШ № 41, 43».</t>
  </si>
  <si>
    <t>1 квартал 2016 г.</t>
  </si>
  <si>
    <t>По данным официального государственного статистического наблюдения за 2015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115,1.</t>
  </si>
  <si>
    <t>По состоянию на 27.05.2016 года прогнозное зачение данного показателя за 1 квартал 2016 года составило 114,8 %.  В связи с тем , что по состоянию на 27.05.2016 года отсутствует официальная информация о средней заработной в регионе за 1 квартал 2016 года, данный показатель рассчитан по отношению к  средней заработной плате в регионе за  2015 год. После опубликования официальной информации о фактическом размере средней заработной платы в регионе за  1 квартал 2016 года значение данного показателя будет откорректировано.</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</si>
  <si>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95,5 %. </t>
  </si>
  <si>
    <t xml:space="preserve">По данным официального государственного статистического наблюдения за 1 квартал 2016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подведомственныхкомитету по физической культуре и спорту и управлению по делам культуры мэрии) к средней заработной плате учителей в регионе составило 84,5 %. </t>
  </si>
  <si>
    <t>1 полугодие 2016 г.</t>
  </si>
  <si>
    <t>18.6.</t>
  </si>
  <si>
    <t>2.7.</t>
  </si>
  <si>
    <t>3.7.</t>
  </si>
  <si>
    <r>
      <t xml:space="preserve">В связи с тем, что по состоянию на 07.07.2016 года отсутствует информация о размере средней заработной платы в сфере общего образования в регионе за 1 полугодие 2016 года, данный показатель рассчитан по отношению к средней заработной плате в сфере общего образования в регионе за 1 квартал 2016 года:  26961,99/22737,8 </t>
    </r>
    <r>
      <rPr>
        <sz val="11"/>
        <rFont val="Calibri"/>
        <family val="2"/>
        <charset val="204"/>
      </rPr>
      <t>×</t>
    </r>
    <r>
      <rPr>
        <sz val="7.7"/>
        <rFont val="Calibri"/>
        <family val="2"/>
        <charset val="204"/>
      </rPr>
      <t xml:space="preserve"> </t>
    </r>
    <r>
      <rPr>
        <sz val="10"/>
        <rFont val="Calibri"/>
        <family val="2"/>
        <charset val="204"/>
      </rPr>
      <t xml:space="preserve">100 </t>
    </r>
    <r>
      <rPr>
        <sz val="7.7"/>
        <rFont val="Calibri"/>
        <family val="2"/>
        <charset val="204"/>
      </rPr>
      <t xml:space="preserve">= </t>
    </r>
    <r>
      <rPr>
        <sz val="10"/>
        <rFont val="Calibri"/>
        <family val="2"/>
        <charset val="204"/>
      </rPr>
      <t>118,6</t>
    </r>
    <r>
      <rPr>
        <sz val="7.7"/>
        <rFont val="Calibri"/>
        <family val="2"/>
        <charset val="204"/>
      </rPr>
      <t xml:space="preserve"> </t>
    </r>
    <r>
      <rPr>
        <sz val="11"/>
        <rFont val="Calibri"/>
        <family val="2"/>
        <charset val="204"/>
        <scheme val="minor"/>
      </rPr>
      <t>После опубликования на сайте Вологдастат официальной информации о размере средней заработной платы в сфере общего образования в регионе за 1 полугодие 2016 года значение данного показателя будет откорректировано.</t>
    </r>
  </si>
  <si>
    <t>4.6.</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</si>
  <si>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2016 года.  Фактическое значение указано за 1 полугодие  2016 года.  </t>
  </si>
  <si>
    <t>Размер средней заработной платы за 1 полугодие 2016 года составил 17 984 р., норма - не ниже уровня 2015 года 16 549 р.</t>
  </si>
  <si>
    <t>Размер средней заработной платы за 1 квартал 2016 года   составил 17 616 р.,норма- не ниже уровня 2015 года 16 549 р.</t>
  </si>
  <si>
    <t>Показатели мониторятся 2 раза в год, по полугодиям</t>
  </si>
  <si>
    <t>Доля детей составила 4,1% при плане 8,2%</t>
  </si>
  <si>
    <t>1 полугодие  2016 г.</t>
  </si>
  <si>
    <t>В связи с тем, что по состоянию на 07.07.2016 года отсутствует информация о размере средней заработной платы в регионе за 1 квартал 2016 года и за 1 полугодие 2016 года, данный показатель рассчитан по отношению к средней заработной плате в регионе за 2015 год: 34815,29/24290,0 × 100 = 143,3 %. После опубликования на сайте Росстат официальной информации о размере средней заработной платы в регионе за 1 полугодие 2016 года значение данного показателя будет откорректировано.</t>
  </si>
  <si>
    <t>Финансирование / Отчетная дата (период) значения показателя</t>
  </si>
  <si>
    <t>Финансирование из федерального бюджета, код бюджетной классификации Российской Федерации, ГРБС</t>
  </si>
  <si>
    <t>Финансирование из федерального бюджета, код бюджетной классификации Российской Федерации, Рз</t>
  </si>
  <si>
    <t>Финансирование из федерального бюджета, код бюджетной классификации Российской Федерации, Пр</t>
  </si>
  <si>
    <t>Финансирование из федерального бюджета, код бюджетной классификации Российской Федерации, ЦСР</t>
  </si>
  <si>
    <t>Финансирование из федерального бюджета, код бюджетной классификации Российской Федерации, ВР</t>
  </si>
  <si>
    <t>Финансирование из федерального бюджета, тыс.руб. / план</t>
  </si>
  <si>
    <t>Финансирование из федерального бюджета, тыс.руб. / факт</t>
  </si>
  <si>
    <t>Финансирование из федерального бюджета, тыс.руб. / отклонение</t>
  </si>
  <si>
    <t>Финансирование из консолидированного бюджета Вологодской области, код бюджетной классификации Российской Федерации, ГРБС</t>
  </si>
  <si>
    <t>Финансирование из консолидированного бюджета Вологодской области, код бюджетной классификации Российской Федерации, Рз</t>
  </si>
  <si>
    <t>Финансирование из консолидированного бюджета Вологодской области, код бюджетной классификации Российской Федерации, Пр</t>
  </si>
  <si>
    <t>Финансирование из консолидированного бюджета Вологодской области, код бюджетной классификации Российской Федерации, ЦСР</t>
  </si>
  <si>
    <t>Финансирование из консолидированного бюджета Вологодской области, код бюджетной классификации Российской Федерации, ВР</t>
  </si>
  <si>
    <t>Финансирование из консолидированного бюджета Вологодской области, тыс.руб. / план</t>
  </si>
  <si>
    <t>Финансирование из консолидированного бюджета Вологодской области, тыс.руб. / факт</t>
  </si>
  <si>
    <t>Финансирование из консолидированного бюджета Вологодской области, тыс.руб. / отклонение</t>
  </si>
  <si>
    <t>Внебюджетное финансирование, тыс.руб. / план</t>
  </si>
  <si>
    <t>Внебюджетное финансирование, тыс.руб. / факт</t>
  </si>
  <si>
    <t>Внебюджетное финансирование, тыс.руб. / отклонение</t>
  </si>
  <si>
    <t>9 месяцев 2016 г.</t>
  </si>
  <si>
    <t>3.8.</t>
  </si>
  <si>
    <t>2.8.</t>
  </si>
  <si>
    <t>4.7.</t>
  </si>
  <si>
    <t>Плановое финансирование из консолидированного бюджета Вологодской области указано на 2016 год, факт указан за 9 месяцев 2016 года.</t>
  </si>
  <si>
    <r>
      <t xml:space="preserve">В связи с тем, что по состоянию на 09.12.2016 года отсутствует информация о размере средней заработной платы в регионе за 1 квартал 2016 года, за 1 полугодие 2016 года, за 9 месяцев 2016 года данный показатель рассчитан по отношению к средней заработной плате в регионе за 2015 год: 27767,5/24290,0 </t>
    </r>
    <r>
      <rPr>
        <sz val="11"/>
        <rFont val="Calibri"/>
        <family val="2"/>
        <charset val="204"/>
      </rPr>
      <t>×</t>
    </r>
    <r>
      <rPr>
        <sz val="11"/>
        <rFont val="Calibri"/>
        <family val="2"/>
        <charset val="204"/>
        <scheme val="minor"/>
      </rPr>
      <t xml:space="preserve"> 100 = 114,3 %.  Средняя заработная плата педагогических работников образовательных учреждений общего образования за 9 месяцев 2016 года по официциальным данным статистической информации, опубликованной на сайте Росстат  составила 27767,5 рублей.
</t>
    </r>
  </si>
  <si>
    <t>2.9.</t>
  </si>
  <si>
    <t>3.9.</t>
  </si>
  <si>
    <t>4.8.</t>
  </si>
  <si>
    <t>Плановое финансирование из консолидированного бюджета Вологодской области указано на 2016 год, факт указан за  2016 год.</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</si>
  <si>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t>
  </si>
  <si>
    <t>По официальнм данным  государственного статистического наблюдения за 2016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112,0 %.</t>
  </si>
  <si>
    <t>По официальнм данным  государственного статистического наблюдения за 2016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105,0 %.</t>
  </si>
  <si>
    <t>По официальнм данным  государственного статистического наблюдения за 2016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89,7 %.</t>
  </si>
  <si>
    <t>2.10.</t>
  </si>
  <si>
    <t>1 квартал 2017 г.</t>
  </si>
  <si>
    <t>3.10.</t>
  </si>
  <si>
    <t>В связи с тем, что по состоянию на 10.04.2017 года отсутствует информация о размере средней заработной платы в сфере общего образования в регионе за 1 квартал 2017 года, данный показатель рассчитан по отношению к средней заработной плате в сфере общего образования в регионе за 2016 год: 24502,24/23433,0 * 100% = 104,6 %. Официальная информация о размере средней заработной платы в сфере общего образования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</si>
  <si>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4.9.</t>
  </si>
  <si>
    <t>Плановое финансирование из консолидированного бюджета Вологодской области указано на 1 квартал 2017 года, факт указан за  1 квартал 2017 года.</t>
  </si>
  <si>
    <t>В связи с тем, что по состоянию на 10.04.2017 года отсутствует информация о размере средней заработной платы учителей в регионе за 1 квартал 2017 года, данный показатель рассчитан по отношению к средней заработной плате учителей в регионе за 2016 год:  24471,54/26182,67*100% = 93,5 % (27560,7 * 95%/100 = 26182,67). Официальная информация о размере средней заработной платы учителей в регионе за 1 квартал 2017 года будет размещена на официальном сайте Вологдастат после 20.05.2017 года, после размещения информации значение данного показателя будет откорректировано.</t>
  </si>
  <si>
    <t xml:space="preserve">В связи с тем, что по состоянию на 27.04.2017 года отсутствует информация о размере средней заработной платы в регионе за 1 квартал 2017 года  данный показатель рассчитан по отношению к средней заработной плате в регионе за 2016 год: 27785,03/25918,5 × 100 = 107,2 %.  Прогнозное значение средней заработной платы педагогических работников образовательных учреждений общего образования за 1 квартал 2017 года составило 27785,03 рублей.
</t>
  </si>
  <si>
    <t>1 полугодие 2017 г.</t>
  </si>
  <si>
    <t>4.10.</t>
  </si>
  <si>
    <t>2.11.</t>
  </si>
  <si>
    <t>3.11.</t>
  </si>
  <si>
    <t>Плановое финансирование из консолидированного бюджета Вологодской области указано на 1 полугодие 2017 года, факт указан за  1 полугодие 2017 года.</t>
  </si>
  <si>
    <t>Плановое финансирование из консолидированного бюджета Вологодской области указано на 1полугодие 2017 года, факт указан за  1 полугодие 2017 года.</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</si>
  <si>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127,5 %.</t>
  </si>
  <si>
    <t>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</si>
  <si>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</si>
  <si>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дошкольных образовательных учреждений к средней заработной плате работников соответствующей категории составило 97,4%.</t>
  </si>
  <si>
    <t>Отношение средней заработной платы педагогических работников учреждений дополнительного образования к средней заработной плате работников соответствующей категории</t>
  </si>
  <si>
    <t>Доведение размера средней заработной платы до уровня средней заработной платы работников соответствующей категории</t>
  </si>
  <si>
    <t>По официальнм данным  государственного статистического наблюдения за 1 полугодие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работников соответствующей категории составило 84%.</t>
  </si>
  <si>
    <t>9 месяцев 2017 г.</t>
  </si>
  <si>
    <t>3.12.</t>
  </si>
  <si>
    <t>2.12.</t>
  </si>
  <si>
    <t>4.11.</t>
  </si>
  <si>
    <t>Плановое финансирование из консолидированного бюджета Вологодской области указано за 9 месяцев 2017 года, факт указан за  9 месяцев 2017 года.</t>
  </si>
  <si>
    <t>По официальным  данным  государственного статистического наблюдения за 9 месяцев 2017 года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102,5 %.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</si>
  <si>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103,5 %.</t>
  </si>
  <si>
    <t>По официальнм данным  государственного статистического наблюдения за 9 месяцев 2017 года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93 %.</t>
  </si>
  <si>
    <t>2.13.</t>
  </si>
  <si>
    <t>Плановое финансирование из консолидированного бюджета Вологодской области указано за 12 месяцев 2017 года, факт указан за  12 месяцев 2017 года.</t>
  </si>
  <si>
    <t>3.13.</t>
  </si>
  <si>
    <t>4.12.</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</si>
  <si>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4550 сертификатов).</t>
  </si>
  <si>
    <t>2.14.</t>
  </si>
  <si>
    <t>Плановое финансирование из консолидированного бюджета Вологодской области указано за 1 квартал  2018 года, факт указан за  1 квартал 2018 года.</t>
  </si>
  <si>
    <t>3.14.</t>
  </si>
  <si>
    <t>Плановое финансирование из консолидированного бюджета Вологодской области указано за 1 квартал 2018 года, факт указан за  1 квартал  2018 года.</t>
  </si>
  <si>
    <t>4.13.</t>
  </si>
  <si>
    <t xml:space="preserve">В связи с тем, что по состоянию на 17.04.2018 года отсутствует информация о фактическом размере средней заработной платы в регионе  за 1 квартал 2018 года,  данный показатель рассчитан по отношению к  средней заработной плате в регионе за  2017 год: 29826,9/27897,2 × 100 = 107,0 %. 
</t>
  </si>
  <si>
    <t>По официальнм данным  государственного статистического наблюдения за 2017 год отношение средней заработной платы педагогических работников образовательных учреждений общего образования к средней заработной плате в регионе составило 103,0 %.</t>
  </si>
  <si>
    <t xml:space="preserve">В связи с тем, что по состоянию на 17.04.2018 года отсутствует информация о фактическом размере средней заработной платы в сфере общего образования в регионе за  1 квартал 2018 года,  данный показатель рассчитан по отношению к  средней заработной плате в сфере общего образования в регионе за 2017 год: 26145,6/24631,5 × 100 = 106,1 %.  
</t>
  </si>
  <si>
    <t>По официальнм данным  государственного статистического наблюдения за  2017 год  отношение средней заработной платы педагогических работников дошкольных образовательных учреждений к средней заработной плате в сфере общего образования в регионе составило 104,9 %.</t>
  </si>
  <si>
    <t xml:space="preserve">В связи с тем, что по состоянию на 17.04.2018 года отсутствует информация о фактическом размере средней заработной платы учителей в регионе за 1 квартал 2018 года, данный показатель рассчитан по отношению к средней заработной плате учителей в регионе за  2017 год: 31660,51/28745,2  × 100 = 110,1 %.  
</t>
  </si>
  <si>
    <t>По официальнм данным  государственного статистического наблюдения за  2017 год отношение средней заработной платы педагогических работников учреждений дополнительного образования (с учетом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к средней заработной плате учителей в регионе соствило 98,4 %.</t>
  </si>
  <si>
    <t>2.15.</t>
  </si>
  <si>
    <t xml:space="preserve">В связи с тем, что по состоянию на 10.07.2018 года отсутствует информация о размере средней заработной платы в регионе за 1 полугодие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37893,4/29543,0 × 100 = 128,3 %.  </t>
  </si>
  <si>
    <t>3.15.</t>
  </si>
  <si>
    <t xml:space="preserve">В связи с тем, что по состоянию на 10.07.2018 года отсутствует информация о размере средней заработной платы в сфере общего образования в регионе за 1 полугодие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28906,5/25936,0 × 100 = 111,5 %.  </t>
  </si>
  <si>
    <t>4.14.</t>
  </si>
  <si>
    <t>2.16.</t>
  </si>
  <si>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</si>
  <si>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</si>
  <si>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r>
      <t xml:space="preserve">В связи с тем, что по состоянию на 15.08.2018 года отсутствует информация о размере средней заработной платы в регионе за 7 месяцев 2018 года данный показатель рассчитан по отношению к прогнозному значению средней заработной платы в регионе, доведенному Департаментом образования Вологодской области:  32737,4/29543,0 </t>
    </r>
    <r>
      <rPr>
        <sz val="11"/>
        <rFont val="Calibri"/>
        <family val="2"/>
        <charset val="204"/>
      </rPr>
      <t>×</t>
    </r>
    <r>
      <rPr>
        <sz val="11"/>
        <rFont val="Calibri"/>
        <family val="2"/>
        <charset val="204"/>
        <scheme val="minor"/>
      </rPr>
      <t xml:space="preserve"> 100 = 110,8 %.  
</t>
    </r>
  </si>
  <si>
    <t>3.16.</t>
  </si>
  <si>
    <r>
      <t xml:space="preserve">В связи с тем, что по состоянию на 15.08.2018 года отсутствует информация о размере средней заработной платы в сфере общего образования в регионе за 7 месяцев 2018 года данный показатель рассчитан по отношению к прогнозному значению средней заработной платы в сфере общего образования в регионе, доведенному Департаментом образования Вологодской области:  27885,3/25936,0 </t>
    </r>
    <r>
      <rPr>
        <sz val="11"/>
        <rFont val="Calibri"/>
        <family val="2"/>
        <charset val="204"/>
      </rPr>
      <t>×</t>
    </r>
    <r>
      <rPr>
        <sz val="11"/>
        <rFont val="Calibri"/>
        <family val="2"/>
        <charset val="204"/>
        <scheme val="minor"/>
      </rPr>
      <t xml:space="preserve"> 100 = 107,5 %.  
</t>
    </r>
  </si>
  <si>
    <t>Плановое финансирование из консолидированного бюджета Вологодской области указано за 1 полугодие 2018 года, факт указан за  1 полугодие  2018 года.</t>
  </si>
  <si>
    <t>Плановое финансирование из консолидированного бюджета Вологодской области указано за 7 месяцев 2018 года, факт указан за  7 месяцев 2018 года.</t>
  </si>
  <si>
    <t xml:space="preserve">В связи с тем, что по состоянию на 10.07.2018 года отсутствует информация о размере средней заработной платы учителей в регионе за 1 полугодие 2018 года данный показатель рассчитан по отношению к прогнозному значению средней заработной платы учителей в регионе, доведенному Департаментом образования Вологодской области:  35774,1/30193,0 × 100 = 118,5%.  </t>
  </si>
  <si>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С 1 сентября 2017 года функционирует детский технопарк "Кванториум". Реализован эксперимент по персонифицированному финансированию дополнительного образования детей (выдано 7170 сертификатов).</t>
  </si>
  <si>
    <t>8 месяцев 2018 года</t>
  </si>
  <si>
    <t>2.17.</t>
  </si>
  <si>
    <r>
      <t xml:space="preserve">В связи с тем, что по состоянию на 14.09.2018 года отсутствует информация о размере средней заработной платы в регионе за 8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30299,4/29543,0 </t>
    </r>
    <r>
      <rPr>
        <sz val="11"/>
        <rFont val="Calibri"/>
        <family val="2"/>
        <charset val="204"/>
      </rPr>
      <t>×</t>
    </r>
    <r>
      <rPr>
        <sz val="11"/>
        <rFont val="Calibri"/>
        <family val="2"/>
        <charset val="204"/>
        <scheme val="minor"/>
      </rPr>
      <t xml:space="preserve"> 100 = 102,6 %.  
</t>
    </r>
  </si>
  <si>
    <t>3.17.</t>
  </si>
  <si>
    <r>
      <t xml:space="preserve">В связи с тем, что по состоянию на 14.09.2018 года отсутствует информация о размере средней заработной платы в сфере общего образования в регионе за 8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26345,3/25936,0 </t>
    </r>
    <r>
      <rPr>
        <sz val="11"/>
        <rFont val="Calibri"/>
        <family val="2"/>
        <charset val="204"/>
      </rPr>
      <t>×</t>
    </r>
    <r>
      <rPr>
        <sz val="11"/>
        <rFont val="Calibri"/>
        <family val="2"/>
        <charset val="204"/>
        <scheme val="minor"/>
      </rPr>
      <t xml:space="preserve"> 100 = 101,6 %.  
</t>
    </r>
  </si>
  <si>
    <t>4.15.</t>
  </si>
  <si>
    <r>
      <t xml:space="preserve">В связи с тем, что по состоянию на 14.09.2018 года отсутствует информация о размере средней заработной платы учителей в регионе за 8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30574,5/30193,0 </t>
    </r>
    <r>
      <rPr>
        <sz val="11"/>
        <rFont val="Calibri"/>
        <family val="2"/>
        <charset val="204"/>
      </rPr>
      <t>×</t>
    </r>
    <r>
      <rPr>
        <sz val="11"/>
        <rFont val="Calibri"/>
        <family val="2"/>
        <charset val="204"/>
        <scheme val="minor"/>
      </rPr>
      <t xml:space="preserve"> 100 = 101,3 %.  
</t>
    </r>
  </si>
  <si>
    <t>6.7.</t>
  </si>
  <si>
    <t xml:space="preserve">*-За 8 месяцев 2018 г. заработная плата составила 30 253,43 руб.,т.е. 102,4 % от прогнозной среднемесячной зарплаты по ПСЭР области - 29 543 руб. </t>
  </si>
  <si>
    <t>8 месяцев 2018 г.</t>
  </si>
  <si>
    <t>08.</t>
  </si>
  <si>
    <t>01.</t>
  </si>
  <si>
    <t>0220100000.</t>
  </si>
  <si>
    <t>х</t>
  </si>
  <si>
    <t>0230100000.</t>
  </si>
  <si>
    <t>0210200000.</t>
  </si>
  <si>
    <t>0210300000.</t>
  </si>
  <si>
    <t>0210400000.</t>
  </si>
  <si>
    <t>0210600000.</t>
  </si>
  <si>
    <t>0210700000.</t>
  </si>
  <si>
    <t>0210800000.</t>
  </si>
  <si>
    <t>0230600000.</t>
  </si>
  <si>
    <t>0230400000.</t>
  </si>
  <si>
    <t>6.8.</t>
  </si>
  <si>
    <t>6.9.</t>
  </si>
  <si>
    <t>6.10.</t>
  </si>
  <si>
    <t>6.11.</t>
  </si>
  <si>
    <t>6.12.</t>
  </si>
  <si>
    <t>6.13.</t>
  </si>
  <si>
    <t>6.14.</t>
  </si>
  <si>
    <t>6.15.</t>
  </si>
  <si>
    <t>6.16.</t>
  </si>
  <si>
    <t>6.17.</t>
  </si>
  <si>
    <t>6.18.</t>
  </si>
  <si>
    <t>6.19.</t>
  </si>
  <si>
    <t>6.20.</t>
  </si>
  <si>
    <t>6.21.</t>
  </si>
  <si>
    <t>6.22.</t>
  </si>
  <si>
    <t>6.23.</t>
  </si>
  <si>
    <t>6.24.</t>
  </si>
  <si>
    <t>6.25.</t>
  </si>
  <si>
    <t>6.26.</t>
  </si>
  <si>
    <t>6.27.</t>
  </si>
  <si>
    <t>Доля детей составила 9% при плане 8,2%</t>
  </si>
  <si>
    <t>Плановое финансирование из консолидированного бюджета Вологодской области указано за 8 месяцев 2018 года, факт указан за  8 месяцев 2018 года.</t>
  </si>
  <si>
    <t>Плановое финансирование из консолидированного бюджета Вологодской области указано за 8 месяцев  2018 года, факт указан за 8 месяцев 2018 года.</t>
  </si>
  <si>
    <t>2.18.</t>
  </si>
  <si>
    <t>3.18.</t>
  </si>
  <si>
    <t>4.16.</t>
  </si>
  <si>
    <t>6.28.</t>
  </si>
  <si>
    <t>9 месяцев 2018 г.</t>
  </si>
  <si>
    <t xml:space="preserve">В связи с тем, что по состоянию на 15.10.2018 года отсутствует информация о размере средней заработной платы в регионе за 9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30122,6/29543,0 × 100 = 102,0 %.  
</t>
  </si>
  <si>
    <t xml:space="preserve">В связи с тем, что по состоянию на 15.10.2018 года отсутствует информация о размере средней заработной платы в сфере общего образования в регионе за 9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26172,1/25936,0 × 100 = 100,9 %.  
</t>
  </si>
  <si>
    <t xml:space="preserve">В связи с тем, что по состоянию на 15.10.2018 года отсутствует информация о размере средней заработной платы учителей в регионе за 9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30699,4/30193,0 × 100 = 101,7 %.  
</t>
  </si>
  <si>
    <t>6.29.</t>
  </si>
  <si>
    <t xml:space="preserve">*-За 9 месяцев 2018 г. заработная плата составила 30 062,70 руб.,т.е. 101,8 % от прогнозной среднемесячной зарплаты по ПСЭР области - 29 543 руб. </t>
  </si>
  <si>
    <t xml:space="preserve"> Отклонение за счет внебюджетных источников- в связи с отсутствием реального поступления финансовых средств </t>
  </si>
  <si>
    <t xml:space="preserve">Постановление мэрии города  от 11.02.2010 № 435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</si>
  <si>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 xml:space="preserve">Постановление мэрии города от 11.02.2010 № 435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 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                                                                                                                                   </t>
  </si>
  <si>
    <t>Постановление мэрии города  от 06.09.2012 № 4729 (с изменениями и дополнениями)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</si>
  <si>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Постановление мэрии города от 06.09.2012 № 4729 "Об утверждении Порядка и условий установления и применения окладов, коэффициентов, стимулирующих, компенсационных и иных выплат (доплат, надбавок, премий и других) руководителям, заместителям руководителя, главным бухгалтерам и работникам муниципальных дошкольных образовательных учреждений (с изменениями и дополнениями), Постановление Правительства Вологодской области от 25.02.2013 № 201 " Об утверждении плана мероприятий ("дорожной карты") "Изменения, направленные на повышение эффективности образования на 2013-2018 годы" (с изменениями)</t>
  </si>
  <si>
    <t>По  официальным  данным государственного статистического наблюдения за 9 месяцев 2016 года: 23047,5/23082,2*100% = 99,8%, где 23047,5 - средняя заработная плата педагогических работников дошкольных образовательных учреждений за 9 месяцев 2016 года, 23082,2 - средняя заработная плата в сфере общего образования в регионе за 9 месяцев 2016 года.</t>
  </si>
  <si>
    <t>В связи с тем, что по состоянию на 07.07.2016 года отсутствует информация о размере средней заработной платы учителей в регионе за 1 полугодие 2016 года, данный показатель рассчитан по отношению к средней заработной плате учителей в регионе за 1 квартал 2016 года: 26446,36/24358,41 × 100 = 108,6%,  где 26446,36 - фактическая средняя заработная плата педагогических работников учреждений дополнительного образования, подведомственных управлению по делам культуры мэрии г. Череповца за 1 полугодие 2016 года,  24358,41 - 90 % от размера фактической средней заработной платы учителей в регионе за 1 квартал 2016 года (27064,9 - фактическая средняя заработная плата учителей в регионе за 1 квартал 2016 года) .  После опубликования на сайте Вологдастат официальной информации о размере средней заработной платы учителей в регионе за 1 полугодие 2016 года значение данного показателя будет откорректировано.</t>
  </si>
  <si>
    <t>По официальным данным  государственного статистического наблюдения за 9  месяцев 2016 года: 22695,6/27103,7 × 100 = 83,7%,  где 22695,6 - средняя заработная плата педагогических работников учреждений дополнительного образования, подведомственных управлению образования,управлению по делам культуры мэрии г. Череповца, комитету по физической культуре и спорту за 9 месяцев 2016 года,  27103,7 -  средняя заработная плата учителей в регионе за 9 месяцев 2016 года.</t>
  </si>
  <si>
    <t>100,0 тыс руб. - оплата услуг по договору технической поддержки информационной системы "Е Услуги. Образование", 22,4 тыс. руб. - закупка электронных подписей для работы СМЭВ, 64,2 тыс.руб. - приобретение простых (неисключительных, пользовательских) прав на программное обеспечение - СКЗИ "КриптоПро JCP" на одном сервере с неограниченным количеством ядер, 4,0 тыс. руб. - оплата услуг по разработке и опубликованию интерактивной формы заявления о предоставлении государственной или муниципальной услуги в государственной информационной системе "Портал государственных и муниципальных услуг Вологодской области".</t>
  </si>
  <si>
    <t>32,2 тыс. руб. – закупка демонстрационного экрана для учебного класса, 7,9 тыс. руб. – закупка 10 лицензий антивирусного программного обеспечения для установки на учебные ноутбуки, 518,3  тыс. руб.  – оплата вознаграждений по договорам подряда на оказание преподавательских услуг тьюторов. За 2015 год в Центре общественного доступа № 11 (Металлургов, д. 7) прошли обучение 598 человек.</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</si>
  <si>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t>
  </si>
  <si>
    <t>Плановое финансирование: 617,7 тыс. руб. - работы, связанные с единым (региональным) порталом государственных и муниципальных услуг, 40,5 тыс. руб. – обновление  сертификатов электронных подписей для работы в системе межведомственного электронного взаимодействия (СМЭВ). Фактическое финансирование: 25,0 тыс. руб. - оплата услуг по договору технической поддержки информационной системы «Е Услуги. Образование».</t>
  </si>
  <si>
    <t>2.19.</t>
  </si>
  <si>
    <t>4.17.</t>
  </si>
  <si>
    <t xml:space="preserve">В связи с тем, что по состоянию на 12.11.2018 года отсутствует информация о размере средней заработной платы в регионе за 10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30913,9/31378,0 × 100 = 98,5 %.  
</t>
  </si>
  <si>
    <r>
      <t xml:space="preserve">В связи с тем, что по состоянию на 12.11.2018 года отсутствует информация о размере средней заработной платы в сфере общего образования в регионе за 10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27457,7/28769,0 </t>
    </r>
    <r>
      <rPr>
        <sz val="11"/>
        <rFont val="Calibri"/>
        <family val="2"/>
        <charset val="204"/>
      </rPr>
      <t>×</t>
    </r>
    <r>
      <rPr>
        <sz val="11"/>
        <rFont val="Calibri"/>
        <family val="2"/>
        <charset val="204"/>
        <scheme val="minor"/>
      </rPr>
      <t xml:space="preserve"> 100 = 95,4 %.  
</t>
    </r>
  </si>
  <si>
    <r>
      <t xml:space="preserve">В связи с тем, что по состоянию на 12.11.2018 года отсутствует информация о размере средней заработной платы учителей в регионе за 10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31236,3/31944,0 </t>
    </r>
    <r>
      <rPr>
        <sz val="11"/>
        <rFont val="Calibri"/>
        <family val="2"/>
        <charset val="204"/>
      </rPr>
      <t>×</t>
    </r>
    <r>
      <rPr>
        <sz val="11"/>
        <rFont val="Calibri"/>
        <family val="2"/>
        <charset val="204"/>
        <scheme val="minor"/>
      </rPr>
      <t xml:space="preserve"> 100 = 97,8 %.  
</t>
    </r>
  </si>
  <si>
    <t xml:space="preserve">*-За 10 месяцев 2018 г. заработная плата составила 30 245,38 руб.,т.е. 96,4 % от прогнозной среднемесячной зарплаты по ПСЭР области - 31 378,00 руб. </t>
  </si>
  <si>
    <t>10 месяцев 2018 г.</t>
  </si>
  <si>
    <t>Плановое финансирование из консолидированного бюджета Вологодской области указано за 9 месяцев  2018 года, факт указан за 9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</si>
  <si>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</si>
  <si>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10 месяцев 2018 года, факт указан за  10 месяцев 2018 года.</t>
  </si>
  <si>
    <t>Плановое финансирование из консолидированного бюджета Вологодской области указано за 9 месяцев 2018 года, факт указан за  9 месяцев 2018 года.</t>
  </si>
  <si>
    <t xml:space="preserve">*-За 11 месяцев 2018 г. заработная плата составила 30 512,99 руб.,т.е. 97,2 % от прогнозной среднемесячной зарплаты по ПСЭР области -31 378,00 руб. </t>
  </si>
  <si>
    <t>11 месяцев 2018 г.</t>
  </si>
  <si>
    <t>4.18.</t>
  </si>
  <si>
    <t xml:space="preserve">В связи с тем, что по состоянию на 12.12.2018 года отсутствует информация о размере средней заработной платы в регионе за 11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31399,4/31378,0 × 100 = 100,1 %.  
</t>
  </si>
  <si>
    <r>
      <t xml:space="preserve">В связи с тем, что по состоянию на 12.12.2018 года отсутствует информация о размере средней заработной платы в сфере общего образования в регионе за 11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28415,7/28769,0 </t>
    </r>
    <r>
      <rPr>
        <sz val="11"/>
        <rFont val="Calibri"/>
        <family val="2"/>
        <charset val="204"/>
      </rPr>
      <t>×</t>
    </r>
    <r>
      <rPr>
        <sz val="11"/>
        <rFont val="Calibri"/>
        <family val="2"/>
        <charset val="204"/>
        <scheme val="minor"/>
      </rPr>
      <t xml:space="preserve"> 100 = 98,8 %.  
</t>
    </r>
  </si>
  <si>
    <r>
      <t xml:space="preserve">В связи с тем, что по состоянию на 12.12.2018 года отсутствует информация о размере средней заработной платы учителей в регионе за 11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31607,9/31944,0 </t>
    </r>
    <r>
      <rPr>
        <sz val="11"/>
        <rFont val="Calibri"/>
        <family val="2"/>
        <charset val="204"/>
      </rPr>
      <t>×</t>
    </r>
    <r>
      <rPr>
        <sz val="11"/>
        <rFont val="Calibri"/>
        <family val="2"/>
        <charset val="204"/>
        <scheme val="minor"/>
      </rPr>
      <t xml:space="preserve"> 100 = 98,9 %.  
</t>
    </r>
  </si>
  <si>
    <t xml:space="preserve">В связи с тем, что по состоянию на 14.01.2019 года отсутствует информация о размере средней заработной платы в регионе за 12 месяцев 2018 года данный показатель рассчитан по отношению к прогнозному значению средней заработной платы в регионе на 2018 год, доведенному Департаментом образования Вологодской области:  31378,8/31378,0 × 100 = 100 %.  </t>
  </si>
  <si>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</si>
  <si>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</si>
  <si>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r>
      <t xml:space="preserve">В связи с тем, что по состоянию на 14.01.2019 года отсутствует информация о размере средней заработной платы в сфере общего образования в регионе за 12 месяцев 2018 года данный показатель рассчитан по отношению к прогнозному значению средней заработной платы в сфере общего образования в регионе на 2018 год, доведенному Департаментом образования Вологодской области:  29283,8/28769,0 </t>
    </r>
    <r>
      <rPr>
        <sz val="11"/>
        <rFont val="Calibri"/>
        <family val="2"/>
        <charset val="204"/>
      </rPr>
      <t>×</t>
    </r>
    <r>
      <rPr>
        <sz val="11"/>
        <rFont val="Calibri"/>
        <family val="2"/>
        <charset val="204"/>
        <scheme val="minor"/>
      </rPr>
      <t xml:space="preserve"> 100 = 101,8 %.  
</t>
    </r>
  </si>
  <si>
    <t>Плановое финансирование из консолидированного бюджета Вологодской области указано за 11 месяцев 2018 года, факт указан за  11 месяцев 2018 года.</t>
  </si>
  <si>
    <t>Плановое финансирование из консолидированного бюджета Вологодской области указано за 12 месяцев 2018 года, факт указан за  12 месяцев 2018 года.</t>
  </si>
  <si>
    <t>4.19.</t>
  </si>
  <si>
    <r>
      <t xml:space="preserve">В связи с тем, что по состоянию на 14.01.2019 года отсутствует информация о размере средней заработной платы учителей в регионе за 12 месяцев 2018 года данный показатель рассчитан по отношению к прогнозному значению средней заработной платы учителей в регионе на 2018 год, доведенному Департаментом образования Вологодской области:  32309,46/31944,0 </t>
    </r>
    <r>
      <rPr>
        <sz val="11"/>
        <rFont val="Calibri"/>
        <family val="2"/>
        <charset val="204"/>
      </rPr>
      <t>×</t>
    </r>
    <r>
      <rPr>
        <sz val="11"/>
        <rFont val="Calibri"/>
        <family val="2"/>
        <charset val="204"/>
        <scheme val="minor"/>
      </rPr>
      <t xml:space="preserve"> 100 = 101,1 %.  
</t>
    </r>
  </si>
  <si>
    <t xml:space="preserve">*-За 12 месяцев 2018 г. заработная плата составила 32 017,46 руб.,т.е. 102,04 % от прогнозной среднемесячной зарплаты по ПСЭР области - 31 378,00 руб. </t>
  </si>
  <si>
    <t>4.20.</t>
  </si>
  <si>
    <t>Январь 2019 г.</t>
  </si>
  <si>
    <t>январь 2019 г.</t>
  </si>
  <si>
    <t>611, 621</t>
  </si>
  <si>
    <t>Плановое финансирование из консолидированного бюджета Вологодской области указано за январь  2019 года, факт указан за январь 2019 года.</t>
  </si>
  <si>
    <t xml:space="preserve">В связи с тем, что по состоянию на 14.02.2019 года отсутствует информация о размере средней заработной платы в регионе за январь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33951,3/33167,0 × 100 = 102,4 %.  
</t>
  </si>
  <si>
    <r>
      <t xml:space="preserve">В связи с тем, что по состоянию на 14.02.2019 года отсутствует информация о размере средней заработной платы в сфере общего образования в регионе за январь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29480,8/30407,0 </t>
    </r>
    <r>
      <rPr>
        <sz val="11"/>
        <rFont val="Calibri"/>
        <family val="2"/>
        <charset val="204"/>
      </rPr>
      <t>×</t>
    </r>
    <r>
      <rPr>
        <sz val="11"/>
        <rFont val="Calibri"/>
        <family val="2"/>
        <charset val="204"/>
        <scheme val="minor"/>
      </rPr>
      <t xml:space="preserve"> 100 = 97,0 %.  
</t>
    </r>
  </si>
  <si>
    <t>Плановое финансирование из консолидированного бюджета Вологодской области указано за январь 2019 года, факт указан за  январь 2019 года.</t>
  </si>
  <si>
    <r>
      <t xml:space="preserve">В связи с тем, что по состоянию на 14.02.2019 года отсутствует информация о размере средней заработной платы учителей в регионе за январь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32098,5/33765,0 </t>
    </r>
    <r>
      <rPr>
        <sz val="11"/>
        <rFont val="Calibri"/>
        <family val="2"/>
        <charset val="204"/>
      </rPr>
      <t>×</t>
    </r>
    <r>
      <rPr>
        <sz val="11"/>
        <rFont val="Calibri"/>
        <family val="2"/>
        <charset val="204"/>
        <scheme val="minor"/>
      </rPr>
      <t xml:space="preserve"> 100 = 95,1 %.  
</t>
    </r>
  </si>
  <si>
    <t>Проводится системная целенаправленная работа по повышению доступности дополнительного образования для всех категорий населения, реализуются новые формы образовательной деятельности с детьми с ограниченными возможностями здоровья. Совершенствуются программно-методические комплексы: создание и апробация образовательных и досуговых программ нового поколения (комплексные, интегрированные, долгосрочные). Реализован эксперимент по персонифицированному финансированию дополнительного образования детей (выдано 7170 сертификатов).</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</si>
  <si>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</si>
  <si>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Отклонение плановых назначений 1 квартала 2018 года от исполненых, связано с уменьшением стимулирующих выплат по учреждениям дополнительного образования, подведомственным Комитету по физической культуре и спорту. </t>
  </si>
  <si>
    <t xml:space="preserve">Отклонение плановых назначений за 1 полугодие 2018 года от исполненных связано с уменьшением стимулирующих выплат по учреждениям. </t>
  </si>
  <si>
    <t xml:space="preserve">Отклонение плановых назначений 8 месяцев 2018 года от исполненых, связано с уменьшением стимулирующих выплат по учреждениям. </t>
  </si>
  <si>
    <t xml:space="preserve">Отклонение плановых назначений за 9 месяцев 2018 года от исполненных связано с уменьшением стимулирующих выплат по учреждениям.  </t>
  </si>
  <si>
    <t xml:space="preserve">Отклонение плановых назначений за 10 месяцев 2018 года от исполненных связано с уменьшением стимулирующих выплат по учреждениям. </t>
  </si>
  <si>
    <t>Отклонение плановых назначений за 11 месяцев 2018 года от исполненных связано с уменьшением стимулирующих выплат по учреждениям.</t>
  </si>
  <si>
    <t>Отклонение плановых назначений за 12 месяцев 2018 года от исполненных связано с уменьшением стимулирующих выплат по учреждениям. Изменение суммы финансирования связано с внесением изменений в кассовые расходы.</t>
  </si>
  <si>
    <t xml:space="preserve">Финансирование фонда оплаты труда педагогических работников осуществляется за счет средств местного бюджета. Отклонение за счет внебюджетных источников - в связи с отсутствием реального поступления внебюджетных  средств.                                                                                                                                                   </t>
  </si>
  <si>
    <t xml:space="preserve"> При формировании проекта городского бюджета на 2017 год, в рамках работы по организации и обеспечению подготовки спортивного резерва, планировалось трудоустройство спортсменов старше 18 лет. Впоследствии количество спортсменов оказалось отличным от планового. В связи с вышеизложенным подготовлено обращение для перераспределения бюджетных ассигнований и лимитов бюджетных обязательств при ближайшей корректировке городского бюджета.   </t>
  </si>
  <si>
    <t xml:space="preserve">Указано плановое значение объема финансирования фонда оплаты труда педагогических работников за счет средств местного бюджета на  2017 год.  Фактическое значение указано за  2017 год.  </t>
  </si>
  <si>
    <t xml:space="preserve">Указано плановое значение объема финансирования фонда оплаты труда педагогических работников за счет средств местного бюджета на 1 полугодие 2017 года.  Фактическое значение указано за 1 полугодие 2017 года.  </t>
  </si>
  <si>
    <t xml:space="preserve">Указано плановое значение объема финансирования фонда оплаты труда педагогических работников за счет средств местного бюджета на 1 квартал 2017 года.  Фактическое значение указано за 1 квартал  2017 года.  </t>
  </si>
  <si>
    <t>плановый показатель - 8,6%</t>
  </si>
  <si>
    <t>Финансирование заработной платы педагогических работников учреждений дополнительного образования осуществляется за счет средств городского бюджета.</t>
  </si>
  <si>
    <t xml:space="preserve"> 2016 г.</t>
  </si>
  <si>
    <t>2017 г.</t>
  </si>
  <si>
    <t>1 квартал 2018 г.</t>
  </si>
  <si>
    <t>1 полугодие 2018 г.</t>
  </si>
  <si>
    <t>7 месяцев 2018 г.</t>
  </si>
  <si>
    <t xml:space="preserve">1 квартал 2018 г. </t>
  </si>
  <si>
    <t>1 полугодие 2015 г.</t>
  </si>
  <si>
    <t>1 квартал 2014 г.</t>
  </si>
  <si>
    <t>1 полугодие 2014 г.</t>
  </si>
  <si>
    <t>2014 г.</t>
  </si>
  <si>
    <t>2013 г.</t>
  </si>
  <si>
    <t>1 поугодие 2018 г.</t>
  </si>
  <si>
    <t xml:space="preserve"> 2018 г.</t>
  </si>
  <si>
    <t>9 месяцев  2015 г.</t>
  </si>
  <si>
    <t>9 месяцев 2014 г.</t>
  </si>
  <si>
    <t>1.2.</t>
  </si>
  <si>
    <t>1.3.</t>
  </si>
  <si>
    <t>1.4.</t>
  </si>
  <si>
    <t>1.5.</t>
  </si>
  <si>
    <t>1.6.</t>
  </si>
  <si>
    <t>1.7.</t>
  </si>
  <si>
    <t>1.8.</t>
  </si>
  <si>
    <t>1.9.</t>
  </si>
  <si>
    <t>1.10.</t>
  </si>
  <si>
    <t>1.11.</t>
  </si>
  <si>
    <t>1.12.</t>
  </si>
  <si>
    <t>1.13.</t>
  </si>
  <si>
    <t>1.14.</t>
  </si>
  <si>
    <t>1.15.</t>
  </si>
  <si>
    <t>1.16.</t>
  </si>
  <si>
    <t>1.17.</t>
  </si>
  <si>
    <t>1.18.</t>
  </si>
  <si>
    <t>1.19.</t>
  </si>
  <si>
    <t>1.20.</t>
  </si>
  <si>
    <t>1.21.</t>
  </si>
  <si>
    <t>1.22.</t>
  </si>
  <si>
    <t>3.1.</t>
  </si>
  <si>
    <t>3.2.</t>
  </si>
  <si>
    <t>4.1.</t>
  </si>
  <si>
    <t>4.2.</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</si>
  <si>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</si>
  <si>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</si>
  <si>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</si>
  <si>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</si>
  <si>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</si>
  <si>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</si>
  <si>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</si>
  <si>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</si>
  <si>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</si>
  <si>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</si>
  <si>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</si>
  <si>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</si>
  <si>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</si>
  <si>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</si>
  <si>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</si>
  <si>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</si>
  <si>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</si>
  <si>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</si>
  <si>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</si>
  <si>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</si>
  <si>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</si>
  <si>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</si>
  <si>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</si>
  <si>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</si>
  <si>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</si>
  <si>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</si>
  <si>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</si>
  <si>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</si>
  <si>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</si>
  <si>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</si>
  <si>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</si>
  <si>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</si>
  <si>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</si>
  <si>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</si>
  <si>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</si>
  <si>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</si>
  <si>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</si>
  <si>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</si>
  <si>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</si>
  <si>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</si>
  <si>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</si>
  <si>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</si>
  <si>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</si>
  <si>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</si>
  <si>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</si>
  <si>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</si>
  <si>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</si>
  <si>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</si>
  <si>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</si>
  <si>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</si>
  <si>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</si>
  <si>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</si>
  <si>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</si>
  <si>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</si>
  <si>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</si>
  <si>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</si>
  <si>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</si>
  <si>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</si>
  <si>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</si>
  <si>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</si>
  <si>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</si>
  <si>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</si>
  <si>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</si>
  <si>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</si>
  <si>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</si>
  <si>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</si>
  <si>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</si>
  <si>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</si>
  <si>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</si>
  <si>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</si>
  <si>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</si>
  <si>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</si>
  <si>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</si>
  <si>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</si>
  <si>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</si>
  <si>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</si>
  <si>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5.1.</t>
  </si>
  <si>
    <t>5.2.</t>
  </si>
  <si>
    <t>5.3.</t>
  </si>
  <si>
    <t>5.4.</t>
  </si>
  <si>
    <t>5.5.</t>
  </si>
  <si>
    <t>5.6.</t>
  </si>
  <si>
    <t>5.7.</t>
  </si>
  <si>
    <t>5.8.</t>
  </si>
  <si>
    <t>5.9.</t>
  </si>
  <si>
    <t>5.10.</t>
  </si>
  <si>
    <t>5.11.</t>
  </si>
  <si>
    <t>6.1.</t>
  </si>
  <si>
    <t>6.6.</t>
  </si>
  <si>
    <t>Данный показатель рассчитывается по итогам года</t>
  </si>
  <si>
    <t>1.23.</t>
  </si>
  <si>
    <t>Январь - февраль 2019 г.</t>
  </si>
  <si>
    <t>2.20.</t>
  </si>
  <si>
    <t>3.19.</t>
  </si>
  <si>
    <t>4.97.</t>
  </si>
  <si>
    <t>6.30.</t>
  </si>
  <si>
    <t>4.98.</t>
  </si>
  <si>
    <t>4.99.</t>
  </si>
  <si>
    <t xml:space="preserve">*-За январь 2019 г. заработная плата составила 31 595,57 руб.,т.е. 95,3 % от прогнозной среднемесячной зарплаты по ПСЭР области - 33 167,00 руб. </t>
  </si>
  <si>
    <t>2019 г.</t>
  </si>
  <si>
    <t>0220100110.</t>
  </si>
  <si>
    <t>0230100110.</t>
  </si>
  <si>
    <t>0210200110.</t>
  </si>
  <si>
    <t>0210300110.</t>
  </si>
  <si>
    <t>0210400110.</t>
  </si>
  <si>
    <t>0210600110.</t>
  </si>
  <si>
    <t>0210700110.</t>
  </si>
  <si>
    <t>0210800110.</t>
  </si>
  <si>
    <t>0230400110.</t>
  </si>
  <si>
    <t>02102S1650.</t>
  </si>
  <si>
    <t>02201S1650.</t>
  </si>
  <si>
    <t>02301S1650.</t>
  </si>
  <si>
    <t>02304S1650.</t>
  </si>
  <si>
    <t>4.100.</t>
  </si>
  <si>
    <t>4.101.</t>
  </si>
  <si>
    <t>4.102.</t>
  </si>
  <si>
    <t>4.103.</t>
  </si>
  <si>
    <t>4.104.</t>
  </si>
  <si>
    <t>4.105.</t>
  </si>
  <si>
    <t>4.106.</t>
  </si>
  <si>
    <t>4.107.</t>
  </si>
  <si>
    <t>4.108.</t>
  </si>
  <si>
    <t>4.109.</t>
  </si>
  <si>
    <t>4.110.</t>
  </si>
  <si>
    <t>4.111.</t>
  </si>
  <si>
    <t>4.112.</t>
  </si>
  <si>
    <t>4.113.</t>
  </si>
  <si>
    <t>4.114.</t>
  </si>
  <si>
    <t>4.115.</t>
  </si>
  <si>
    <t>4.116.</t>
  </si>
  <si>
    <t>4.117.</t>
  </si>
  <si>
    <t>4.118.</t>
  </si>
  <si>
    <t>4.119.</t>
  </si>
  <si>
    <t>4.120.</t>
  </si>
  <si>
    <t>4.121.</t>
  </si>
  <si>
    <t>4.122.</t>
  </si>
  <si>
    <t>4.123.</t>
  </si>
  <si>
    <t>4.124.</t>
  </si>
  <si>
    <t>4.125.</t>
  </si>
  <si>
    <t>4.126.</t>
  </si>
  <si>
    <t>4.127.</t>
  </si>
  <si>
    <t>4.128.</t>
  </si>
  <si>
    <t>4.129.</t>
  </si>
  <si>
    <t>4.130.</t>
  </si>
  <si>
    <t>Январь - февраль  2019 г.</t>
  </si>
  <si>
    <t xml:space="preserve">В связи с тем, что по состоянию на 14.03.2019 года отсутствует информация о размере средней заработной платы в регионе за январь -февраль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33134,1/33167,0 × 100 = 99,9 %.  
</t>
  </si>
  <si>
    <r>
      <t xml:space="preserve">В связи с тем, что по состоянию на 14.03.2019 года отсутствует информация о размере средней заработной платы в сфере общего образования в регионе за январь - февраль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29335,0/30407,0 </t>
    </r>
    <r>
      <rPr>
        <sz val="11"/>
        <rFont val="Calibri"/>
        <family val="2"/>
        <charset val="204"/>
      </rPr>
      <t>×</t>
    </r>
    <r>
      <rPr>
        <sz val="11"/>
        <rFont val="Calibri"/>
        <family val="2"/>
        <charset val="204"/>
        <scheme val="minor"/>
      </rPr>
      <t xml:space="preserve"> 100 = 96,5 %.  
</t>
    </r>
  </si>
  <si>
    <r>
      <t xml:space="preserve">В связи с тем, что по состоянию на 14.03.2019 года отсутствует информация о размере средней заработной платы учителей в регионе за январь - февраль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32978,0/33765,0 </t>
    </r>
    <r>
      <rPr>
        <sz val="11"/>
        <rFont val="Calibri"/>
        <family val="2"/>
        <charset val="204"/>
      </rPr>
      <t>×</t>
    </r>
    <r>
      <rPr>
        <sz val="11"/>
        <rFont val="Calibri"/>
        <family val="2"/>
        <charset val="204"/>
        <scheme val="minor"/>
      </rPr>
      <t xml:space="preserve"> 100 = 97,7 %.  
</t>
    </r>
  </si>
  <si>
    <t>Плановое финансирование из консолидированного бюджета Вологодской области указано за январь -февраль  2019 года, факт указан за январь - февраль 2019 года.</t>
  </si>
  <si>
    <t>Плановое финансирование из консолидированного бюджета Вологодской области указано за январь - февраль 2019 года, факт указан за  январь - февраль 2019 года.</t>
  </si>
  <si>
    <t>0130100110        01301S1650                 0220200110        0220300110               02202S1650              02203S1650</t>
  </si>
  <si>
    <t xml:space="preserve">0130100110        01301S1650                 0220200000        0220300000               02202S1650              </t>
  </si>
  <si>
    <t xml:space="preserve">*-За январь-февраль 2019 г. заработная плата составила 31 006,65 руб.,т.е. 93,5 % от прогнозной среднемесячной зарплаты по ПСЭР области - 33 167,00 руб. </t>
  </si>
  <si>
    <t>02103S1650.</t>
  </si>
  <si>
    <t>02104S1650.</t>
  </si>
  <si>
    <t>январь-февраль       2019 г.</t>
  </si>
  <si>
    <t>4.131.</t>
  </si>
  <si>
    <t>4.132.</t>
  </si>
  <si>
    <t>4.133.</t>
  </si>
  <si>
    <t>4.134.</t>
  </si>
  <si>
    <t>4.135.</t>
  </si>
  <si>
    <t>4.136.</t>
  </si>
  <si>
    <t>4.137.</t>
  </si>
  <si>
    <t>4.138.</t>
  </si>
  <si>
    <t>4.139.</t>
  </si>
  <si>
    <t>4.140.</t>
  </si>
  <si>
    <t>4.141.</t>
  </si>
  <si>
    <t>4.142.</t>
  </si>
  <si>
    <t>4.143.</t>
  </si>
  <si>
    <t>4.144.</t>
  </si>
  <si>
    <t>4.145.</t>
  </si>
  <si>
    <t>4.146.</t>
  </si>
  <si>
    <t>4.147.</t>
  </si>
  <si>
    <t>4.148.</t>
  </si>
  <si>
    <t>4.149.</t>
  </si>
  <si>
    <t>4.150.</t>
  </si>
  <si>
    <t>4.151.</t>
  </si>
  <si>
    <t>4.152.</t>
  </si>
  <si>
    <t>4.153.</t>
  </si>
  <si>
    <t>4.154.</t>
  </si>
  <si>
    <t>4.155.</t>
  </si>
  <si>
    <t>4.156.</t>
  </si>
  <si>
    <t>4.157.</t>
  </si>
  <si>
    <t>4.158.</t>
  </si>
  <si>
    <t>4.159.</t>
  </si>
  <si>
    <t>4.160.</t>
  </si>
  <si>
    <t>1.24.</t>
  </si>
  <si>
    <t xml:space="preserve">В связи с тем, что по состоянию на 12.04.2019 года отсутствует информация о размере средней заработной платы в регионе за 1 квартал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33685,1/33167,0 × 100 = 101,6 %.  
</t>
  </si>
  <si>
    <t>1 квартал 2019 г.</t>
  </si>
  <si>
    <t>Плановое финансирование из консолидированного бюджета Вологодской области указано за 1 квартал 2019 года, факт указан за 1 квартал 2019 года.</t>
  </si>
  <si>
    <t>2.21.</t>
  </si>
  <si>
    <t xml:space="preserve">В связи с тем, что по состоянию на 12.04.2019 года отсутствует информация о размере средней заработной платы в сфере общего образования в регионе за 1 квартал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30407,0/30407,0 × 100 = 100,0 %.  </t>
  </si>
  <si>
    <t>Плановое финансирование из консолидированного бюджета Вологодской области указано за 1 квартал 2019 года, факт указан за  1 квартал 2019 года.</t>
  </si>
  <si>
    <t>3.20.</t>
  </si>
  <si>
    <t xml:space="preserve">В связи с тем, что по состоянию на 12.04.2019 года отсутствует информация о размере средней заработной платы учителей в регионе за 1 квартал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32581,6/33765,0 × 100 = 96,5 %.  </t>
  </si>
  <si>
    <t xml:space="preserve">*-За 1 квартал 2019 г. заработная плата составила 31 389,10 руб.,т.е. 94,6 % от прогнозной среднемесячной зарплаты по ПСЭР области - 33 167,00 руб. </t>
  </si>
  <si>
    <t>02106S1650.</t>
  </si>
  <si>
    <t>02107S1650.</t>
  </si>
  <si>
    <t>02108S1650.</t>
  </si>
  <si>
    <t>данный показатель рассчитывается по итогам года</t>
  </si>
  <si>
    <t>4.161.</t>
  </si>
  <si>
    <t>4.162.</t>
  </si>
  <si>
    <t>4.163.</t>
  </si>
  <si>
    <t>4.164.</t>
  </si>
  <si>
    <t>4.165.</t>
  </si>
  <si>
    <t>4.166.</t>
  </si>
  <si>
    <t>4.167.</t>
  </si>
  <si>
    <t>4.168.</t>
  </si>
  <si>
    <t>4.169.</t>
  </si>
  <si>
    <t>4.170.</t>
  </si>
  <si>
    <t>4.171.</t>
  </si>
  <si>
    <t>4.172.</t>
  </si>
  <si>
    <t>4.173.</t>
  </si>
  <si>
    <t>4.174.</t>
  </si>
  <si>
    <t>4.175.</t>
  </si>
  <si>
    <t>4.176.</t>
  </si>
  <si>
    <t>4.177.</t>
  </si>
  <si>
    <t>4.178.</t>
  </si>
  <si>
    <t>4.179.</t>
  </si>
  <si>
    <t>4.180.</t>
  </si>
  <si>
    <t>4.181.</t>
  </si>
  <si>
    <t>4.182.</t>
  </si>
  <si>
    <t>4.183.</t>
  </si>
  <si>
    <t>4.184.</t>
  </si>
  <si>
    <t>4.185.</t>
  </si>
  <si>
    <t>4.186.</t>
  </si>
  <si>
    <t>4.187.</t>
  </si>
  <si>
    <t>4.188.</t>
  </si>
  <si>
    <t>4.189.</t>
  </si>
  <si>
    <t>4.190.</t>
  </si>
  <si>
    <t>4.191.</t>
  </si>
  <si>
    <t>4.192.</t>
  </si>
  <si>
    <t>4.193.</t>
  </si>
  <si>
    <t>4.194.</t>
  </si>
  <si>
    <t>4.195.</t>
  </si>
  <si>
    <t>4.196.</t>
  </si>
  <si>
    <t>4.197.</t>
  </si>
  <si>
    <t>6.31.</t>
  </si>
  <si>
    <t>1.25.</t>
  </si>
  <si>
    <t>2.22.</t>
  </si>
  <si>
    <t>январь - апрель 2019 г.</t>
  </si>
  <si>
    <t>3.21.</t>
  </si>
  <si>
    <t>6.32.</t>
  </si>
  <si>
    <t xml:space="preserve">В связи с тем, что по состоянию на 15.05.2019 года отсутствует информация о размере средней заработной платы в регионе за январь - апрель  2019 года данный показатель рассчитан по отношению к прогнозному значению средней заработной платы в регионе на 2019 год, доведенному Департаментом образования Вологодской области:  33691,9/33167,0 × 100 = 101,6 %.  
</t>
  </si>
  <si>
    <r>
      <t xml:space="preserve">В связи с тем, что по состоянию на 15.05.2019 года отсутствует информация о размере средней заработной платы в сфере общего образования в регионе за январь - апрель 2019 года данный показатель рассчитан по отношению к прогнозному значению средней заработной платы в сфере общего образования в регионе на 2019 год, доведенному Департаментом образования Вологодской области:  30448,4/30407,0 </t>
    </r>
    <r>
      <rPr>
        <sz val="11"/>
        <rFont val="Calibri"/>
        <family val="2"/>
        <charset val="204"/>
      </rPr>
      <t>×</t>
    </r>
    <r>
      <rPr>
        <sz val="11"/>
        <rFont val="Calibri"/>
        <family val="2"/>
        <charset val="204"/>
        <scheme val="minor"/>
      </rPr>
      <t xml:space="preserve"> 100 = 100,1 %.  
</t>
    </r>
  </si>
  <si>
    <r>
      <t xml:space="preserve">В связи с тем, что по состоянию на 15.05.2019 года отсутствует информация о размере средней заработной платы учителей в регионе за январь - апрель 2019 года данный показатель рассчитан по отношению к прогнозному значению средней заработной платы учителей в регионе на 2019 год, доведенному Департаментом образования Вологодской области:  32581,6/33765,0 </t>
    </r>
    <r>
      <rPr>
        <sz val="11"/>
        <rFont val="Calibri"/>
        <family val="2"/>
        <charset val="204"/>
      </rPr>
      <t>×</t>
    </r>
    <r>
      <rPr>
        <sz val="11"/>
        <rFont val="Calibri"/>
        <family val="2"/>
        <charset val="204"/>
        <scheme val="minor"/>
      </rPr>
      <t xml:space="preserve"> 100 = 95,4 %.  
</t>
    </r>
  </si>
  <si>
    <t>4 месяца 2019 г.</t>
  </si>
  <si>
    <t>4.198.</t>
  </si>
  <si>
    <t>4.199.</t>
  </si>
  <si>
    <t>4.200.</t>
  </si>
  <si>
    <t>4.201.</t>
  </si>
  <si>
    <t>4.202.</t>
  </si>
  <si>
    <t>4.203.</t>
  </si>
  <si>
    <t>4.204.</t>
  </si>
  <si>
    <t xml:space="preserve">*-За 4 месяца 2019 г. заработная плата составила 31 681,18 руб.,т.е. 95,52 % от прогнозной среднемесячной зарплаты по ПСЭР области - 33 167,00 руб. </t>
  </si>
  <si>
    <t>4.205.</t>
  </si>
  <si>
    <t>4.206.</t>
  </si>
  <si>
    <t>4.207.</t>
  </si>
  <si>
    <t>4.208.</t>
  </si>
  <si>
    <t>4.209.</t>
  </si>
  <si>
    <t>4.210.</t>
  </si>
  <si>
    <t>4.211.</t>
  </si>
  <si>
    <t>4.212.</t>
  </si>
  <si>
    <t>4.213.</t>
  </si>
  <si>
    <t>4.214.</t>
  </si>
  <si>
    <t>4.215.</t>
  </si>
  <si>
    <t>4.216.</t>
  </si>
  <si>
    <t>4.217.</t>
  </si>
  <si>
    <t>4.218.</t>
  </si>
  <si>
    <t>4.219.</t>
  </si>
  <si>
    <t>4.220.</t>
  </si>
  <si>
    <t>4.221.</t>
  </si>
  <si>
    <t>4.222.</t>
  </si>
  <si>
    <t>4.223.</t>
  </si>
  <si>
    <t>4.224.</t>
  </si>
  <si>
    <t>4.225.</t>
  </si>
  <si>
    <t>4.226.</t>
  </si>
  <si>
    <t>4.227.</t>
  </si>
  <si>
    <t>4.228.</t>
  </si>
  <si>
    <t>4.229.</t>
  </si>
  <si>
    <t>4.230.</t>
  </si>
  <si>
    <t>4.231.</t>
  </si>
  <si>
    <t>4.232.</t>
  </si>
  <si>
    <t>4.233.</t>
  </si>
  <si>
    <t>4.234.</t>
  </si>
  <si>
    <t>Плановое финансирование из консолидированного бюджета Вологодской области указано за 4 месяца 2019 года, факт указан за 4 месяца  2019 года.</t>
  </si>
  <si>
    <t>Плановое финансирование из консолидированного бюджета Вологодской области указано за 4 месяца 2019 года, факт указан за 4 месяца 2019 года.</t>
  </si>
</sst>
</file>

<file path=xl/styles.xml><?xml version="1.0" encoding="utf-8"?>
<styleSheet xmlns="http://schemas.openxmlformats.org/spreadsheetml/2006/main">
  <numFmts count="3">
    <numFmt numFmtId="164" formatCode="0.0"/>
    <numFmt numFmtId="165" formatCode="0.000"/>
    <numFmt numFmtId="166" formatCode="#,##0.0"/>
  </numFmts>
  <fonts count="27">
    <font>
      <sz val="11"/>
      <color theme="1"/>
      <name val="Calibri"/>
      <family val="2"/>
      <charset val="204"/>
      <scheme val="minor"/>
    </font>
    <font>
      <sz val="11"/>
      <color theme="1"/>
      <name val="Calibri"/>
      <family val="2"/>
      <charset val="204"/>
      <scheme val="minor"/>
    </font>
    <font>
      <b/>
      <sz val="18"/>
      <color theme="3"/>
      <name val="Cambria"/>
      <family val="2"/>
      <charset val="204"/>
      <scheme val="major"/>
    </font>
    <font>
      <b/>
      <sz val="15"/>
      <color theme="3"/>
      <name val="Calibri"/>
      <family val="2"/>
      <charset val="204"/>
      <scheme val="minor"/>
    </font>
    <font>
      <b/>
      <sz val="13"/>
      <color theme="3"/>
      <name val="Calibri"/>
      <family val="2"/>
      <charset val="204"/>
      <scheme val="minor"/>
    </font>
    <font>
      <b/>
      <sz val="11"/>
      <color theme="3"/>
      <name val="Calibri"/>
      <family val="2"/>
      <charset val="204"/>
      <scheme val="minor"/>
    </font>
    <font>
      <sz val="11"/>
      <color rgb="FF006100"/>
      <name val="Calibri"/>
      <family val="2"/>
      <charset val="204"/>
      <scheme val="minor"/>
    </font>
    <font>
      <sz val="11"/>
      <color rgb="FF9C0006"/>
      <name val="Calibri"/>
      <family val="2"/>
      <charset val="204"/>
      <scheme val="minor"/>
    </font>
    <font>
      <sz val="11"/>
      <color rgb="FF9C6500"/>
      <name val="Calibri"/>
      <family val="2"/>
      <charset val="204"/>
      <scheme val="minor"/>
    </font>
    <font>
      <sz val="11"/>
      <color rgb="FF3F3F76"/>
      <name val="Calibri"/>
      <family val="2"/>
      <charset val="204"/>
      <scheme val="minor"/>
    </font>
    <font>
      <b/>
      <sz val="11"/>
      <color rgb="FF3F3F3F"/>
      <name val="Calibri"/>
      <family val="2"/>
      <charset val="204"/>
      <scheme val="minor"/>
    </font>
    <font>
      <b/>
      <sz val="11"/>
      <color rgb="FFFA7D00"/>
      <name val="Calibri"/>
      <family val="2"/>
      <charset val="204"/>
      <scheme val="minor"/>
    </font>
    <font>
      <sz val="11"/>
      <color rgb="FFFA7D00"/>
      <name val="Calibri"/>
      <family val="2"/>
      <charset val="204"/>
      <scheme val="minor"/>
    </font>
    <font>
      <b/>
      <sz val="11"/>
      <color theme="0"/>
      <name val="Calibri"/>
      <family val="2"/>
      <charset val="204"/>
      <scheme val="minor"/>
    </font>
    <font>
      <sz val="11"/>
      <color rgb="FFFF0000"/>
      <name val="Calibri"/>
      <family val="2"/>
      <charset val="204"/>
      <scheme val="minor"/>
    </font>
    <font>
      <i/>
      <sz val="11"/>
      <color rgb="FF7F7F7F"/>
      <name val="Calibri"/>
      <family val="2"/>
      <charset val="204"/>
      <scheme val="minor"/>
    </font>
    <font>
      <b/>
      <sz val="11"/>
      <color theme="1"/>
      <name val="Calibri"/>
      <family val="2"/>
      <charset val="204"/>
      <scheme val="minor"/>
    </font>
    <font>
      <sz val="11"/>
      <color theme="0"/>
      <name val="Calibri"/>
      <family val="2"/>
      <charset val="204"/>
      <scheme val="minor"/>
    </font>
    <font>
      <sz val="11"/>
      <name val="Calibri"/>
      <family val="2"/>
      <charset val="204"/>
      <scheme val="minor"/>
    </font>
    <font>
      <sz val="11"/>
      <color indexed="8"/>
      <name val="Calibri"/>
      <family val="2"/>
      <charset val="204"/>
    </font>
    <font>
      <sz val="11"/>
      <name val="Calibri"/>
      <family val="2"/>
      <charset val="204"/>
    </font>
    <font>
      <sz val="10"/>
      <name val="Times New Roman"/>
      <family val="1"/>
      <charset val="204"/>
    </font>
    <font>
      <b/>
      <u/>
      <sz val="11"/>
      <name val="Calibri"/>
      <family val="2"/>
      <charset val="204"/>
    </font>
    <font>
      <sz val="10"/>
      <name val="Calibri"/>
      <family val="2"/>
      <charset val="204"/>
      <scheme val="minor"/>
    </font>
    <font>
      <sz val="7.7"/>
      <name val="Calibri"/>
      <family val="2"/>
      <charset val="204"/>
    </font>
    <font>
      <sz val="10"/>
      <name val="Calibri"/>
      <family val="2"/>
      <charset val="204"/>
    </font>
    <font>
      <sz val="10"/>
      <color indexed="8"/>
      <name val="Times New Roman"/>
      <family val="1"/>
      <charset val="204"/>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rgb="FFFFFF00"/>
        <bgColor indexed="64"/>
      </patternFill>
    </fill>
  </fills>
  <borders count="13">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43">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9" fillId="8" borderId="8" applyNumberFormat="0" applyFont="0" applyAlignment="0" applyProtection="0"/>
  </cellStyleXfs>
  <cellXfs count="44">
    <xf numFmtId="0" fontId="0" fillId="0" borderId="0" xfId="0"/>
    <xf numFmtId="0" fontId="18" fillId="0" borderId="10" xfId="0" applyFont="1" applyFill="1" applyBorder="1" applyAlignment="1">
      <alignment horizontal="center" vertical="center" wrapText="1"/>
    </xf>
    <xf numFmtId="0" fontId="18" fillId="0" borderId="0" xfId="0" applyFont="1" applyFill="1" applyAlignment="1">
      <alignment horizontal="left" vertical="center" wrapText="1"/>
    </xf>
    <xf numFmtId="0" fontId="18" fillId="33" borderId="10" xfId="0" applyFont="1" applyFill="1" applyBorder="1" applyAlignment="1">
      <alignment horizontal="center" vertical="center" wrapText="1"/>
    </xf>
    <xf numFmtId="0" fontId="18" fillId="33" borderId="10" xfId="0" applyFont="1" applyFill="1" applyBorder="1" applyAlignment="1">
      <alignment horizontal="left" vertical="center" wrapText="1"/>
    </xf>
    <xf numFmtId="0" fontId="21" fillId="33" borderId="10" xfId="0" applyFont="1" applyFill="1" applyBorder="1" applyAlignment="1">
      <alignment horizontal="center" vertical="center"/>
    </xf>
    <xf numFmtId="164" fontId="20" fillId="33" borderId="10" xfId="0" applyNumberFormat="1" applyFont="1" applyFill="1" applyBorder="1" applyAlignment="1">
      <alignment horizontal="center" vertical="center" wrapText="1"/>
    </xf>
    <xf numFmtId="0" fontId="20" fillId="33" borderId="10" xfId="0" applyFont="1" applyFill="1" applyBorder="1" applyAlignment="1">
      <alignment horizontal="left" vertical="center" wrapText="1"/>
    </xf>
    <xf numFmtId="0" fontId="18" fillId="33" borderId="10" xfId="0" applyNumberFormat="1" applyFont="1" applyFill="1" applyBorder="1" applyAlignment="1">
      <alignment horizontal="left" vertical="center" wrapText="1"/>
    </xf>
    <xf numFmtId="164" fontId="18" fillId="33" borderId="10" xfId="0" applyNumberFormat="1" applyFont="1" applyFill="1" applyBorder="1" applyAlignment="1">
      <alignment horizontal="center" vertical="center" wrapText="1"/>
    </xf>
    <xf numFmtId="165" fontId="18" fillId="33" borderId="10" xfId="0" applyNumberFormat="1" applyFont="1" applyFill="1" applyBorder="1" applyAlignment="1">
      <alignment horizontal="center" vertical="center" wrapText="1"/>
    </xf>
    <xf numFmtId="0" fontId="23" fillId="33" borderId="10" xfId="0" applyFont="1" applyFill="1" applyBorder="1" applyAlignment="1">
      <alignment horizontal="left" vertical="center" wrapText="1"/>
    </xf>
    <xf numFmtId="16" fontId="18" fillId="33" borderId="10" xfId="0" applyNumberFormat="1" applyFont="1" applyFill="1" applyBorder="1" applyAlignment="1">
      <alignment horizontal="left" vertical="center" wrapText="1"/>
    </xf>
    <xf numFmtId="0" fontId="0" fillId="33" borderId="10" xfId="0" applyFill="1" applyBorder="1" applyAlignment="1">
      <alignment vertical="top" wrapText="1"/>
    </xf>
    <xf numFmtId="0" fontId="0" fillId="33" borderId="10" xfId="0" applyNumberFormat="1" applyFill="1" applyBorder="1" applyAlignment="1">
      <alignment vertical="top" wrapText="1"/>
    </xf>
    <xf numFmtId="0" fontId="18" fillId="33" borderId="0" xfId="0" applyFont="1" applyFill="1" applyAlignment="1">
      <alignment horizontal="left" vertical="center" wrapText="1"/>
    </xf>
    <xf numFmtId="0" fontId="18" fillId="33" borderId="10" xfId="0" applyNumberFormat="1" applyFont="1" applyFill="1" applyBorder="1" applyAlignment="1">
      <alignment vertical="center" wrapText="1"/>
    </xf>
    <xf numFmtId="1" fontId="18" fillId="33" borderId="10" xfId="0" applyNumberFormat="1" applyFont="1" applyFill="1" applyBorder="1" applyAlignment="1">
      <alignment horizontal="center" vertical="center" wrapText="1"/>
    </xf>
    <xf numFmtId="2" fontId="18" fillId="33" borderId="10" xfId="0" applyNumberFormat="1" applyFont="1" applyFill="1" applyBorder="1" applyAlignment="1">
      <alignment horizontal="center" vertical="center" wrapText="1"/>
    </xf>
    <xf numFmtId="0" fontId="0" fillId="33" borderId="0" xfId="0" applyFill="1" applyAlignment="1">
      <alignment horizontal="left" vertical="center" wrapText="1"/>
    </xf>
    <xf numFmtId="0" fontId="20" fillId="33" borderId="10" xfId="0" applyFont="1" applyFill="1" applyBorder="1" applyAlignment="1">
      <alignment horizontal="center" vertical="center" wrapText="1"/>
    </xf>
    <xf numFmtId="0" fontId="19" fillId="33" borderId="10" xfId="0" applyFont="1" applyFill="1" applyBorder="1" applyAlignment="1">
      <alignment horizontal="left" vertical="center" wrapText="1"/>
    </xf>
    <xf numFmtId="0" fontId="19" fillId="33" borderId="10" xfId="0" applyFont="1" applyFill="1" applyBorder="1" applyAlignment="1">
      <alignment horizontal="center" vertical="center" wrapText="1"/>
    </xf>
    <xf numFmtId="0" fontId="26" fillId="33" borderId="10" xfId="0" applyFont="1" applyFill="1" applyBorder="1" applyAlignment="1">
      <alignment horizontal="center" vertical="center"/>
    </xf>
    <xf numFmtId="166" fontId="26" fillId="33" borderId="10" xfId="0" applyNumberFormat="1" applyFont="1" applyFill="1" applyBorder="1" applyAlignment="1">
      <alignment horizontal="center" vertical="center"/>
    </xf>
    <xf numFmtId="166" fontId="19" fillId="33" borderId="10" xfId="0" applyNumberFormat="1" applyFont="1" applyFill="1" applyBorder="1" applyAlignment="1">
      <alignment horizontal="center" vertical="center" wrapText="1"/>
    </xf>
    <xf numFmtId="0" fontId="20" fillId="33" borderId="0" xfId="0" applyFont="1" applyFill="1" applyAlignment="1">
      <alignment horizontal="left" vertical="center" wrapText="1"/>
    </xf>
    <xf numFmtId="0" fontId="18" fillId="33" borderId="11" xfId="0" applyFont="1" applyFill="1" applyBorder="1" applyAlignment="1">
      <alignment horizontal="left" vertical="center" wrapText="1"/>
    </xf>
    <xf numFmtId="49" fontId="18" fillId="33" borderId="10" xfId="0" applyNumberFormat="1" applyFont="1" applyFill="1" applyBorder="1" applyAlignment="1">
      <alignment horizontal="left" vertical="center" wrapText="1"/>
    </xf>
    <xf numFmtId="0" fontId="19" fillId="0" borderId="10" xfId="0" applyFont="1" applyFill="1" applyBorder="1" applyAlignment="1">
      <alignment horizontal="left" vertical="center" wrapText="1"/>
    </xf>
    <xf numFmtId="0" fontId="19" fillId="0" borderId="10" xfId="0" applyFont="1" applyFill="1" applyBorder="1" applyAlignment="1">
      <alignment horizontal="center" vertical="center" wrapText="1"/>
    </xf>
    <xf numFmtId="0" fontId="26" fillId="0" borderId="10" xfId="0" applyFont="1" applyFill="1" applyBorder="1" applyAlignment="1">
      <alignment horizontal="center" vertical="center"/>
    </xf>
    <xf numFmtId="166" fontId="26" fillId="0" borderId="10" xfId="0" applyNumberFormat="1" applyFont="1" applyFill="1" applyBorder="1" applyAlignment="1">
      <alignment horizontal="center" vertical="center"/>
    </xf>
    <xf numFmtId="166" fontId="19" fillId="0" borderId="10" xfId="0" applyNumberFormat="1" applyFont="1" applyFill="1" applyBorder="1" applyAlignment="1">
      <alignment horizontal="center" vertical="center" wrapText="1"/>
    </xf>
    <xf numFmtId="0" fontId="18" fillId="34" borderId="0" xfId="0" applyFont="1" applyFill="1" applyAlignment="1">
      <alignment horizontal="left" vertical="center" wrapText="1"/>
    </xf>
    <xf numFmtId="0" fontId="0" fillId="0" borderId="12" xfId="0" applyBorder="1" applyAlignment="1">
      <alignment wrapText="1"/>
    </xf>
    <xf numFmtId="0" fontId="0" fillId="0" borderId="10" xfId="0" applyBorder="1" applyAlignment="1">
      <alignment wrapText="1"/>
    </xf>
    <xf numFmtId="0" fontId="18" fillId="33" borderId="10" xfId="0" applyNumberFormat="1" applyFont="1" applyFill="1" applyBorder="1" applyAlignment="1">
      <alignment vertical="top" wrapText="1"/>
    </xf>
    <xf numFmtId="0" fontId="18" fillId="33" borderId="10" xfId="0" applyFont="1" applyFill="1" applyBorder="1" applyAlignment="1">
      <alignment vertical="top" wrapText="1"/>
    </xf>
    <xf numFmtId="166" fontId="19" fillId="33" borderId="10" xfId="0" applyNumberFormat="1" applyFont="1" applyFill="1" applyBorder="1" applyAlignment="1">
      <alignment horizontal="left" vertical="center" wrapText="1"/>
    </xf>
    <xf numFmtId="0" fontId="21" fillId="0" borderId="10" xfId="0" applyFont="1" applyFill="1" applyBorder="1" applyAlignment="1">
      <alignment horizontal="center" vertical="center" wrapText="1"/>
    </xf>
    <xf numFmtId="166" fontId="21" fillId="0" borderId="10" xfId="0" applyNumberFormat="1" applyFont="1" applyFill="1" applyBorder="1" applyAlignment="1">
      <alignment horizontal="center" vertical="center" wrapText="1"/>
    </xf>
    <xf numFmtId="49" fontId="19" fillId="33" borderId="10" xfId="0" applyNumberFormat="1" applyFont="1" applyFill="1" applyBorder="1" applyAlignment="1">
      <alignment horizontal="center" vertical="center" wrapText="1"/>
    </xf>
    <xf numFmtId="166" fontId="19" fillId="0" borderId="10" xfId="0" applyNumberFormat="1" applyFont="1" applyFill="1" applyBorder="1" applyAlignment="1">
      <alignment horizontal="left" vertical="center" wrapText="1"/>
    </xf>
  </cellXfs>
  <cellStyles count="43">
    <cellStyle name="20% - Акцент1" xfId="19" builtinId="30" customBuiltin="1"/>
    <cellStyle name="20% - Акцент2" xfId="23" builtinId="34" customBuiltin="1"/>
    <cellStyle name="20% - Акцент3" xfId="27" builtinId="38" customBuiltin="1"/>
    <cellStyle name="20% - Акцент4" xfId="31" builtinId="42" customBuiltin="1"/>
    <cellStyle name="20% - Акцент5" xfId="35" builtinId="46" customBuiltin="1"/>
    <cellStyle name="20% - Акцент6" xfId="39" builtinId="50" customBuiltin="1"/>
    <cellStyle name="40% - Акцент1" xfId="20" builtinId="31" customBuiltin="1"/>
    <cellStyle name="40% - Акцент2" xfId="24" builtinId="35" customBuiltin="1"/>
    <cellStyle name="40% - Акцент3" xfId="28" builtinId="39" customBuiltin="1"/>
    <cellStyle name="40% - Акцент4" xfId="32" builtinId="43" customBuiltin="1"/>
    <cellStyle name="40% - Акцент5" xfId="36" builtinId="47" customBuiltin="1"/>
    <cellStyle name="40% - Акцент6" xfId="40" builtinId="51" customBuiltin="1"/>
    <cellStyle name="60% - Акцент1" xfId="21" builtinId="32" customBuiltin="1"/>
    <cellStyle name="60% - Акцент2" xfId="25" builtinId="36" customBuiltin="1"/>
    <cellStyle name="60% - Акцент3" xfId="29" builtinId="40" customBuiltin="1"/>
    <cellStyle name="60% - Акцент4" xfId="33" builtinId="44" customBuiltin="1"/>
    <cellStyle name="60% - Акцент5" xfId="37" builtinId="48" customBuiltin="1"/>
    <cellStyle name="60% - Акцент6" xfId="41" builtinId="52" customBuiltin="1"/>
    <cellStyle name="Акцент1" xfId="18" builtinId="29" customBuiltin="1"/>
    <cellStyle name="Акцент2" xfId="22" builtinId="33" customBuiltin="1"/>
    <cellStyle name="Акцент3" xfId="26" builtinId="37" customBuiltin="1"/>
    <cellStyle name="Акцент4" xfId="30" builtinId="41" customBuiltin="1"/>
    <cellStyle name="Акцент5" xfId="34" builtinId="45" customBuiltin="1"/>
    <cellStyle name="Акцент6" xfId="38" builtinId="49" customBuiltin="1"/>
    <cellStyle name="Ввод " xfId="9" builtinId="20" customBuiltin="1"/>
    <cellStyle name="Вывод" xfId="10" builtinId="21" customBuiltin="1"/>
    <cellStyle name="Вычисление" xfId="11" builtinId="22" customBuiltin="1"/>
    <cellStyle name="Заголовок 1" xfId="2" builtinId="16" customBuiltin="1"/>
    <cellStyle name="Заголовок 2" xfId="3" builtinId="17" customBuiltin="1"/>
    <cellStyle name="Заголовок 3" xfId="4" builtinId="18" customBuiltin="1"/>
    <cellStyle name="Заголовок 4" xfId="5" builtinId="19" customBuiltin="1"/>
    <cellStyle name="Итог" xfId="17" builtinId="25" customBuiltin="1"/>
    <cellStyle name="Контрольная ячейка" xfId="13" builtinId="23" customBuiltin="1"/>
    <cellStyle name="Название" xfId="1" builtinId="15" customBuiltin="1"/>
    <cellStyle name="Нейтральный" xfId="8" builtinId="28" customBuiltin="1"/>
    <cellStyle name="Обычный" xfId="0" builtinId="0"/>
    <cellStyle name="Плохой" xfId="7" builtinId="27" customBuiltin="1"/>
    <cellStyle name="Пояснение" xfId="16" builtinId="53" customBuiltin="1"/>
    <cellStyle name="Примечание" xfId="15" builtinId="10" customBuiltin="1"/>
    <cellStyle name="Примечание 2" xfId="42"/>
    <cellStyle name="Связанная ячейка" xfId="12" builtinId="24" customBuiltin="1"/>
    <cellStyle name="Текст предупреждения" xfId="14" builtinId="11" customBuiltin="1"/>
    <cellStyle name="Хороший" xfId="6"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IX397"/>
  <sheetViews>
    <sheetView tabSelected="1" topLeftCell="A360" zoomScale="80" zoomScaleNormal="80" workbookViewId="0">
      <selection activeCell="A26" sqref="A26:AC27"/>
    </sheetView>
  </sheetViews>
  <sheetFormatPr defaultRowHeight="15"/>
  <cols>
    <col min="1" max="1" width="8.140625" style="2" customWidth="1"/>
    <col min="2" max="2" width="30.140625" style="2" customWidth="1"/>
    <col min="3" max="3" width="29.85546875" style="2" customWidth="1"/>
    <col min="4" max="4" width="43.85546875" style="2" customWidth="1"/>
    <col min="5" max="5" width="25.7109375" style="2" customWidth="1"/>
    <col min="6" max="6" width="41.7109375" style="2" customWidth="1"/>
    <col min="7" max="7" width="13.7109375" style="2" customWidth="1"/>
    <col min="8" max="8" width="13" style="2" customWidth="1"/>
    <col min="9" max="9" width="24.5703125" style="2" customWidth="1"/>
    <col min="10" max="10" width="16.85546875" style="2" customWidth="1"/>
    <col min="11" max="27" width="18.28515625" style="2" customWidth="1"/>
    <col min="28" max="28" width="20" style="2" customWidth="1"/>
    <col min="29" max="29" width="26.42578125" style="2" customWidth="1"/>
    <col min="30" max="16384" width="9.140625" style="2"/>
  </cols>
  <sheetData>
    <row r="1" spans="1:29" ht="150">
      <c r="A1" s="1" t="s">
        <v>0</v>
      </c>
      <c r="B1" s="1" t="s">
        <v>1</v>
      </c>
      <c r="C1" s="1" t="s">
        <v>2</v>
      </c>
      <c r="D1" s="1" t="s">
        <v>3</v>
      </c>
      <c r="E1" s="1" t="s">
        <v>4</v>
      </c>
      <c r="F1" s="1" t="s">
        <v>5</v>
      </c>
      <c r="G1" s="1" t="s">
        <v>6</v>
      </c>
      <c r="H1" s="1" t="s">
        <v>7</v>
      </c>
      <c r="I1" s="1" t="s">
        <v>116</v>
      </c>
      <c r="J1" s="3" t="s">
        <v>117</v>
      </c>
      <c r="K1" s="3" t="s">
        <v>118</v>
      </c>
      <c r="L1" s="3" t="s">
        <v>119</v>
      </c>
      <c r="M1" s="3" t="s">
        <v>120</v>
      </c>
      <c r="N1" s="3" t="s">
        <v>121</v>
      </c>
      <c r="O1" s="3" t="s">
        <v>122</v>
      </c>
      <c r="P1" s="3" t="s">
        <v>123</v>
      </c>
      <c r="Q1" s="3" t="s">
        <v>124</v>
      </c>
      <c r="R1" s="3" t="s">
        <v>125</v>
      </c>
      <c r="S1" s="3" t="s">
        <v>126</v>
      </c>
      <c r="T1" s="3" t="s">
        <v>127</v>
      </c>
      <c r="U1" s="3" t="s">
        <v>128</v>
      </c>
      <c r="V1" s="3" t="s">
        <v>129</v>
      </c>
      <c r="W1" s="3" t="s">
        <v>130</v>
      </c>
      <c r="X1" s="3" t="s">
        <v>131</v>
      </c>
      <c r="Y1" s="3" t="s">
        <v>132</v>
      </c>
      <c r="Z1" s="3" t="s">
        <v>133</v>
      </c>
      <c r="AA1" s="3" t="s">
        <v>134</v>
      </c>
      <c r="AB1" s="3" t="s">
        <v>135</v>
      </c>
      <c r="AC1" s="3" t="s">
        <v>8</v>
      </c>
    </row>
    <row r="2" spans="1:29" s="15" customFormat="1" ht="144" customHeight="1">
      <c r="A2" s="4" t="s">
        <v>9</v>
      </c>
      <c r="B2" s="4" t="s">
        <v>11</v>
      </c>
      <c r="C2" s="4" t="s">
        <v>12</v>
      </c>
      <c r="D2" s="4" t="s">
        <v>47</v>
      </c>
      <c r="E2" s="4" t="s">
        <v>13</v>
      </c>
      <c r="F2" s="4"/>
      <c r="G2" s="3">
        <v>2012</v>
      </c>
      <c r="H2" s="3">
        <v>2012</v>
      </c>
      <c r="I2" s="3" t="s">
        <v>339</v>
      </c>
      <c r="J2" s="3"/>
      <c r="K2" s="3"/>
      <c r="L2" s="3"/>
      <c r="M2" s="3"/>
      <c r="N2" s="3"/>
      <c r="O2" s="3"/>
      <c r="P2" s="3"/>
      <c r="Q2" s="3"/>
      <c r="R2" s="3"/>
      <c r="S2" s="3"/>
      <c r="T2" s="3"/>
      <c r="U2" s="3"/>
      <c r="V2" s="3"/>
      <c r="W2" s="3"/>
      <c r="X2" s="3"/>
      <c r="Y2" s="3"/>
      <c r="Z2" s="3"/>
      <c r="AA2" s="3"/>
      <c r="AB2" s="3">
        <v>0</v>
      </c>
      <c r="AC2" s="4"/>
    </row>
    <row r="3" spans="1:29" s="15" customFormat="1" ht="315.75" customHeight="1">
      <c r="A3" s="4" t="s">
        <v>344</v>
      </c>
      <c r="B3" s="4" t="s">
        <v>11</v>
      </c>
      <c r="C3" s="4" t="s">
        <v>12</v>
      </c>
      <c r="D3" s="4" t="s">
        <v>267</v>
      </c>
      <c r="E3" s="4" t="s">
        <v>13</v>
      </c>
      <c r="F3" s="4" t="s">
        <v>45</v>
      </c>
      <c r="G3" s="3">
        <v>2012</v>
      </c>
      <c r="H3" s="3">
        <v>2012</v>
      </c>
      <c r="I3" s="3" t="s">
        <v>338</v>
      </c>
      <c r="J3" s="3"/>
      <c r="K3" s="3"/>
      <c r="L3" s="3"/>
      <c r="M3" s="3"/>
      <c r="N3" s="3"/>
      <c r="O3" s="3"/>
      <c r="P3" s="3"/>
      <c r="Q3" s="3"/>
      <c r="R3" s="3"/>
      <c r="S3" s="3"/>
      <c r="T3" s="3"/>
      <c r="U3" s="3"/>
      <c r="V3" s="3"/>
      <c r="W3" s="3"/>
      <c r="X3" s="3"/>
      <c r="Y3" s="3"/>
      <c r="Z3" s="3"/>
      <c r="AA3" s="3"/>
      <c r="AB3" s="3">
        <v>0</v>
      </c>
      <c r="AC3" s="4" t="s">
        <v>44</v>
      </c>
    </row>
    <row r="4" spans="1:29" s="15" customFormat="1" ht="317.25" customHeight="1">
      <c r="A4" s="4" t="s">
        <v>345</v>
      </c>
      <c r="B4" s="4" t="s">
        <v>11</v>
      </c>
      <c r="C4" s="4" t="s">
        <v>12</v>
      </c>
      <c r="D4" s="4" t="s">
        <v>267</v>
      </c>
      <c r="E4" s="4" t="s">
        <v>13</v>
      </c>
      <c r="F4" s="4" t="s">
        <v>64</v>
      </c>
      <c r="G4" s="3">
        <v>2012</v>
      </c>
      <c r="H4" s="3">
        <v>2012</v>
      </c>
      <c r="I4" s="3" t="s">
        <v>335</v>
      </c>
      <c r="J4" s="3"/>
      <c r="K4" s="3"/>
      <c r="L4" s="3"/>
      <c r="M4" s="3"/>
      <c r="N4" s="3"/>
      <c r="O4" s="3"/>
      <c r="P4" s="3"/>
      <c r="Q4" s="3"/>
      <c r="R4" s="3"/>
      <c r="S4" s="3"/>
      <c r="T4" s="3"/>
      <c r="U4" s="3"/>
      <c r="V4" s="3"/>
      <c r="W4" s="3"/>
      <c r="X4" s="3"/>
      <c r="Y4" s="3"/>
      <c r="Z4" s="3"/>
      <c r="AA4" s="3"/>
      <c r="AB4" s="3">
        <v>0</v>
      </c>
      <c r="AC4" s="4" t="s">
        <v>44</v>
      </c>
    </row>
    <row r="5" spans="1:29" s="15" customFormat="1" ht="117" customHeight="1">
      <c r="A5" s="12" t="s">
        <v>346</v>
      </c>
      <c r="B5" s="4" t="s">
        <v>11</v>
      </c>
      <c r="C5" s="4" t="s">
        <v>12</v>
      </c>
      <c r="D5" s="4" t="s">
        <v>268</v>
      </c>
      <c r="E5" s="4" t="s">
        <v>13</v>
      </c>
      <c r="F5" s="4" t="s">
        <v>72</v>
      </c>
      <c r="G5" s="3">
        <v>2012</v>
      </c>
      <c r="H5" s="3">
        <v>2012</v>
      </c>
      <c r="I5" s="3" t="s">
        <v>57</v>
      </c>
      <c r="J5" s="3"/>
      <c r="K5" s="3"/>
      <c r="L5" s="3"/>
      <c r="M5" s="3"/>
      <c r="N5" s="3"/>
      <c r="O5" s="3"/>
      <c r="P5" s="3"/>
      <c r="Q5" s="3"/>
      <c r="R5" s="3"/>
      <c r="S5" s="3"/>
      <c r="T5" s="3"/>
      <c r="U5" s="3"/>
      <c r="V5" s="3"/>
      <c r="W5" s="3"/>
      <c r="X5" s="3"/>
      <c r="Y5" s="3"/>
      <c r="Z5" s="3"/>
      <c r="AA5" s="3"/>
      <c r="AB5" s="3">
        <v>0</v>
      </c>
      <c r="AC5" s="4" t="s">
        <v>44</v>
      </c>
    </row>
    <row r="6" spans="1:29" s="15" customFormat="1" ht="126.75" customHeight="1">
      <c r="A6" s="12" t="s">
        <v>347</v>
      </c>
      <c r="B6" s="4" t="s">
        <v>11</v>
      </c>
      <c r="C6" s="4" t="s">
        <v>12</v>
      </c>
      <c r="D6" s="11" t="s">
        <v>268</v>
      </c>
      <c r="E6" s="4" t="s">
        <v>13</v>
      </c>
      <c r="F6" s="4" t="s">
        <v>99</v>
      </c>
      <c r="G6" s="3">
        <v>2012</v>
      </c>
      <c r="H6" s="3">
        <v>2012</v>
      </c>
      <c r="I6" s="3" t="s">
        <v>82</v>
      </c>
      <c r="J6" s="3">
        <v>0</v>
      </c>
      <c r="K6" s="3">
        <v>0</v>
      </c>
      <c r="L6" s="3"/>
      <c r="M6" s="3"/>
      <c r="N6" s="3"/>
      <c r="O6" s="3"/>
      <c r="P6" s="3"/>
      <c r="Q6" s="3"/>
      <c r="R6" s="3"/>
      <c r="S6" s="3"/>
      <c r="T6" s="3"/>
      <c r="U6" s="3"/>
      <c r="V6" s="3"/>
      <c r="W6" s="3"/>
      <c r="X6" s="3"/>
      <c r="Y6" s="3"/>
      <c r="Z6" s="3"/>
      <c r="AA6" s="3"/>
      <c r="AB6" s="3">
        <v>0</v>
      </c>
      <c r="AC6" s="4" t="s">
        <v>44</v>
      </c>
    </row>
    <row r="7" spans="1:29" s="15" customFormat="1" ht="78.75" customHeight="1">
      <c r="A7" s="12" t="s">
        <v>348</v>
      </c>
      <c r="B7" s="4" t="s">
        <v>11</v>
      </c>
      <c r="C7" s="4" t="s">
        <v>12</v>
      </c>
      <c r="D7" s="11" t="s">
        <v>268</v>
      </c>
      <c r="E7" s="4" t="s">
        <v>13</v>
      </c>
      <c r="F7" s="4" t="s">
        <v>100</v>
      </c>
      <c r="G7" s="3">
        <v>2012</v>
      </c>
      <c r="H7" s="3">
        <v>2012</v>
      </c>
      <c r="I7" s="3" t="s">
        <v>98</v>
      </c>
      <c r="J7" s="3"/>
      <c r="K7" s="3"/>
      <c r="L7" s="3"/>
      <c r="M7" s="3"/>
      <c r="N7" s="3"/>
      <c r="O7" s="3"/>
      <c r="P7" s="3"/>
      <c r="Q7" s="3"/>
      <c r="R7" s="3"/>
      <c r="S7" s="3"/>
      <c r="T7" s="3"/>
      <c r="U7" s="3"/>
      <c r="V7" s="3"/>
      <c r="W7" s="3"/>
      <c r="X7" s="3"/>
      <c r="Y7" s="3"/>
      <c r="Z7" s="3"/>
      <c r="AA7" s="3"/>
      <c r="AB7" s="3">
        <v>0</v>
      </c>
      <c r="AC7" s="4" t="s">
        <v>44</v>
      </c>
    </row>
    <row r="8" spans="1:29" s="15" customFormat="1" ht="77.25" customHeight="1">
      <c r="A8" s="12" t="s">
        <v>349</v>
      </c>
      <c r="B8" s="4" t="s">
        <v>11</v>
      </c>
      <c r="C8" s="4" t="s">
        <v>12</v>
      </c>
      <c r="D8" s="11" t="s">
        <v>268</v>
      </c>
      <c r="E8" s="4" t="s">
        <v>13</v>
      </c>
      <c r="F8" s="19" t="s">
        <v>115</v>
      </c>
      <c r="G8" s="3">
        <v>2012</v>
      </c>
      <c r="H8" s="3">
        <v>2012</v>
      </c>
      <c r="I8" s="3" t="s">
        <v>103</v>
      </c>
      <c r="J8" s="3"/>
      <c r="K8" s="3"/>
      <c r="L8" s="3"/>
      <c r="M8" s="3"/>
      <c r="N8" s="3"/>
      <c r="O8" s="3"/>
      <c r="P8" s="3"/>
      <c r="Q8" s="3"/>
      <c r="R8" s="3"/>
      <c r="S8" s="3"/>
      <c r="T8" s="3"/>
      <c r="U8" s="3"/>
      <c r="V8" s="3"/>
      <c r="W8" s="3"/>
      <c r="X8" s="3"/>
      <c r="Y8" s="3"/>
      <c r="Z8" s="3"/>
      <c r="AA8" s="3"/>
      <c r="AB8" s="3">
        <v>0</v>
      </c>
      <c r="AC8" s="4" t="s">
        <v>44</v>
      </c>
    </row>
    <row r="9" spans="1:29" s="15" customFormat="1" ht="78" customHeight="1">
      <c r="A9" s="12" t="s">
        <v>350</v>
      </c>
      <c r="B9" s="4" t="s">
        <v>11</v>
      </c>
      <c r="C9" s="4" t="s">
        <v>12</v>
      </c>
      <c r="D9" s="11" t="s">
        <v>268</v>
      </c>
      <c r="E9" s="4" t="s">
        <v>13</v>
      </c>
      <c r="F9" s="8" t="s">
        <v>141</v>
      </c>
      <c r="G9" s="3">
        <v>2012</v>
      </c>
      <c r="H9" s="3">
        <v>2012</v>
      </c>
      <c r="I9" s="3" t="s">
        <v>136</v>
      </c>
      <c r="J9" s="3"/>
      <c r="K9" s="3"/>
      <c r="L9" s="3"/>
      <c r="M9" s="3"/>
      <c r="N9" s="3"/>
      <c r="O9" s="3"/>
      <c r="P9" s="3"/>
      <c r="Q9" s="3"/>
      <c r="R9" s="3">
        <v>805</v>
      </c>
      <c r="S9" s="3"/>
      <c r="T9" s="3"/>
      <c r="U9" s="3">
        <v>120172010</v>
      </c>
      <c r="V9" s="3">
        <v>111</v>
      </c>
      <c r="W9" s="3">
        <v>915872.9</v>
      </c>
      <c r="X9" s="3">
        <v>686904.7</v>
      </c>
      <c r="Y9" s="3">
        <v>228986.2</v>
      </c>
      <c r="Z9" s="3">
        <v>9189.4</v>
      </c>
      <c r="AA9" s="3">
        <v>9189.4</v>
      </c>
      <c r="AB9" s="3">
        <v>0</v>
      </c>
      <c r="AC9" s="3" t="s">
        <v>140</v>
      </c>
    </row>
    <row r="10" spans="1:29" s="15" customFormat="1" ht="76.5" customHeight="1">
      <c r="A10" s="12" t="s">
        <v>351</v>
      </c>
      <c r="B10" s="4" t="s">
        <v>11</v>
      </c>
      <c r="C10" s="4" t="s">
        <v>12</v>
      </c>
      <c r="D10" s="11" t="s">
        <v>268</v>
      </c>
      <c r="E10" s="4" t="s">
        <v>13</v>
      </c>
      <c r="F10" s="8" t="s">
        <v>147</v>
      </c>
      <c r="G10" s="3">
        <v>2012</v>
      </c>
      <c r="H10" s="3">
        <v>2012</v>
      </c>
      <c r="I10" s="3" t="s">
        <v>329</v>
      </c>
      <c r="J10" s="3"/>
      <c r="K10" s="3"/>
      <c r="L10" s="3"/>
      <c r="M10" s="3"/>
      <c r="N10" s="3"/>
      <c r="O10" s="3"/>
      <c r="P10" s="3"/>
      <c r="Q10" s="3"/>
      <c r="R10" s="3">
        <v>805</v>
      </c>
      <c r="S10" s="3"/>
      <c r="T10" s="3"/>
      <c r="U10" s="3">
        <v>120172010</v>
      </c>
      <c r="V10" s="3">
        <v>111</v>
      </c>
      <c r="W10" s="3">
        <v>886372.9</v>
      </c>
      <c r="X10" s="3">
        <v>886372.9</v>
      </c>
      <c r="Y10" s="3">
        <v>0</v>
      </c>
      <c r="Z10" s="3">
        <v>15461.3</v>
      </c>
      <c r="AA10" s="3">
        <v>15461.3</v>
      </c>
      <c r="AB10" s="3">
        <v>0</v>
      </c>
      <c r="AC10" s="3" t="s">
        <v>145</v>
      </c>
    </row>
    <row r="11" spans="1:29" s="15" customFormat="1" ht="81" customHeight="1">
      <c r="A11" s="12" t="s">
        <v>352</v>
      </c>
      <c r="B11" s="4" t="s">
        <v>11</v>
      </c>
      <c r="C11" s="4" t="s">
        <v>12</v>
      </c>
      <c r="D11" s="11" t="s">
        <v>268</v>
      </c>
      <c r="E11" s="4" t="s">
        <v>13</v>
      </c>
      <c r="F11" s="8" t="s">
        <v>157</v>
      </c>
      <c r="G11" s="3">
        <v>2012</v>
      </c>
      <c r="H11" s="3">
        <v>2012</v>
      </c>
      <c r="I11" s="3" t="s">
        <v>151</v>
      </c>
      <c r="J11" s="3"/>
      <c r="K11" s="3"/>
      <c r="L11" s="3"/>
      <c r="M11" s="3"/>
      <c r="N11" s="3"/>
      <c r="O11" s="3"/>
      <c r="P11" s="3"/>
      <c r="Q11" s="3"/>
      <c r="R11" s="3">
        <v>805</v>
      </c>
      <c r="S11" s="3"/>
      <c r="T11" s="3"/>
      <c r="U11" s="3">
        <v>120172010</v>
      </c>
      <c r="V11" s="3">
        <v>111</v>
      </c>
      <c r="W11" s="3">
        <v>170927.4</v>
      </c>
      <c r="X11" s="3">
        <v>170927.4</v>
      </c>
      <c r="Y11" s="3">
        <v>0</v>
      </c>
      <c r="Z11" s="3">
        <v>5950.6</v>
      </c>
      <c r="AA11" s="3">
        <v>5950.6</v>
      </c>
      <c r="AB11" s="3">
        <v>0</v>
      </c>
      <c r="AC11" s="3" t="s">
        <v>155</v>
      </c>
    </row>
    <row r="12" spans="1:29" s="15" customFormat="1" ht="80.25" customHeight="1">
      <c r="A12" s="12" t="s">
        <v>353</v>
      </c>
      <c r="B12" s="4" t="s">
        <v>11</v>
      </c>
      <c r="C12" s="4" t="s">
        <v>12</v>
      </c>
      <c r="D12" s="11" t="s">
        <v>268</v>
      </c>
      <c r="E12" s="4" t="s">
        <v>13</v>
      </c>
      <c r="F12" s="8" t="s">
        <v>164</v>
      </c>
      <c r="G12" s="3">
        <v>2012</v>
      </c>
      <c r="H12" s="3">
        <v>2012</v>
      </c>
      <c r="I12" s="3" t="s">
        <v>158</v>
      </c>
      <c r="J12" s="3"/>
      <c r="K12" s="3"/>
      <c r="L12" s="3"/>
      <c r="M12" s="3"/>
      <c r="N12" s="3"/>
      <c r="O12" s="3"/>
      <c r="P12" s="3"/>
      <c r="Q12" s="3"/>
      <c r="R12" s="3">
        <v>805</v>
      </c>
      <c r="S12" s="3"/>
      <c r="T12" s="3"/>
      <c r="U12" s="3">
        <v>120172010</v>
      </c>
      <c r="V12" s="3">
        <v>111</v>
      </c>
      <c r="W12" s="3">
        <v>443214.5</v>
      </c>
      <c r="X12" s="3">
        <v>443214.5</v>
      </c>
      <c r="Y12" s="3">
        <v>0</v>
      </c>
      <c r="Z12" s="3">
        <v>10609.7</v>
      </c>
      <c r="AA12" s="3">
        <v>10609.7</v>
      </c>
      <c r="AB12" s="3">
        <v>0</v>
      </c>
      <c r="AC12" s="3" t="s">
        <v>162</v>
      </c>
    </row>
    <row r="13" spans="1:29" s="15" customFormat="1" ht="75.75" customHeight="1">
      <c r="A13" s="12" t="s">
        <v>354</v>
      </c>
      <c r="B13" s="4" t="s">
        <v>11</v>
      </c>
      <c r="C13" s="4" t="s">
        <v>12</v>
      </c>
      <c r="D13" s="11" t="s">
        <v>268</v>
      </c>
      <c r="E13" s="4" t="s">
        <v>13</v>
      </c>
      <c r="F13" s="8" t="s">
        <v>176</v>
      </c>
      <c r="G13" s="3">
        <v>2012</v>
      </c>
      <c r="H13" s="3">
        <v>2012</v>
      </c>
      <c r="I13" s="3" t="s">
        <v>171</v>
      </c>
      <c r="J13" s="3"/>
      <c r="K13" s="3"/>
      <c r="L13" s="3"/>
      <c r="M13" s="3"/>
      <c r="N13" s="3"/>
      <c r="O13" s="3"/>
      <c r="P13" s="3"/>
      <c r="Q13" s="3"/>
      <c r="R13" s="3">
        <v>805</v>
      </c>
      <c r="S13" s="3"/>
      <c r="T13" s="3"/>
      <c r="U13" s="3">
        <v>120172010</v>
      </c>
      <c r="V13" s="3">
        <v>111</v>
      </c>
      <c r="W13" s="3">
        <v>551788.72499999998</v>
      </c>
      <c r="X13" s="3">
        <v>551788.72499999998</v>
      </c>
      <c r="Y13" s="3">
        <v>0</v>
      </c>
      <c r="Z13" s="3">
        <v>12234.3</v>
      </c>
      <c r="AA13" s="3">
        <v>12234.3</v>
      </c>
      <c r="AB13" s="3">
        <v>0</v>
      </c>
      <c r="AC13" s="3" t="s">
        <v>175</v>
      </c>
    </row>
    <row r="14" spans="1:29" s="15" customFormat="1" ht="79.5" customHeight="1">
      <c r="A14" s="12" t="s">
        <v>355</v>
      </c>
      <c r="B14" s="4" t="s">
        <v>11</v>
      </c>
      <c r="C14" s="4" t="s">
        <v>12</v>
      </c>
      <c r="D14" s="11" t="s">
        <v>268</v>
      </c>
      <c r="E14" s="4" t="s">
        <v>13</v>
      </c>
      <c r="F14" s="8" t="s">
        <v>190</v>
      </c>
      <c r="G14" s="3">
        <v>2012</v>
      </c>
      <c r="H14" s="3">
        <v>2012</v>
      </c>
      <c r="I14" s="3" t="s">
        <v>330</v>
      </c>
      <c r="J14" s="3"/>
      <c r="K14" s="3"/>
      <c r="L14" s="3"/>
      <c r="M14" s="3"/>
      <c r="N14" s="3"/>
      <c r="O14" s="3"/>
      <c r="P14" s="3"/>
      <c r="Q14" s="3"/>
      <c r="R14" s="3">
        <v>805</v>
      </c>
      <c r="S14" s="3"/>
      <c r="T14" s="3"/>
      <c r="U14" s="3">
        <v>120172010</v>
      </c>
      <c r="V14" s="3">
        <v>111</v>
      </c>
      <c r="W14" s="3">
        <v>736327.34199999995</v>
      </c>
      <c r="X14" s="3">
        <v>736327.34199999995</v>
      </c>
      <c r="Y14" s="3">
        <v>0</v>
      </c>
      <c r="Z14" s="3">
        <v>18186.599999999999</v>
      </c>
      <c r="AA14" s="3">
        <v>18186.599999999999</v>
      </c>
      <c r="AB14" s="3">
        <v>0</v>
      </c>
      <c r="AC14" s="3" t="s">
        <v>180</v>
      </c>
    </row>
    <row r="15" spans="1:29" s="15" customFormat="1" ht="77.25" customHeight="1">
      <c r="A15" s="12" t="s">
        <v>356</v>
      </c>
      <c r="B15" s="4" t="s">
        <v>11</v>
      </c>
      <c r="C15" s="4" t="s">
        <v>12</v>
      </c>
      <c r="D15" s="11" t="s">
        <v>268</v>
      </c>
      <c r="E15" s="4" t="s">
        <v>13</v>
      </c>
      <c r="F15" s="8" t="s">
        <v>189</v>
      </c>
      <c r="G15" s="3">
        <v>2012</v>
      </c>
      <c r="H15" s="3">
        <v>2012</v>
      </c>
      <c r="I15" s="3" t="s">
        <v>331</v>
      </c>
      <c r="J15" s="3"/>
      <c r="K15" s="3"/>
      <c r="L15" s="3"/>
      <c r="M15" s="3"/>
      <c r="N15" s="3"/>
      <c r="O15" s="3"/>
      <c r="P15" s="3"/>
      <c r="Q15" s="3"/>
      <c r="R15" s="3">
        <v>805</v>
      </c>
      <c r="S15" s="3"/>
      <c r="T15" s="3"/>
      <c r="U15" s="3">
        <v>120172010</v>
      </c>
      <c r="V15" s="3">
        <v>111</v>
      </c>
      <c r="W15" s="3">
        <v>203592.70300000001</v>
      </c>
      <c r="X15" s="3">
        <v>203592.70300000001</v>
      </c>
      <c r="Y15" s="3">
        <v>0</v>
      </c>
      <c r="Z15" s="3">
        <v>7254.2</v>
      </c>
      <c r="AA15" s="3">
        <v>7254.2</v>
      </c>
      <c r="AB15" s="3">
        <v>0</v>
      </c>
      <c r="AC15" s="3" t="s">
        <v>185</v>
      </c>
    </row>
    <row r="16" spans="1:29" s="15" customFormat="1" ht="77.25" customHeight="1">
      <c r="A16" s="12" t="s">
        <v>357</v>
      </c>
      <c r="B16" s="4" t="s">
        <v>11</v>
      </c>
      <c r="C16" s="4" t="s">
        <v>12</v>
      </c>
      <c r="D16" s="11" t="s">
        <v>268</v>
      </c>
      <c r="E16" s="4" t="s">
        <v>13</v>
      </c>
      <c r="F16" s="8" t="s">
        <v>196</v>
      </c>
      <c r="G16" s="3">
        <v>2012</v>
      </c>
      <c r="H16" s="3">
        <v>2012</v>
      </c>
      <c r="I16" s="3" t="s">
        <v>332</v>
      </c>
      <c r="J16" s="3"/>
      <c r="K16" s="3"/>
      <c r="L16" s="3"/>
      <c r="M16" s="3"/>
      <c r="N16" s="3"/>
      <c r="O16" s="3"/>
      <c r="P16" s="3"/>
      <c r="Q16" s="3"/>
      <c r="R16" s="3">
        <v>805</v>
      </c>
      <c r="S16" s="3"/>
      <c r="T16" s="3"/>
      <c r="U16" s="3">
        <v>120172010</v>
      </c>
      <c r="V16" s="3">
        <v>111</v>
      </c>
      <c r="W16" s="10">
        <v>500844.7</v>
      </c>
      <c r="X16" s="10">
        <v>500844.7</v>
      </c>
      <c r="Y16" s="3">
        <v>0</v>
      </c>
      <c r="Z16" s="10">
        <v>13183.3</v>
      </c>
      <c r="AA16" s="10">
        <v>13183.3</v>
      </c>
      <c r="AB16" s="3">
        <v>0</v>
      </c>
      <c r="AC16" s="3" t="s">
        <v>201</v>
      </c>
    </row>
    <row r="17" spans="1:29" s="15" customFormat="1" ht="78" customHeight="1">
      <c r="A17" s="12" t="s">
        <v>358</v>
      </c>
      <c r="B17" s="4" t="s">
        <v>11</v>
      </c>
      <c r="C17" s="4" t="s">
        <v>12</v>
      </c>
      <c r="D17" s="11" t="s">
        <v>268</v>
      </c>
      <c r="E17" s="4" t="s">
        <v>13</v>
      </c>
      <c r="F17" s="8" t="s">
        <v>203</v>
      </c>
      <c r="G17" s="3">
        <v>2012</v>
      </c>
      <c r="H17" s="3">
        <v>2012</v>
      </c>
      <c r="I17" s="3" t="s">
        <v>333</v>
      </c>
      <c r="J17" s="3"/>
      <c r="K17" s="3"/>
      <c r="L17" s="3"/>
      <c r="M17" s="3"/>
      <c r="N17" s="3"/>
      <c r="O17" s="3"/>
      <c r="P17" s="3"/>
      <c r="Q17" s="3"/>
      <c r="R17" s="3">
        <v>805</v>
      </c>
      <c r="S17" s="3"/>
      <c r="T17" s="3"/>
      <c r="U17" s="3">
        <v>120172010</v>
      </c>
      <c r="V17" s="3">
        <v>111</v>
      </c>
      <c r="W17" s="10">
        <v>549970.81400000001</v>
      </c>
      <c r="X17" s="10">
        <v>549970.81400000001</v>
      </c>
      <c r="Y17" s="3">
        <v>0</v>
      </c>
      <c r="Z17" s="10">
        <v>13253.8</v>
      </c>
      <c r="AA17" s="10">
        <v>13253.8</v>
      </c>
      <c r="AB17" s="3">
        <v>0</v>
      </c>
      <c r="AC17" s="3" t="s">
        <v>202</v>
      </c>
    </row>
    <row r="18" spans="1:29" s="15" customFormat="1" ht="78" customHeight="1">
      <c r="A18" s="12" t="s">
        <v>359</v>
      </c>
      <c r="B18" s="4" t="s">
        <v>11</v>
      </c>
      <c r="C18" s="4" t="s">
        <v>12</v>
      </c>
      <c r="D18" s="11" t="s">
        <v>268</v>
      </c>
      <c r="E18" s="4" t="s">
        <v>13</v>
      </c>
      <c r="F18" s="8" t="s">
        <v>212</v>
      </c>
      <c r="G18" s="3">
        <v>2012</v>
      </c>
      <c r="H18" s="3">
        <v>2012</v>
      </c>
      <c r="I18" s="3" t="s">
        <v>219</v>
      </c>
      <c r="J18" s="3"/>
      <c r="K18" s="3"/>
      <c r="L18" s="3"/>
      <c r="M18" s="3"/>
      <c r="N18" s="3"/>
      <c r="O18" s="3"/>
      <c r="P18" s="3"/>
      <c r="Q18" s="3"/>
      <c r="R18" s="3">
        <v>805</v>
      </c>
      <c r="S18" s="3"/>
      <c r="T18" s="3"/>
      <c r="U18" s="3">
        <v>120172010</v>
      </c>
      <c r="V18" s="3">
        <v>111</v>
      </c>
      <c r="W18" s="10">
        <v>550282.10400000005</v>
      </c>
      <c r="X18" s="10">
        <v>550282.10400000005</v>
      </c>
      <c r="Y18" s="3">
        <v>0</v>
      </c>
      <c r="Z18" s="10">
        <v>13678.8</v>
      </c>
      <c r="AA18" s="10">
        <v>13678.8</v>
      </c>
      <c r="AB18" s="3">
        <v>0</v>
      </c>
      <c r="AC18" s="3" t="s">
        <v>255</v>
      </c>
    </row>
    <row r="19" spans="1:29" s="15" customFormat="1" ht="78" customHeight="1">
      <c r="A19" s="12" t="s">
        <v>360</v>
      </c>
      <c r="B19" s="4" t="s">
        <v>11</v>
      </c>
      <c r="C19" s="4" t="s">
        <v>12</v>
      </c>
      <c r="D19" s="11" t="s">
        <v>268</v>
      </c>
      <c r="E19" s="4" t="s">
        <v>13</v>
      </c>
      <c r="F19" s="8" t="s">
        <v>261</v>
      </c>
      <c r="G19" s="3">
        <v>2012</v>
      </c>
      <c r="H19" s="3">
        <v>2012</v>
      </c>
      <c r="I19" s="3" t="s">
        <v>260</v>
      </c>
      <c r="J19" s="3"/>
      <c r="K19" s="3"/>
      <c r="L19" s="3"/>
      <c r="M19" s="3"/>
      <c r="N19" s="3"/>
      <c r="O19" s="3"/>
      <c r="P19" s="3"/>
      <c r="Q19" s="3"/>
      <c r="R19" s="3">
        <v>805</v>
      </c>
      <c r="S19" s="3"/>
      <c r="T19" s="3"/>
      <c r="U19" s="3">
        <v>120172010</v>
      </c>
      <c r="V19" s="3">
        <v>111</v>
      </c>
      <c r="W19" s="10">
        <v>572504.147</v>
      </c>
      <c r="X19" s="10">
        <v>572504.147</v>
      </c>
      <c r="Y19" s="3">
        <v>0</v>
      </c>
      <c r="Z19" s="10">
        <v>15039.8</v>
      </c>
      <c r="AA19" s="10">
        <v>15039.8</v>
      </c>
      <c r="AB19" s="3">
        <v>0</v>
      </c>
      <c r="AC19" s="3" t="s">
        <v>285</v>
      </c>
    </row>
    <row r="20" spans="1:29" s="15" customFormat="1" ht="78" customHeight="1">
      <c r="A20" s="12" t="s">
        <v>361</v>
      </c>
      <c r="B20" s="4" t="s">
        <v>11</v>
      </c>
      <c r="C20" s="4" t="s">
        <v>12</v>
      </c>
      <c r="D20" s="11" t="s">
        <v>268</v>
      </c>
      <c r="E20" s="4" t="s">
        <v>13</v>
      </c>
      <c r="F20" s="8" t="s">
        <v>280</v>
      </c>
      <c r="G20" s="3">
        <v>2012</v>
      </c>
      <c r="H20" s="3">
        <v>2012</v>
      </c>
      <c r="I20" s="3" t="s">
        <v>284</v>
      </c>
      <c r="J20" s="3"/>
      <c r="K20" s="3"/>
      <c r="L20" s="3"/>
      <c r="M20" s="3"/>
      <c r="N20" s="3"/>
      <c r="O20" s="3"/>
      <c r="P20" s="3"/>
      <c r="Q20" s="3"/>
      <c r="R20" s="3">
        <v>805</v>
      </c>
      <c r="S20" s="3"/>
      <c r="T20" s="3"/>
      <c r="U20" s="3">
        <v>120172010</v>
      </c>
      <c r="V20" s="3">
        <v>111</v>
      </c>
      <c r="W20" s="10">
        <v>635822.19700000004</v>
      </c>
      <c r="X20" s="10">
        <v>635822.19700000004</v>
      </c>
      <c r="Y20" s="3">
        <v>0</v>
      </c>
      <c r="Z20" s="10">
        <v>18137.3</v>
      </c>
      <c r="AA20" s="10">
        <v>18137.3</v>
      </c>
      <c r="AB20" s="3">
        <v>0</v>
      </c>
      <c r="AC20" s="3" t="s">
        <v>286</v>
      </c>
    </row>
    <row r="21" spans="1:29" s="15" customFormat="1" ht="140.25" customHeight="1">
      <c r="A21" s="12" t="s">
        <v>362</v>
      </c>
      <c r="B21" s="4" t="s">
        <v>11</v>
      </c>
      <c r="C21" s="4" t="s">
        <v>12</v>
      </c>
      <c r="D21" s="11" t="s">
        <v>268</v>
      </c>
      <c r="E21" s="4" t="s">
        <v>13</v>
      </c>
      <c r="F21" s="8" t="s">
        <v>292</v>
      </c>
      <c r="G21" s="3">
        <v>2012</v>
      </c>
      <c r="H21" s="3">
        <v>2012</v>
      </c>
      <c r="I21" s="3" t="s">
        <v>290</v>
      </c>
      <c r="J21" s="3"/>
      <c r="K21" s="3"/>
      <c r="L21" s="3"/>
      <c r="M21" s="3"/>
      <c r="N21" s="3"/>
      <c r="O21" s="3"/>
      <c r="P21" s="3"/>
      <c r="Q21" s="3"/>
      <c r="R21" s="3">
        <v>805</v>
      </c>
      <c r="S21" s="3"/>
      <c r="T21" s="3"/>
      <c r="U21" s="3">
        <v>120172010</v>
      </c>
      <c r="V21" s="3">
        <v>111</v>
      </c>
      <c r="W21" s="10">
        <v>713790.71</v>
      </c>
      <c r="X21" s="10">
        <v>713790.71</v>
      </c>
      <c r="Y21" s="3">
        <v>0</v>
      </c>
      <c r="Z21" s="10">
        <v>21590.1</v>
      </c>
      <c r="AA21" s="10">
        <v>21590.1</v>
      </c>
      <c r="AB21" s="3">
        <v>0</v>
      </c>
      <c r="AC21" s="3" t="s">
        <v>296</v>
      </c>
    </row>
    <row r="22" spans="1:29" s="15" customFormat="1" ht="140.25" customHeight="1">
      <c r="A22" s="12" t="s">
        <v>363</v>
      </c>
      <c r="B22" s="4" t="s">
        <v>11</v>
      </c>
      <c r="C22" s="4" t="s">
        <v>12</v>
      </c>
      <c r="D22" s="11" t="s">
        <v>268</v>
      </c>
      <c r="E22" s="4" t="s">
        <v>13</v>
      </c>
      <c r="F22" s="8" t="s">
        <v>295</v>
      </c>
      <c r="G22" s="3">
        <v>2012</v>
      </c>
      <c r="H22" s="3">
        <v>2012</v>
      </c>
      <c r="I22" s="3" t="s">
        <v>341</v>
      </c>
      <c r="J22" s="3"/>
      <c r="K22" s="3"/>
      <c r="L22" s="3"/>
      <c r="M22" s="3"/>
      <c r="N22" s="3"/>
      <c r="O22" s="3"/>
      <c r="P22" s="3"/>
      <c r="Q22" s="3"/>
      <c r="R22" s="3">
        <v>805</v>
      </c>
      <c r="S22" s="3"/>
      <c r="T22" s="3"/>
      <c r="U22" s="3">
        <v>120172010</v>
      </c>
      <c r="V22" s="3">
        <v>111</v>
      </c>
      <c r="W22" s="10">
        <v>798665.89899999998</v>
      </c>
      <c r="X22" s="10">
        <v>798665.89899999998</v>
      </c>
      <c r="Y22" s="3">
        <v>0</v>
      </c>
      <c r="Z22" s="10">
        <v>25295</v>
      </c>
      <c r="AA22" s="10">
        <v>25295</v>
      </c>
      <c r="AB22" s="3">
        <v>0</v>
      </c>
      <c r="AC22" s="3" t="s">
        <v>297</v>
      </c>
    </row>
    <row r="23" spans="1:29" s="15" customFormat="1" ht="140.25" customHeight="1">
      <c r="A23" s="12" t="s">
        <v>364</v>
      </c>
      <c r="B23" s="4" t="s">
        <v>11</v>
      </c>
      <c r="C23" s="4" t="s">
        <v>12</v>
      </c>
      <c r="D23" s="11" t="s">
        <v>268</v>
      </c>
      <c r="E23" s="4" t="s">
        <v>13</v>
      </c>
      <c r="F23" s="8" t="s">
        <v>309</v>
      </c>
      <c r="G23" s="3">
        <v>2012</v>
      </c>
      <c r="H23" s="3">
        <v>2019</v>
      </c>
      <c r="I23" s="3" t="s">
        <v>305</v>
      </c>
      <c r="J23" s="3"/>
      <c r="K23" s="3"/>
      <c r="L23" s="3"/>
      <c r="M23" s="3"/>
      <c r="N23" s="3"/>
      <c r="O23" s="3"/>
      <c r="P23" s="3"/>
      <c r="Q23" s="3"/>
      <c r="R23" s="3">
        <v>805</v>
      </c>
      <c r="S23" s="3"/>
      <c r="T23" s="3"/>
      <c r="U23" s="3">
        <v>120172010</v>
      </c>
      <c r="V23" s="3" t="s">
        <v>307</v>
      </c>
      <c r="W23" s="10">
        <v>80038.2</v>
      </c>
      <c r="X23" s="10">
        <v>80038.2</v>
      </c>
      <c r="Y23" s="3">
        <v>0</v>
      </c>
      <c r="Z23" s="10">
        <v>2748.8</v>
      </c>
      <c r="AA23" s="10">
        <v>2748.8</v>
      </c>
      <c r="AB23" s="3">
        <v>0</v>
      </c>
      <c r="AC23" s="3" t="s">
        <v>308</v>
      </c>
    </row>
    <row r="24" spans="1:29" s="15" customFormat="1" ht="140.25" customHeight="1">
      <c r="A24" s="12" t="s">
        <v>459</v>
      </c>
      <c r="B24" s="4" t="s">
        <v>11</v>
      </c>
      <c r="C24" s="4" t="s">
        <v>12</v>
      </c>
      <c r="D24" s="11" t="s">
        <v>268</v>
      </c>
      <c r="E24" s="4" t="s">
        <v>13</v>
      </c>
      <c r="F24" s="8" t="s">
        <v>514</v>
      </c>
      <c r="G24" s="3">
        <v>2012</v>
      </c>
      <c r="H24" s="3">
        <v>2019</v>
      </c>
      <c r="I24" s="3" t="s">
        <v>460</v>
      </c>
      <c r="J24" s="3"/>
      <c r="K24" s="3"/>
      <c r="L24" s="3"/>
      <c r="M24" s="3"/>
      <c r="N24" s="3"/>
      <c r="O24" s="3"/>
      <c r="P24" s="3"/>
      <c r="Q24" s="3"/>
      <c r="R24" s="3">
        <v>805</v>
      </c>
      <c r="S24" s="3"/>
      <c r="T24" s="3"/>
      <c r="U24" s="3">
        <v>120172010</v>
      </c>
      <c r="V24" s="3" t="s">
        <v>307</v>
      </c>
      <c r="W24" s="10">
        <v>169608.7</v>
      </c>
      <c r="X24" s="10">
        <v>169608.7</v>
      </c>
      <c r="Y24" s="3">
        <v>0</v>
      </c>
      <c r="Z24" s="10">
        <v>5748.1</v>
      </c>
      <c r="AA24" s="10">
        <v>5748.1</v>
      </c>
      <c r="AB24" s="3">
        <v>0</v>
      </c>
      <c r="AC24" s="3" t="s">
        <v>517</v>
      </c>
    </row>
    <row r="25" spans="1:29" s="15" customFormat="1" ht="151.5" customHeight="1">
      <c r="A25" s="12" t="s">
        <v>555</v>
      </c>
      <c r="B25" s="4" t="s">
        <v>11</v>
      </c>
      <c r="C25" s="4" t="s">
        <v>12</v>
      </c>
      <c r="D25" s="11" t="s">
        <v>268</v>
      </c>
      <c r="E25" s="4" t="s">
        <v>13</v>
      </c>
      <c r="F25" s="8" t="s">
        <v>556</v>
      </c>
      <c r="G25" s="3">
        <v>2012</v>
      </c>
      <c r="H25" s="3">
        <v>2019</v>
      </c>
      <c r="I25" s="3" t="s">
        <v>557</v>
      </c>
      <c r="J25" s="3"/>
      <c r="K25" s="3"/>
      <c r="L25" s="3"/>
      <c r="M25" s="3"/>
      <c r="N25" s="3"/>
      <c r="O25" s="3"/>
      <c r="P25" s="3"/>
      <c r="Q25" s="3"/>
      <c r="R25" s="3">
        <v>805</v>
      </c>
      <c r="S25" s="3"/>
      <c r="T25" s="3"/>
      <c r="U25" s="3">
        <v>120172010</v>
      </c>
      <c r="V25" s="3" t="s">
        <v>307</v>
      </c>
      <c r="W25" s="10">
        <v>270968.5</v>
      </c>
      <c r="X25" s="10">
        <v>270968.5</v>
      </c>
      <c r="Y25" s="3">
        <v>0</v>
      </c>
      <c r="Z25" s="10">
        <v>8953.7000000000007</v>
      </c>
      <c r="AA25" s="10">
        <v>8953.7000000000007</v>
      </c>
      <c r="AB25" s="3">
        <v>0</v>
      </c>
      <c r="AC25" s="3" t="s">
        <v>558</v>
      </c>
    </row>
    <row r="26" spans="1:29" s="15" customFormat="1" ht="151.5" customHeight="1">
      <c r="A26" s="12" t="s">
        <v>607</v>
      </c>
      <c r="B26" s="4" t="s">
        <v>11</v>
      </c>
      <c r="C26" s="4" t="s">
        <v>12</v>
      </c>
      <c r="D26" s="11" t="s">
        <v>268</v>
      </c>
      <c r="E26" s="4" t="s">
        <v>13</v>
      </c>
      <c r="F26" s="8" t="s">
        <v>612</v>
      </c>
      <c r="G26" s="3">
        <v>2012</v>
      </c>
      <c r="H26" s="3">
        <v>2019</v>
      </c>
      <c r="I26" s="3" t="s">
        <v>609</v>
      </c>
      <c r="J26" s="3"/>
      <c r="K26" s="3"/>
      <c r="L26" s="3"/>
      <c r="M26" s="3"/>
      <c r="N26" s="3"/>
      <c r="O26" s="3"/>
      <c r="P26" s="3"/>
      <c r="Q26" s="3"/>
      <c r="R26" s="3">
        <v>805</v>
      </c>
      <c r="S26" s="3"/>
      <c r="T26" s="3"/>
      <c r="U26" s="3">
        <v>120172010</v>
      </c>
      <c r="V26" s="3" t="s">
        <v>307</v>
      </c>
      <c r="W26" s="10">
        <v>372328.3</v>
      </c>
      <c r="X26" s="10">
        <v>372328.3</v>
      </c>
      <c r="Y26" s="3">
        <v>0</v>
      </c>
      <c r="Z26" s="10">
        <v>11585.5</v>
      </c>
      <c r="AA26" s="10">
        <v>11585.5</v>
      </c>
      <c r="AB26" s="3">
        <v>0</v>
      </c>
      <c r="AC26" s="3" t="s">
        <v>654</v>
      </c>
    </row>
    <row r="27" spans="1:29" s="15" customFormat="1" ht="153.75" customHeight="1">
      <c r="A27" s="4" t="s">
        <v>10</v>
      </c>
      <c r="B27" s="4" t="s">
        <v>11</v>
      </c>
      <c r="C27" s="4" t="s">
        <v>14</v>
      </c>
      <c r="D27" s="4" t="s">
        <v>269</v>
      </c>
      <c r="E27" s="4" t="s">
        <v>13</v>
      </c>
      <c r="F27" s="4" t="s">
        <v>66</v>
      </c>
      <c r="G27" s="3">
        <v>2013</v>
      </c>
      <c r="H27" s="3">
        <v>2014</v>
      </c>
      <c r="I27" s="3" t="s">
        <v>335</v>
      </c>
      <c r="J27" s="3"/>
      <c r="K27" s="3"/>
      <c r="L27" s="3"/>
      <c r="M27" s="3"/>
      <c r="N27" s="3"/>
      <c r="O27" s="3"/>
      <c r="P27" s="3"/>
      <c r="Q27" s="3"/>
      <c r="R27" s="3"/>
      <c r="S27" s="3"/>
      <c r="T27" s="3"/>
      <c r="U27" s="3"/>
      <c r="V27" s="3"/>
      <c r="W27" s="3"/>
      <c r="X27" s="3"/>
      <c r="Y27" s="3"/>
      <c r="Z27" s="3"/>
      <c r="AA27" s="3"/>
      <c r="AB27" s="3">
        <v>0</v>
      </c>
      <c r="AC27" s="4" t="s">
        <v>44</v>
      </c>
    </row>
    <row r="28" spans="1:29" s="15" customFormat="1" ht="153" customHeight="1">
      <c r="A28" s="4" t="s">
        <v>10</v>
      </c>
      <c r="B28" s="4" t="s">
        <v>11</v>
      </c>
      <c r="C28" s="4" t="s">
        <v>14</v>
      </c>
      <c r="D28" s="8" t="s">
        <v>269</v>
      </c>
      <c r="E28" s="4" t="s">
        <v>13</v>
      </c>
      <c r="F28" s="4" t="s">
        <v>73</v>
      </c>
      <c r="G28" s="3">
        <v>2013</v>
      </c>
      <c r="H28" s="3">
        <v>2014</v>
      </c>
      <c r="I28" s="3" t="s">
        <v>57</v>
      </c>
      <c r="J28" s="3"/>
      <c r="K28" s="3"/>
      <c r="L28" s="3"/>
      <c r="M28" s="3"/>
      <c r="N28" s="3"/>
      <c r="O28" s="3"/>
      <c r="P28" s="3"/>
      <c r="Q28" s="3"/>
      <c r="R28" s="3"/>
      <c r="S28" s="3"/>
      <c r="T28" s="3"/>
      <c r="U28" s="3"/>
      <c r="V28" s="3"/>
      <c r="W28" s="3"/>
      <c r="X28" s="3"/>
      <c r="Y28" s="3"/>
      <c r="Z28" s="3"/>
      <c r="AA28" s="3"/>
      <c r="AB28" s="3">
        <v>0</v>
      </c>
      <c r="AC28" s="4" t="s">
        <v>44</v>
      </c>
    </row>
    <row r="29" spans="1:29" s="15" customFormat="1" ht="156" customHeight="1">
      <c r="A29" s="4" t="s">
        <v>38</v>
      </c>
      <c r="B29" s="4" t="s">
        <v>11</v>
      </c>
      <c r="C29" s="4" t="s">
        <v>14</v>
      </c>
      <c r="D29" s="8" t="s">
        <v>270</v>
      </c>
      <c r="E29" s="4" t="s">
        <v>68</v>
      </c>
      <c r="F29" s="4" t="s">
        <v>84</v>
      </c>
      <c r="G29" s="3">
        <v>2013</v>
      </c>
      <c r="H29" s="3">
        <v>2014</v>
      </c>
      <c r="I29" s="3" t="s">
        <v>82</v>
      </c>
      <c r="J29" s="3"/>
      <c r="K29" s="3">
        <v>0</v>
      </c>
      <c r="L29" s="3"/>
      <c r="M29" s="3"/>
      <c r="N29" s="3"/>
      <c r="O29" s="3"/>
      <c r="P29" s="3"/>
      <c r="Q29" s="3"/>
      <c r="R29" s="3"/>
      <c r="S29" s="3"/>
      <c r="T29" s="3"/>
      <c r="U29" s="3"/>
      <c r="V29" s="3"/>
      <c r="W29" s="3"/>
      <c r="X29" s="3"/>
      <c r="Y29" s="3"/>
      <c r="Z29" s="3"/>
      <c r="AA29" s="3"/>
      <c r="AB29" s="3">
        <v>0</v>
      </c>
      <c r="AC29" s="4" t="s">
        <v>44</v>
      </c>
    </row>
    <row r="30" spans="1:29" s="15" customFormat="1" ht="78" customHeight="1">
      <c r="A30" s="4" t="s">
        <v>46</v>
      </c>
      <c r="B30" s="4" t="s">
        <v>11</v>
      </c>
      <c r="C30" s="4" t="s">
        <v>14</v>
      </c>
      <c r="D30" s="8" t="s">
        <v>270</v>
      </c>
      <c r="E30" s="4" t="s">
        <v>68</v>
      </c>
      <c r="F30" s="4" t="s">
        <v>101</v>
      </c>
      <c r="G30" s="3">
        <v>2013</v>
      </c>
      <c r="H30" s="3">
        <v>2014</v>
      </c>
      <c r="I30" s="3" t="s">
        <v>98</v>
      </c>
      <c r="J30" s="3"/>
      <c r="K30" s="3"/>
      <c r="L30" s="3"/>
      <c r="M30" s="3"/>
      <c r="N30" s="3"/>
      <c r="O30" s="3"/>
      <c r="P30" s="3"/>
      <c r="Q30" s="3"/>
      <c r="R30" s="3"/>
      <c r="S30" s="3"/>
      <c r="T30" s="3"/>
      <c r="U30" s="3"/>
      <c r="V30" s="3"/>
      <c r="W30" s="3"/>
      <c r="X30" s="3"/>
      <c r="Y30" s="3"/>
      <c r="Z30" s="3"/>
      <c r="AA30" s="3"/>
      <c r="AB30" s="3">
        <v>0</v>
      </c>
      <c r="AC30" s="4" t="s">
        <v>44</v>
      </c>
    </row>
    <row r="31" spans="1:29" s="15" customFormat="1" ht="78" customHeight="1">
      <c r="A31" s="4" t="s">
        <v>65</v>
      </c>
      <c r="B31" s="4" t="s">
        <v>11</v>
      </c>
      <c r="C31" s="4" t="s">
        <v>14</v>
      </c>
      <c r="D31" s="8" t="s">
        <v>270</v>
      </c>
      <c r="E31" s="4" t="s">
        <v>68</v>
      </c>
      <c r="F31" s="8" t="s">
        <v>107</v>
      </c>
      <c r="G31" s="3">
        <v>2013</v>
      </c>
      <c r="H31" s="3">
        <v>2014</v>
      </c>
      <c r="I31" s="3" t="s">
        <v>103</v>
      </c>
      <c r="J31" s="3"/>
      <c r="K31" s="3"/>
      <c r="L31" s="3"/>
      <c r="M31" s="3"/>
      <c r="N31" s="3"/>
      <c r="O31" s="3"/>
      <c r="P31" s="3"/>
      <c r="Q31" s="3"/>
      <c r="R31" s="3"/>
      <c r="S31" s="3"/>
      <c r="T31" s="3"/>
      <c r="U31" s="3"/>
      <c r="V31" s="3"/>
      <c r="W31" s="3"/>
      <c r="X31" s="3"/>
      <c r="Y31" s="3"/>
      <c r="Z31" s="3"/>
      <c r="AA31" s="3"/>
      <c r="AB31" s="3">
        <v>0</v>
      </c>
      <c r="AC31" s="4" t="s">
        <v>44</v>
      </c>
    </row>
    <row r="32" spans="1:29" s="15" customFormat="1" ht="77.25" customHeight="1">
      <c r="A32" s="4" t="s">
        <v>76</v>
      </c>
      <c r="B32" s="4" t="s">
        <v>11</v>
      </c>
      <c r="C32" s="4" t="s">
        <v>14</v>
      </c>
      <c r="D32" s="8" t="s">
        <v>270</v>
      </c>
      <c r="E32" s="4" t="s">
        <v>68</v>
      </c>
      <c r="F32" s="8" t="s">
        <v>271</v>
      </c>
      <c r="G32" s="3">
        <v>2013</v>
      </c>
      <c r="H32" s="3">
        <v>2014</v>
      </c>
      <c r="I32" s="3" t="s">
        <v>136</v>
      </c>
      <c r="J32" s="3"/>
      <c r="K32" s="3"/>
      <c r="L32" s="3"/>
      <c r="M32" s="3"/>
      <c r="N32" s="3"/>
      <c r="O32" s="3"/>
      <c r="P32" s="3"/>
      <c r="Q32" s="3"/>
      <c r="R32" s="3">
        <v>805</v>
      </c>
      <c r="S32" s="3"/>
      <c r="T32" s="3"/>
      <c r="U32" s="3">
        <v>110172010</v>
      </c>
      <c r="V32" s="3">
        <v>111</v>
      </c>
      <c r="W32" s="3">
        <v>794253.6</v>
      </c>
      <c r="X32" s="3">
        <v>595690.19999999995</v>
      </c>
      <c r="Y32" s="3">
        <v>198563.4</v>
      </c>
      <c r="Z32" s="9">
        <v>5297</v>
      </c>
      <c r="AA32" s="9">
        <v>5297</v>
      </c>
      <c r="AB32" s="3">
        <v>0</v>
      </c>
      <c r="AC32" s="3" t="s">
        <v>140</v>
      </c>
    </row>
    <row r="33" spans="1:29" s="15" customFormat="1" ht="78.75" customHeight="1">
      <c r="A33" s="4" t="s">
        <v>96</v>
      </c>
      <c r="B33" s="4" t="s">
        <v>11</v>
      </c>
      <c r="C33" s="4" t="s">
        <v>14</v>
      </c>
      <c r="D33" s="8" t="s">
        <v>270</v>
      </c>
      <c r="E33" s="4" t="s">
        <v>68</v>
      </c>
      <c r="F33" s="8" t="s">
        <v>148</v>
      </c>
      <c r="G33" s="3">
        <v>2013</v>
      </c>
      <c r="H33" s="3">
        <v>2014</v>
      </c>
      <c r="I33" s="3" t="s">
        <v>329</v>
      </c>
      <c r="J33" s="3"/>
      <c r="K33" s="3"/>
      <c r="L33" s="3"/>
      <c r="M33" s="3"/>
      <c r="N33" s="3"/>
      <c r="O33" s="3"/>
      <c r="P33" s="3"/>
      <c r="Q33" s="3"/>
      <c r="R33" s="3">
        <v>805</v>
      </c>
      <c r="S33" s="3"/>
      <c r="T33" s="3"/>
      <c r="U33" s="3">
        <v>110172010</v>
      </c>
      <c r="V33" s="3">
        <v>111</v>
      </c>
      <c r="W33" s="3">
        <v>825307.2</v>
      </c>
      <c r="X33" s="3">
        <v>825307.2</v>
      </c>
      <c r="Y33" s="3">
        <v>0</v>
      </c>
      <c r="Z33" s="9">
        <v>10807.7</v>
      </c>
      <c r="AA33" s="9">
        <v>10807.7</v>
      </c>
      <c r="AB33" s="3">
        <v>0</v>
      </c>
      <c r="AC33" s="3" t="s">
        <v>145</v>
      </c>
    </row>
    <row r="34" spans="1:29" s="15" customFormat="1" ht="76.5" customHeight="1">
      <c r="A34" s="4" t="s">
        <v>105</v>
      </c>
      <c r="B34" s="4" t="s">
        <v>11</v>
      </c>
      <c r="C34" s="4" t="s">
        <v>14</v>
      </c>
      <c r="D34" s="8" t="s">
        <v>270</v>
      </c>
      <c r="E34" s="4" t="s">
        <v>68</v>
      </c>
      <c r="F34" s="8" t="s">
        <v>153</v>
      </c>
      <c r="G34" s="3">
        <v>2013</v>
      </c>
      <c r="H34" s="3">
        <v>2014</v>
      </c>
      <c r="I34" s="3" t="s">
        <v>151</v>
      </c>
      <c r="J34" s="3"/>
      <c r="K34" s="3"/>
      <c r="L34" s="3"/>
      <c r="M34" s="3"/>
      <c r="N34" s="3"/>
      <c r="O34" s="3"/>
      <c r="P34" s="3"/>
      <c r="Q34" s="3"/>
      <c r="R34" s="3">
        <v>805</v>
      </c>
      <c r="S34" s="3"/>
      <c r="T34" s="3"/>
      <c r="U34" s="3">
        <v>110172010</v>
      </c>
      <c r="V34" s="3">
        <v>111</v>
      </c>
      <c r="W34" s="3">
        <v>165415.9</v>
      </c>
      <c r="X34" s="3">
        <v>165415.9</v>
      </c>
      <c r="Y34" s="3">
        <v>0</v>
      </c>
      <c r="Z34" s="9">
        <v>5024.8999999999996</v>
      </c>
      <c r="AA34" s="9">
        <v>5024.8999999999996</v>
      </c>
      <c r="AB34" s="3">
        <v>0</v>
      </c>
      <c r="AC34" s="3" t="s">
        <v>155</v>
      </c>
    </row>
    <row r="35" spans="1:29" s="15" customFormat="1" ht="75.75" customHeight="1">
      <c r="A35" s="4" t="s">
        <v>138</v>
      </c>
      <c r="B35" s="4" t="s">
        <v>11</v>
      </c>
      <c r="C35" s="4" t="s">
        <v>165</v>
      </c>
      <c r="D35" s="8" t="s">
        <v>270</v>
      </c>
      <c r="E35" s="4" t="s">
        <v>166</v>
      </c>
      <c r="F35" s="8" t="s">
        <v>167</v>
      </c>
      <c r="G35" s="3">
        <v>2013</v>
      </c>
      <c r="H35" s="3">
        <v>2014</v>
      </c>
      <c r="I35" s="3" t="s">
        <v>158</v>
      </c>
      <c r="J35" s="3"/>
      <c r="K35" s="3"/>
      <c r="L35" s="3"/>
      <c r="M35" s="3"/>
      <c r="N35" s="3"/>
      <c r="O35" s="3"/>
      <c r="P35" s="3"/>
      <c r="Q35" s="3"/>
      <c r="R35" s="3">
        <v>805</v>
      </c>
      <c r="S35" s="3"/>
      <c r="T35" s="3"/>
      <c r="U35" s="3">
        <v>110172010</v>
      </c>
      <c r="V35" s="3">
        <v>111</v>
      </c>
      <c r="W35" s="3">
        <v>387514.9</v>
      </c>
      <c r="X35" s="3">
        <v>387514.9</v>
      </c>
      <c r="Y35" s="3">
        <v>0</v>
      </c>
      <c r="Z35" s="9">
        <v>8453.6</v>
      </c>
      <c r="AA35" s="9">
        <v>8453.6</v>
      </c>
      <c r="AB35" s="3">
        <v>0</v>
      </c>
      <c r="AC35" s="3" t="s">
        <v>163</v>
      </c>
    </row>
    <row r="36" spans="1:29" s="15" customFormat="1" ht="78" customHeight="1">
      <c r="A36" s="4" t="s">
        <v>142</v>
      </c>
      <c r="B36" s="4" t="s">
        <v>11</v>
      </c>
      <c r="C36" s="4" t="s">
        <v>14</v>
      </c>
      <c r="D36" s="8" t="s">
        <v>270</v>
      </c>
      <c r="E36" s="4" t="s">
        <v>166</v>
      </c>
      <c r="F36" s="8" t="s">
        <v>177</v>
      </c>
      <c r="G36" s="3">
        <v>2013</v>
      </c>
      <c r="H36" s="3">
        <v>2014</v>
      </c>
      <c r="I36" s="3" t="s">
        <v>171</v>
      </c>
      <c r="J36" s="3"/>
      <c r="K36" s="3"/>
      <c r="L36" s="3"/>
      <c r="M36" s="3"/>
      <c r="N36" s="3"/>
      <c r="O36" s="3"/>
      <c r="P36" s="3"/>
      <c r="Q36" s="3"/>
      <c r="R36" s="3">
        <v>805</v>
      </c>
      <c r="S36" s="3"/>
      <c r="T36" s="3"/>
      <c r="U36" s="3">
        <v>110172010</v>
      </c>
      <c r="V36" s="3">
        <v>111</v>
      </c>
      <c r="W36" s="3">
        <v>497114.43900000001</v>
      </c>
      <c r="X36" s="3">
        <v>497114.43900000001</v>
      </c>
      <c r="Y36" s="3">
        <v>0</v>
      </c>
      <c r="Z36" s="9">
        <v>8935.1</v>
      </c>
      <c r="AA36" s="9">
        <v>8935.1</v>
      </c>
      <c r="AB36" s="3">
        <v>0</v>
      </c>
      <c r="AC36" s="3" t="s">
        <v>175</v>
      </c>
    </row>
    <row r="37" spans="1:29" s="15" customFormat="1" ht="76.5" customHeight="1">
      <c r="A37" s="4" t="s">
        <v>150</v>
      </c>
      <c r="B37" s="4" t="s">
        <v>11</v>
      </c>
      <c r="C37" s="4" t="s">
        <v>14</v>
      </c>
      <c r="D37" s="8" t="s">
        <v>270</v>
      </c>
      <c r="E37" s="4" t="s">
        <v>68</v>
      </c>
      <c r="F37" s="8" t="s">
        <v>192</v>
      </c>
      <c r="G37" s="3">
        <v>2013</v>
      </c>
      <c r="H37" s="3">
        <v>2014</v>
      </c>
      <c r="I37" s="3" t="s">
        <v>330</v>
      </c>
      <c r="J37" s="3"/>
      <c r="K37" s="3"/>
      <c r="L37" s="3"/>
      <c r="M37" s="3"/>
      <c r="N37" s="3"/>
      <c r="O37" s="3"/>
      <c r="P37" s="3"/>
      <c r="Q37" s="3"/>
      <c r="R37" s="3">
        <v>805</v>
      </c>
      <c r="S37" s="3"/>
      <c r="T37" s="3"/>
      <c r="U37" s="3">
        <v>110172010</v>
      </c>
      <c r="V37" s="3">
        <v>111</v>
      </c>
      <c r="W37" s="3">
        <v>635768.43299999996</v>
      </c>
      <c r="X37" s="3">
        <v>635768.43299999996</v>
      </c>
      <c r="Y37" s="3">
        <v>0</v>
      </c>
      <c r="Z37" s="9">
        <v>15207.4</v>
      </c>
      <c r="AA37" s="9">
        <v>15207.4</v>
      </c>
      <c r="AB37" s="3">
        <v>0</v>
      </c>
      <c r="AC37" s="3" t="s">
        <v>180</v>
      </c>
    </row>
    <row r="38" spans="1:29" s="15" customFormat="1" ht="75.75" customHeight="1">
      <c r="A38" s="4" t="s">
        <v>160</v>
      </c>
      <c r="B38" s="4" t="s">
        <v>11</v>
      </c>
      <c r="C38" s="4" t="s">
        <v>14</v>
      </c>
      <c r="D38" s="8" t="s">
        <v>270</v>
      </c>
      <c r="E38" s="4" t="s">
        <v>68</v>
      </c>
      <c r="F38" s="8" t="s">
        <v>191</v>
      </c>
      <c r="G38" s="3">
        <v>2013</v>
      </c>
      <c r="H38" s="3">
        <v>2014</v>
      </c>
      <c r="I38" s="3" t="s">
        <v>331</v>
      </c>
      <c r="J38" s="3"/>
      <c r="K38" s="3"/>
      <c r="L38" s="3"/>
      <c r="M38" s="3"/>
      <c r="N38" s="3"/>
      <c r="O38" s="3"/>
      <c r="P38" s="3"/>
      <c r="Q38" s="3"/>
      <c r="R38" s="3">
        <v>805</v>
      </c>
      <c r="S38" s="3"/>
      <c r="T38" s="3"/>
      <c r="U38" s="3">
        <v>110172010</v>
      </c>
      <c r="V38" s="3">
        <v>111</v>
      </c>
      <c r="W38" s="10">
        <v>167915.13</v>
      </c>
      <c r="X38" s="10">
        <v>167915.13</v>
      </c>
      <c r="Y38" s="3">
        <v>0</v>
      </c>
      <c r="Z38" s="9">
        <v>5648</v>
      </c>
      <c r="AA38" s="9">
        <v>5648</v>
      </c>
      <c r="AB38" s="3">
        <v>0</v>
      </c>
      <c r="AC38" s="3" t="s">
        <v>187</v>
      </c>
    </row>
    <row r="39" spans="1:29" s="15" customFormat="1" ht="75.75" customHeight="1">
      <c r="A39" s="4" t="s">
        <v>173</v>
      </c>
      <c r="B39" s="4" t="s">
        <v>11</v>
      </c>
      <c r="C39" s="4" t="s">
        <v>14</v>
      </c>
      <c r="D39" s="8" t="s">
        <v>270</v>
      </c>
      <c r="E39" s="4" t="s">
        <v>68</v>
      </c>
      <c r="F39" s="8" t="s">
        <v>198</v>
      </c>
      <c r="G39" s="3">
        <v>2013</v>
      </c>
      <c r="H39" s="3">
        <v>2014</v>
      </c>
      <c r="I39" s="3" t="s">
        <v>332</v>
      </c>
      <c r="J39" s="3"/>
      <c r="K39" s="3"/>
      <c r="L39" s="3"/>
      <c r="M39" s="3"/>
      <c r="N39" s="3"/>
      <c r="O39" s="3"/>
      <c r="P39" s="3"/>
      <c r="Q39" s="3"/>
      <c r="R39" s="3">
        <v>805</v>
      </c>
      <c r="S39" s="3"/>
      <c r="T39" s="3"/>
      <c r="U39" s="3">
        <v>110172010</v>
      </c>
      <c r="V39" s="3">
        <v>111</v>
      </c>
      <c r="W39" s="10">
        <v>414426.26699999999</v>
      </c>
      <c r="X39" s="18">
        <v>414426.26699999999</v>
      </c>
      <c r="Y39" s="3">
        <v>0</v>
      </c>
      <c r="Z39" s="10">
        <v>9607.2000000000007</v>
      </c>
      <c r="AA39" s="10">
        <v>9607.2000000000007</v>
      </c>
      <c r="AB39" s="3">
        <v>0</v>
      </c>
      <c r="AC39" s="3" t="s">
        <v>206</v>
      </c>
    </row>
    <row r="40" spans="1:29" s="15" customFormat="1" ht="76.5" customHeight="1">
      <c r="A40" s="4" t="s">
        <v>179</v>
      </c>
      <c r="B40" s="4" t="s">
        <v>11</v>
      </c>
      <c r="C40" s="4" t="s">
        <v>14</v>
      </c>
      <c r="D40" s="8" t="s">
        <v>270</v>
      </c>
      <c r="E40" s="4" t="s">
        <v>68</v>
      </c>
      <c r="F40" s="8" t="s">
        <v>205</v>
      </c>
      <c r="G40" s="3">
        <v>2013</v>
      </c>
      <c r="H40" s="3">
        <v>2014</v>
      </c>
      <c r="I40" s="3" t="s">
        <v>333</v>
      </c>
      <c r="J40" s="3"/>
      <c r="K40" s="3"/>
      <c r="L40" s="3"/>
      <c r="M40" s="3"/>
      <c r="N40" s="3"/>
      <c r="O40" s="3"/>
      <c r="P40" s="3"/>
      <c r="Q40" s="3"/>
      <c r="R40" s="3">
        <v>805</v>
      </c>
      <c r="S40" s="3"/>
      <c r="T40" s="3"/>
      <c r="U40" s="3">
        <v>110172010</v>
      </c>
      <c r="V40" s="3">
        <v>111</v>
      </c>
      <c r="W40" s="10">
        <v>480471.88900000002</v>
      </c>
      <c r="X40" s="10">
        <v>480471.88900000002</v>
      </c>
      <c r="Y40" s="3">
        <v>0</v>
      </c>
      <c r="Z40" s="10">
        <v>9624.7000000000007</v>
      </c>
      <c r="AA40" s="10">
        <v>9624.7000000000007</v>
      </c>
      <c r="AB40" s="3">
        <v>0</v>
      </c>
      <c r="AC40" s="3" t="s">
        <v>207</v>
      </c>
    </row>
    <row r="41" spans="1:29" s="15" customFormat="1" ht="78" customHeight="1">
      <c r="A41" s="4" t="s">
        <v>184</v>
      </c>
      <c r="B41" s="4" t="s">
        <v>11</v>
      </c>
      <c r="C41" s="4" t="s">
        <v>14</v>
      </c>
      <c r="D41" s="8" t="s">
        <v>270</v>
      </c>
      <c r="E41" s="4" t="s">
        <v>68</v>
      </c>
      <c r="F41" s="8" t="s">
        <v>214</v>
      </c>
      <c r="G41" s="3">
        <v>2013</v>
      </c>
      <c r="H41" s="3">
        <v>2014</v>
      </c>
      <c r="I41" s="3" t="s">
        <v>219</v>
      </c>
      <c r="J41" s="3"/>
      <c r="K41" s="3"/>
      <c r="L41" s="3"/>
      <c r="M41" s="3"/>
      <c r="N41" s="3"/>
      <c r="O41" s="3"/>
      <c r="P41" s="3"/>
      <c r="Q41" s="3"/>
      <c r="R41" s="3">
        <v>805</v>
      </c>
      <c r="S41" s="3"/>
      <c r="T41" s="3"/>
      <c r="U41" s="3">
        <v>110172010</v>
      </c>
      <c r="V41" s="3">
        <v>111</v>
      </c>
      <c r="W41" s="10">
        <v>499792.93400000001</v>
      </c>
      <c r="X41" s="10">
        <v>499792.93400000001</v>
      </c>
      <c r="Y41" s="3">
        <v>0</v>
      </c>
      <c r="Z41" s="10">
        <v>9624.7000000000007</v>
      </c>
      <c r="AA41" s="10">
        <v>9624.7000000000007</v>
      </c>
      <c r="AB41" s="3">
        <v>0</v>
      </c>
      <c r="AC41" s="3" t="s">
        <v>254</v>
      </c>
    </row>
    <row r="42" spans="1:29" s="15" customFormat="1" ht="78" customHeight="1">
      <c r="A42" s="4" t="s">
        <v>195</v>
      </c>
      <c r="B42" s="4" t="s">
        <v>11</v>
      </c>
      <c r="C42" s="4" t="s">
        <v>14</v>
      </c>
      <c r="D42" s="8" t="s">
        <v>270</v>
      </c>
      <c r="E42" s="4" t="s">
        <v>68</v>
      </c>
      <c r="F42" s="8" t="s">
        <v>262</v>
      </c>
      <c r="G42" s="3">
        <v>2013</v>
      </c>
      <c r="H42" s="3">
        <v>2014</v>
      </c>
      <c r="I42" s="3" t="s">
        <v>260</v>
      </c>
      <c r="J42" s="3"/>
      <c r="K42" s="3"/>
      <c r="L42" s="3"/>
      <c r="M42" s="3"/>
      <c r="N42" s="3"/>
      <c r="O42" s="3"/>
      <c r="P42" s="3"/>
      <c r="Q42" s="3"/>
      <c r="R42" s="3">
        <v>805</v>
      </c>
      <c r="S42" s="3"/>
      <c r="T42" s="3"/>
      <c r="U42" s="3">
        <v>110172010</v>
      </c>
      <c r="V42" s="3">
        <v>111</v>
      </c>
      <c r="W42" s="10">
        <v>526468.20299999998</v>
      </c>
      <c r="X42" s="10">
        <v>526468.20299999998</v>
      </c>
      <c r="Y42" s="3">
        <v>0</v>
      </c>
      <c r="Z42" s="10">
        <v>10072.200000000001</v>
      </c>
      <c r="AA42" s="10">
        <v>10072.200000000001</v>
      </c>
      <c r="AB42" s="3">
        <v>0</v>
      </c>
      <c r="AC42" s="3" t="s">
        <v>288</v>
      </c>
    </row>
    <row r="43" spans="1:29" s="15" customFormat="1" ht="78" customHeight="1">
      <c r="A43" s="4" t="s">
        <v>200</v>
      </c>
      <c r="B43" s="4" t="s">
        <v>11</v>
      </c>
      <c r="C43" s="4" t="s">
        <v>14</v>
      </c>
      <c r="D43" s="8" t="s">
        <v>270</v>
      </c>
      <c r="E43" s="4" t="s">
        <v>68</v>
      </c>
      <c r="F43" s="8" t="s">
        <v>281</v>
      </c>
      <c r="G43" s="3">
        <v>2013</v>
      </c>
      <c r="H43" s="3">
        <v>2014</v>
      </c>
      <c r="I43" s="3" t="s">
        <v>284</v>
      </c>
      <c r="J43" s="3"/>
      <c r="K43" s="3"/>
      <c r="L43" s="3"/>
      <c r="M43" s="3"/>
      <c r="N43" s="3"/>
      <c r="O43" s="3"/>
      <c r="P43" s="3"/>
      <c r="Q43" s="3"/>
      <c r="R43" s="3">
        <v>805</v>
      </c>
      <c r="S43" s="3"/>
      <c r="T43" s="3"/>
      <c r="U43" s="3">
        <v>110172010</v>
      </c>
      <c r="V43" s="3">
        <v>111</v>
      </c>
      <c r="W43" s="10">
        <v>584918.66399999999</v>
      </c>
      <c r="X43" s="10">
        <v>584918.66399999999</v>
      </c>
      <c r="Y43" s="3">
        <v>0</v>
      </c>
      <c r="Z43" s="10">
        <v>12534.2</v>
      </c>
      <c r="AA43" s="10">
        <v>12534.2</v>
      </c>
      <c r="AB43" s="3">
        <v>0</v>
      </c>
      <c r="AC43" s="3" t="s">
        <v>287</v>
      </c>
    </row>
    <row r="44" spans="1:29" s="15" customFormat="1" ht="78" customHeight="1">
      <c r="A44" s="4" t="s">
        <v>211</v>
      </c>
      <c r="B44" s="4" t="s">
        <v>11</v>
      </c>
      <c r="C44" s="4" t="s">
        <v>14</v>
      </c>
      <c r="D44" s="8" t="s">
        <v>270</v>
      </c>
      <c r="E44" s="4" t="s">
        <v>68</v>
      </c>
      <c r="F44" s="8" t="s">
        <v>293</v>
      </c>
      <c r="G44" s="3">
        <v>2013</v>
      </c>
      <c r="H44" s="3">
        <v>2014</v>
      </c>
      <c r="I44" s="3" t="s">
        <v>290</v>
      </c>
      <c r="J44" s="3"/>
      <c r="K44" s="3"/>
      <c r="L44" s="3"/>
      <c r="M44" s="3"/>
      <c r="N44" s="3"/>
      <c r="O44" s="3"/>
      <c r="P44" s="3"/>
      <c r="Q44" s="3"/>
      <c r="R44" s="3">
        <v>805</v>
      </c>
      <c r="S44" s="3"/>
      <c r="T44" s="3"/>
      <c r="U44" s="3">
        <v>110172010</v>
      </c>
      <c r="V44" s="3">
        <v>111</v>
      </c>
      <c r="W44" s="10">
        <v>671513.52</v>
      </c>
      <c r="X44" s="10">
        <v>671513.52</v>
      </c>
      <c r="Y44" s="3">
        <v>0</v>
      </c>
      <c r="Z44" s="10">
        <v>15428</v>
      </c>
      <c r="AA44" s="10">
        <v>15428</v>
      </c>
      <c r="AB44" s="3">
        <v>0</v>
      </c>
      <c r="AC44" s="3" t="s">
        <v>299</v>
      </c>
    </row>
    <row r="45" spans="1:29" s="15" customFormat="1" ht="78" customHeight="1">
      <c r="A45" s="4" t="s">
        <v>256</v>
      </c>
      <c r="B45" s="4" t="s">
        <v>11</v>
      </c>
      <c r="C45" s="4" t="s">
        <v>14</v>
      </c>
      <c r="D45" s="8" t="s">
        <v>270</v>
      </c>
      <c r="E45" s="4" t="s">
        <v>68</v>
      </c>
      <c r="F45" s="8" t="s">
        <v>298</v>
      </c>
      <c r="G45" s="3">
        <v>2013</v>
      </c>
      <c r="H45" s="3">
        <v>2014</v>
      </c>
      <c r="I45" s="3" t="s">
        <v>341</v>
      </c>
      <c r="J45" s="3"/>
      <c r="K45" s="3"/>
      <c r="L45" s="3"/>
      <c r="M45" s="3"/>
      <c r="N45" s="3"/>
      <c r="O45" s="3"/>
      <c r="P45" s="3"/>
      <c r="Q45" s="3"/>
      <c r="R45" s="3">
        <v>805</v>
      </c>
      <c r="S45" s="3"/>
      <c r="T45" s="3"/>
      <c r="U45" s="3">
        <v>110172010</v>
      </c>
      <c r="V45" s="3">
        <v>111</v>
      </c>
      <c r="W45" s="10">
        <v>776046.69700000004</v>
      </c>
      <c r="X45" s="10">
        <v>776046.69700000004</v>
      </c>
      <c r="Y45" s="3">
        <v>0</v>
      </c>
      <c r="Z45" s="10">
        <v>18260.8</v>
      </c>
      <c r="AA45" s="10">
        <v>18260.8</v>
      </c>
      <c r="AB45" s="3">
        <v>0</v>
      </c>
      <c r="AC45" s="3" t="s">
        <v>300</v>
      </c>
    </row>
    <row r="46" spans="1:29" s="15" customFormat="1" ht="78" customHeight="1">
      <c r="A46" s="4" t="s">
        <v>278</v>
      </c>
      <c r="B46" s="4" t="s">
        <v>11</v>
      </c>
      <c r="C46" s="4" t="s">
        <v>14</v>
      </c>
      <c r="D46" s="8" t="s">
        <v>270</v>
      </c>
      <c r="E46" s="4" t="s">
        <v>68</v>
      </c>
      <c r="F46" s="8" t="s">
        <v>310</v>
      </c>
      <c r="G46" s="3">
        <v>2013</v>
      </c>
      <c r="H46" s="3">
        <v>2014</v>
      </c>
      <c r="I46" s="3" t="s">
        <v>305</v>
      </c>
      <c r="J46" s="3"/>
      <c r="K46" s="3"/>
      <c r="L46" s="3"/>
      <c r="M46" s="3"/>
      <c r="N46" s="3"/>
      <c r="O46" s="3"/>
      <c r="P46" s="3"/>
      <c r="Q46" s="3"/>
      <c r="R46" s="3">
        <v>805</v>
      </c>
      <c r="S46" s="3"/>
      <c r="T46" s="3"/>
      <c r="U46" s="3">
        <v>110172010</v>
      </c>
      <c r="V46" s="3" t="s">
        <v>307</v>
      </c>
      <c r="W46" s="10">
        <v>80498</v>
      </c>
      <c r="X46" s="10">
        <v>80498</v>
      </c>
      <c r="Y46" s="3">
        <v>0</v>
      </c>
      <c r="Z46" s="10">
        <v>2347.8000000000002</v>
      </c>
      <c r="AA46" s="10">
        <v>2347.8000000000002</v>
      </c>
      <c r="AB46" s="3">
        <v>0</v>
      </c>
      <c r="AC46" s="3" t="s">
        <v>311</v>
      </c>
    </row>
    <row r="47" spans="1:29" s="15" customFormat="1" ht="78" customHeight="1">
      <c r="A47" s="4" t="s">
        <v>461</v>
      </c>
      <c r="B47" s="4" t="s">
        <v>11</v>
      </c>
      <c r="C47" s="4" t="s">
        <v>14</v>
      </c>
      <c r="D47" s="8" t="s">
        <v>270</v>
      </c>
      <c r="E47" s="4" t="s">
        <v>68</v>
      </c>
      <c r="F47" s="8" t="s">
        <v>515</v>
      </c>
      <c r="G47" s="3">
        <v>2013</v>
      </c>
      <c r="H47" s="3">
        <v>2014</v>
      </c>
      <c r="I47" s="3" t="s">
        <v>460</v>
      </c>
      <c r="J47" s="3"/>
      <c r="K47" s="3"/>
      <c r="L47" s="3"/>
      <c r="M47" s="3"/>
      <c r="N47" s="3"/>
      <c r="O47" s="3"/>
      <c r="P47" s="3"/>
      <c r="Q47" s="3"/>
      <c r="R47" s="3">
        <v>805</v>
      </c>
      <c r="S47" s="3"/>
      <c r="T47" s="3"/>
      <c r="U47" s="3">
        <v>110172010</v>
      </c>
      <c r="V47" s="3" t="s">
        <v>307</v>
      </c>
      <c r="W47" s="10">
        <v>168610</v>
      </c>
      <c r="X47" s="10">
        <v>168610</v>
      </c>
      <c r="Y47" s="3">
        <v>0</v>
      </c>
      <c r="Z47" s="10">
        <v>4968.3</v>
      </c>
      <c r="AA47" s="10">
        <v>4968.3</v>
      </c>
      <c r="AB47" s="3">
        <v>0</v>
      </c>
      <c r="AC47" s="3" t="s">
        <v>518</v>
      </c>
    </row>
    <row r="48" spans="1:29" s="15" customFormat="1" ht="78" customHeight="1">
      <c r="A48" s="4" t="s">
        <v>559</v>
      </c>
      <c r="B48" s="4" t="s">
        <v>11</v>
      </c>
      <c r="C48" s="4" t="s">
        <v>14</v>
      </c>
      <c r="D48" s="8" t="s">
        <v>270</v>
      </c>
      <c r="E48" s="4" t="s">
        <v>68</v>
      </c>
      <c r="F48" s="8" t="s">
        <v>560</v>
      </c>
      <c r="G48" s="3">
        <v>2013</v>
      </c>
      <c r="H48" s="3">
        <v>2014</v>
      </c>
      <c r="I48" s="3" t="s">
        <v>557</v>
      </c>
      <c r="J48" s="3"/>
      <c r="K48" s="3"/>
      <c r="L48" s="3"/>
      <c r="M48" s="3"/>
      <c r="N48" s="3"/>
      <c r="O48" s="3"/>
      <c r="P48" s="3"/>
      <c r="Q48" s="3"/>
      <c r="R48" s="3">
        <v>805</v>
      </c>
      <c r="S48" s="3"/>
      <c r="T48" s="3"/>
      <c r="U48" s="3">
        <v>110172010</v>
      </c>
      <c r="V48" s="3" t="s">
        <v>307</v>
      </c>
      <c r="W48" s="10">
        <v>260133</v>
      </c>
      <c r="X48" s="10">
        <v>260133</v>
      </c>
      <c r="Y48" s="3">
        <v>0</v>
      </c>
      <c r="Z48" s="10">
        <v>7747</v>
      </c>
      <c r="AA48" s="10">
        <v>7747</v>
      </c>
      <c r="AB48" s="3">
        <v>0</v>
      </c>
      <c r="AC48" s="3" t="s">
        <v>561</v>
      </c>
    </row>
    <row r="49" spans="1:29" s="15" customFormat="1" ht="78" customHeight="1">
      <c r="A49" s="4" t="s">
        <v>608</v>
      </c>
      <c r="B49" s="4" t="s">
        <v>11</v>
      </c>
      <c r="C49" s="4" t="s">
        <v>14</v>
      </c>
      <c r="D49" s="8" t="s">
        <v>270</v>
      </c>
      <c r="E49" s="4" t="s">
        <v>68</v>
      </c>
      <c r="F49" s="8" t="s">
        <v>613</v>
      </c>
      <c r="G49" s="3">
        <v>2013</v>
      </c>
      <c r="H49" s="3">
        <v>2014</v>
      </c>
      <c r="I49" s="3" t="s">
        <v>609</v>
      </c>
      <c r="J49" s="3"/>
      <c r="K49" s="3"/>
      <c r="L49" s="3"/>
      <c r="M49" s="3"/>
      <c r="N49" s="3"/>
      <c r="O49" s="3"/>
      <c r="P49" s="3"/>
      <c r="Q49" s="3"/>
      <c r="R49" s="3">
        <v>805</v>
      </c>
      <c r="S49" s="3"/>
      <c r="T49" s="3"/>
      <c r="U49" s="3">
        <v>110172010</v>
      </c>
      <c r="V49" s="3" t="s">
        <v>307</v>
      </c>
      <c r="W49" s="10">
        <v>351656</v>
      </c>
      <c r="X49" s="10">
        <v>351656</v>
      </c>
      <c r="Y49" s="3">
        <v>0</v>
      </c>
      <c r="Z49" s="10">
        <v>10535.9</v>
      </c>
      <c r="AA49" s="10">
        <v>10535.9</v>
      </c>
      <c r="AB49" s="3">
        <v>0</v>
      </c>
      <c r="AC49" s="3" t="s">
        <v>655</v>
      </c>
    </row>
    <row r="50" spans="1:29" s="15" customFormat="1" ht="183.75" customHeight="1">
      <c r="A50" s="4" t="s">
        <v>365</v>
      </c>
      <c r="B50" s="4" t="s">
        <v>42</v>
      </c>
      <c r="C50" s="4" t="s">
        <v>41</v>
      </c>
      <c r="D50" s="8" t="s">
        <v>268</v>
      </c>
      <c r="E50" s="4" t="s">
        <v>70</v>
      </c>
      <c r="F50" s="4" t="s">
        <v>74</v>
      </c>
      <c r="G50" s="3">
        <v>2018</v>
      </c>
      <c r="H50" s="3">
        <v>2015</v>
      </c>
      <c r="I50" s="3" t="s">
        <v>342</v>
      </c>
      <c r="J50" s="3"/>
      <c r="K50" s="3"/>
      <c r="L50" s="3"/>
      <c r="M50" s="3"/>
      <c r="N50" s="3"/>
      <c r="O50" s="3"/>
      <c r="P50" s="3"/>
      <c r="Q50" s="3"/>
      <c r="R50" s="3"/>
      <c r="S50" s="3"/>
      <c r="T50" s="3"/>
      <c r="U50" s="3"/>
      <c r="V50" s="3"/>
      <c r="W50" s="3"/>
      <c r="X50" s="3"/>
      <c r="Y50" s="3"/>
      <c r="Z50" s="3"/>
      <c r="AA50" s="3"/>
      <c r="AB50" s="3">
        <f>K50-J50</f>
        <v>0</v>
      </c>
      <c r="AC50" s="4" t="s">
        <v>75</v>
      </c>
    </row>
    <row r="51" spans="1:29" s="15" customFormat="1" ht="78" customHeight="1">
      <c r="A51" s="4" t="s">
        <v>366</v>
      </c>
      <c r="B51" s="4" t="s">
        <v>42</v>
      </c>
      <c r="C51" s="4" t="s">
        <v>41</v>
      </c>
      <c r="D51" s="8" t="s">
        <v>268</v>
      </c>
      <c r="E51" s="4" t="s">
        <v>70</v>
      </c>
      <c r="F51" s="4" t="s">
        <v>86</v>
      </c>
      <c r="G51" s="3">
        <v>2018</v>
      </c>
      <c r="H51" s="3">
        <v>2015</v>
      </c>
      <c r="I51" s="3" t="s">
        <v>82</v>
      </c>
      <c r="J51" s="3"/>
      <c r="K51" s="3"/>
      <c r="L51" s="3"/>
      <c r="M51" s="3"/>
      <c r="N51" s="3"/>
      <c r="O51" s="3"/>
      <c r="P51" s="3"/>
      <c r="Q51" s="3"/>
      <c r="R51" s="3"/>
      <c r="S51" s="3"/>
      <c r="T51" s="3"/>
      <c r="U51" s="3"/>
      <c r="V51" s="3"/>
      <c r="W51" s="3"/>
      <c r="X51" s="3"/>
      <c r="Y51" s="3"/>
      <c r="Z51" s="3"/>
      <c r="AA51" s="3"/>
      <c r="AB51" s="3">
        <f>K51-J51</f>
        <v>0</v>
      </c>
      <c r="AC51" s="4" t="s">
        <v>79</v>
      </c>
    </row>
    <row r="52" spans="1:29" s="15" customFormat="1" ht="77.25" customHeight="1">
      <c r="A52" s="4" t="s">
        <v>48</v>
      </c>
      <c r="B52" s="4" t="s">
        <v>42</v>
      </c>
      <c r="C52" s="4" t="s">
        <v>41</v>
      </c>
      <c r="D52" s="8" t="s">
        <v>268</v>
      </c>
      <c r="E52" s="4" t="s">
        <v>70</v>
      </c>
      <c r="F52" s="4" t="s">
        <v>102</v>
      </c>
      <c r="G52" s="3">
        <v>2018</v>
      </c>
      <c r="H52" s="3">
        <v>2016</v>
      </c>
      <c r="I52" s="3" t="s">
        <v>98</v>
      </c>
      <c r="J52" s="3"/>
      <c r="K52" s="3"/>
      <c r="L52" s="3"/>
      <c r="M52" s="3"/>
      <c r="N52" s="3"/>
      <c r="O52" s="3"/>
      <c r="P52" s="3"/>
      <c r="Q52" s="3"/>
      <c r="R52" s="3"/>
      <c r="S52" s="3"/>
      <c r="T52" s="3"/>
      <c r="U52" s="3"/>
      <c r="V52" s="3"/>
      <c r="W52" s="3"/>
      <c r="X52" s="3"/>
      <c r="Y52" s="3"/>
      <c r="Z52" s="3"/>
      <c r="AA52" s="3"/>
      <c r="AB52" s="3">
        <f>K52-J52</f>
        <v>0</v>
      </c>
      <c r="AC52" s="4" t="s">
        <v>88</v>
      </c>
    </row>
    <row r="53" spans="1:29" s="15" customFormat="1" ht="77.25" customHeight="1">
      <c r="A53" s="4" t="s">
        <v>67</v>
      </c>
      <c r="B53" s="4" t="s">
        <v>42</v>
      </c>
      <c r="C53" s="4" t="s">
        <v>41</v>
      </c>
      <c r="D53" s="8" t="s">
        <v>268</v>
      </c>
      <c r="E53" s="4" t="s">
        <v>70</v>
      </c>
      <c r="F53" s="8" t="s">
        <v>272</v>
      </c>
      <c r="G53" s="3">
        <v>2018</v>
      </c>
      <c r="H53" s="3">
        <v>2016</v>
      </c>
      <c r="I53" s="3" t="s">
        <v>103</v>
      </c>
      <c r="J53" s="3"/>
      <c r="K53" s="3"/>
      <c r="L53" s="3"/>
      <c r="M53" s="3"/>
      <c r="N53" s="3"/>
      <c r="O53" s="3"/>
      <c r="P53" s="3"/>
      <c r="Q53" s="3"/>
      <c r="R53" s="3"/>
      <c r="S53" s="3"/>
      <c r="T53" s="3"/>
      <c r="U53" s="3"/>
      <c r="V53" s="3"/>
      <c r="W53" s="3"/>
      <c r="X53" s="3"/>
      <c r="Y53" s="3"/>
      <c r="Z53" s="3"/>
      <c r="AA53" s="3"/>
      <c r="AB53" s="3">
        <f>K53-J53</f>
        <v>0</v>
      </c>
      <c r="AC53" s="4" t="s">
        <v>109</v>
      </c>
    </row>
    <row r="54" spans="1:29" s="15" customFormat="1" ht="78" customHeight="1">
      <c r="A54" s="4" t="s">
        <v>77</v>
      </c>
      <c r="B54" s="4" t="s">
        <v>42</v>
      </c>
      <c r="C54" s="4" t="s">
        <v>41</v>
      </c>
      <c r="D54" s="8" t="s">
        <v>268</v>
      </c>
      <c r="E54" s="4" t="s">
        <v>70</v>
      </c>
      <c r="F54" s="13" t="s">
        <v>273</v>
      </c>
      <c r="G54" s="3">
        <v>2018</v>
      </c>
      <c r="H54" s="3">
        <v>2016</v>
      </c>
      <c r="I54" s="3" t="s">
        <v>136</v>
      </c>
      <c r="J54" s="3"/>
      <c r="K54" s="3"/>
      <c r="L54" s="3"/>
      <c r="M54" s="3"/>
      <c r="N54" s="3"/>
      <c r="O54" s="3"/>
      <c r="P54" s="3"/>
      <c r="Q54" s="3"/>
      <c r="R54" s="3">
        <v>805</v>
      </c>
      <c r="S54" s="3"/>
      <c r="T54" s="3"/>
      <c r="U54" s="3">
        <v>130100000</v>
      </c>
      <c r="V54" s="3">
        <v>111</v>
      </c>
      <c r="W54" s="3">
        <v>94972.3</v>
      </c>
      <c r="X54" s="3">
        <v>94972.3</v>
      </c>
      <c r="Y54" s="3">
        <v>0</v>
      </c>
      <c r="Z54" s="9">
        <v>3672</v>
      </c>
      <c r="AA54" s="9">
        <v>2947</v>
      </c>
      <c r="AB54" s="10">
        <v>-0.72499999999999998</v>
      </c>
      <c r="AC54" s="36" t="s">
        <v>314</v>
      </c>
    </row>
    <row r="55" spans="1:29" s="15" customFormat="1" ht="78.75" customHeight="1">
      <c r="A55" s="4" t="s">
        <v>85</v>
      </c>
      <c r="B55" s="4" t="s">
        <v>42</v>
      </c>
      <c r="C55" s="4" t="s">
        <v>41</v>
      </c>
      <c r="D55" s="8" t="s">
        <v>268</v>
      </c>
      <c r="E55" s="4" t="s">
        <v>70</v>
      </c>
      <c r="F55" s="14" t="s">
        <v>149</v>
      </c>
      <c r="G55" s="3">
        <v>2018</v>
      </c>
      <c r="H55" s="3">
        <v>2016</v>
      </c>
      <c r="I55" s="3" t="s">
        <v>329</v>
      </c>
      <c r="J55" s="3"/>
      <c r="K55" s="3"/>
      <c r="L55" s="3"/>
      <c r="M55" s="3"/>
      <c r="N55" s="3"/>
      <c r="O55" s="3"/>
      <c r="P55" s="3"/>
      <c r="Q55" s="3"/>
      <c r="R55" s="3">
        <v>805</v>
      </c>
      <c r="S55" s="3"/>
      <c r="T55" s="3"/>
      <c r="U55" s="3">
        <v>130100000</v>
      </c>
      <c r="V55" s="3">
        <v>111</v>
      </c>
      <c r="W55" s="3">
        <v>132357.29999999999</v>
      </c>
      <c r="X55" s="3">
        <v>132357.29999999999</v>
      </c>
      <c r="Y55" s="3">
        <v>0</v>
      </c>
      <c r="Z55" s="9">
        <v>18312.099999999999</v>
      </c>
      <c r="AA55" s="9">
        <v>12456.5</v>
      </c>
      <c r="AB55" s="9">
        <f>AA55-Z55</f>
        <v>-5855.5999999999985</v>
      </c>
      <c r="AC55" s="36" t="s">
        <v>322</v>
      </c>
    </row>
    <row r="56" spans="1:29" s="15" customFormat="1" ht="76.5" customHeight="1">
      <c r="A56" s="4" t="s">
        <v>106</v>
      </c>
      <c r="B56" s="4" t="s">
        <v>42</v>
      </c>
      <c r="C56" s="4" t="s">
        <v>41</v>
      </c>
      <c r="D56" s="8" t="s">
        <v>268</v>
      </c>
      <c r="E56" s="4" t="s">
        <v>70</v>
      </c>
      <c r="F56" s="16" t="s">
        <v>156</v>
      </c>
      <c r="G56" s="3">
        <v>2018</v>
      </c>
      <c r="H56" s="3">
        <v>2016</v>
      </c>
      <c r="I56" s="3" t="s">
        <v>151</v>
      </c>
      <c r="J56" s="3"/>
      <c r="K56" s="3"/>
      <c r="L56" s="3"/>
      <c r="M56" s="3"/>
      <c r="N56" s="3"/>
      <c r="O56" s="3"/>
      <c r="P56" s="3"/>
      <c r="Q56" s="3"/>
      <c r="R56" s="3">
        <v>805</v>
      </c>
      <c r="S56" s="3"/>
      <c r="T56" s="3"/>
      <c r="U56" s="3">
        <v>130100000</v>
      </c>
      <c r="V56" s="3">
        <v>111</v>
      </c>
      <c r="W56" s="3">
        <v>30091.9</v>
      </c>
      <c r="X56" s="3">
        <v>30091.9</v>
      </c>
      <c r="Y56" s="3">
        <v>0</v>
      </c>
      <c r="Z56" s="9">
        <v>4393.2</v>
      </c>
      <c r="AA56" s="9">
        <v>4393.2</v>
      </c>
      <c r="AB56" s="9">
        <f>AA56-Z56</f>
        <v>0</v>
      </c>
      <c r="AC56" s="4" t="s">
        <v>326</v>
      </c>
    </row>
    <row r="57" spans="1:29" s="15" customFormat="1" ht="80.25" customHeight="1">
      <c r="A57" s="4" t="s">
        <v>137</v>
      </c>
      <c r="B57" s="4" t="s">
        <v>42</v>
      </c>
      <c r="C57" s="4" t="s">
        <v>168</v>
      </c>
      <c r="D57" s="8" t="s">
        <v>268</v>
      </c>
      <c r="E57" s="4" t="s">
        <v>169</v>
      </c>
      <c r="F57" s="14" t="s">
        <v>170</v>
      </c>
      <c r="G57" s="3">
        <v>2018</v>
      </c>
      <c r="H57" s="3">
        <v>2016</v>
      </c>
      <c r="I57" s="3" t="s">
        <v>158</v>
      </c>
      <c r="J57" s="3"/>
      <c r="K57" s="3"/>
      <c r="L57" s="3"/>
      <c r="M57" s="3"/>
      <c r="N57" s="3"/>
      <c r="O57" s="3"/>
      <c r="P57" s="3"/>
      <c r="Q57" s="3"/>
      <c r="R57" s="3">
        <v>805</v>
      </c>
      <c r="S57" s="3"/>
      <c r="T57" s="3"/>
      <c r="U57" s="3">
        <v>130100000</v>
      </c>
      <c r="V57" s="3">
        <v>111</v>
      </c>
      <c r="W57" s="3">
        <v>77718.100000000006</v>
      </c>
      <c r="X57" s="3">
        <v>77718.100000000006</v>
      </c>
      <c r="Y57" s="3">
        <v>0</v>
      </c>
      <c r="Z57" s="9">
        <v>10172.700000000001</v>
      </c>
      <c r="AA57" s="9">
        <v>10172.700000000001</v>
      </c>
      <c r="AB57" s="9">
        <v>0</v>
      </c>
      <c r="AC57" s="4" t="s">
        <v>325</v>
      </c>
    </row>
    <row r="58" spans="1:29" s="15" customFormat="1" ht="78" customHeight="1">
      <c r="A58" s="4" t="s">
        <v>143</v>
      </c>
      <c r="B58" s="4" t="s">
        <v>42</v>
      </c>
      <c r="C58" s="4" t="s">
        <v>41</v>
      </c>
      <c r="D58" s="8" t="s">
        <v>268</v>
      </c>
      <c r="E58" s="4" t="s">
        <v>169</v>
      </c>
      <c r="F58" s="14" t="s">
        <v>178</v>
      </c>
      <c r="G58" s="3">
        <v>2018</v>
      </c>
      <c r="H58" s="3">
        <v>2016</v>
      </c>
      <c r="I58" s="3" t="s">
        <v>171</v>
      </c>
      <c r="J58" s="3"/>
      <c r="K58" s="3"/>
      <c r="L58" s="3"/>
      <c r="M58" s="3"/>
      <c r="N58" s="3"/>
      <c r="O58" s="3"/>
      <c r="P58" s="3"/>
      <c r="Q58" s="3"/>
      <c r="R58" s="3">
        <v>805</v>
      </c>
      <c r="S58" s="3"/>
      <c r="T58" s="3"/>
      <c r="U58" s="3">
        <v>130100000</v>
      </c>
      <c r="V58" s="3">
        <v>111</v>
      </c>
      <c r="W58" s="9">
        <v>103541.59</v>
      </c>
      <c r="X58" s="3">
        <v>103299.6</v>
      </c>
      <c r="Y58" s="3">
        <v>-242</v>
      </c>
      <c r="Z58" s="9">
        <v>12045.3</v>
      </c>
      <c r="AA58" s="9">
        <v>12045.3</v>
      </c>
      <c r="AB58" s="9">
        <v>0</v>
      </c>
      <c r="AC58" s="37" t="s">
        <v>323</v>
      </c>
    </row>
    <row r="59" spans="1:29" s="15" customFormat="1" ht="78" customHeight="1">
      <c r="A59" s="4" t="s">
        <v>152</v>
      </c>
      <c r="B59" s="4" t="s">
        <v>42</v>
      </c>
      <c r="C59" s="4" t="s">
        <v>41</v>
      </c>
      <c r="D59" s="8" t="s">
        <v>268</v>
      </c>
      <c r="E59" s="4" t="s">
        <v>70</v>
      </c>
      <c r="F59" s="14" t="s">
        <v>194</v>
      </c>
      <c r="G59" s="3">
        <v>2018</v>
      </c>
      <c r="H59" s="3">
        <v>2016</v>
      </c>
      <c r="I59" s="3" t="s">
        <v>330</v>
      </c>
      <c r="J59" s="3"/>
      <c r="K59" s="3"/>
      <c r="L59" s="3"/>
      <c r="M59" s="3"/>
      <c r="N59" s="3"/>
      <c r="O59" s="3"/>
      <c r="P59" s="3"/>
      <c r="Q59" s="3"/>
      <c r="R59" s="3">
        <v>805</v>
      </c>
      <c r="S59" s="3"/>
      <c r="T59" s="3"/>
      <c r="U59" s="3">
        <v>130100000</v>
      </c>
      <c r="V59" s="3">
        <v>111</v>
      </c>
      <c r="W59" s="9">
        <v>143598</v>
      </c>
      <c r="X59" s="9">
        <v>143598</v>
      </c>
      <c r="Y59" s="3">
        <v>0</v>
      </c>
      <c r="Z59" s="9">
        <v>16940.099999999999</v>
      </c>
      <c r="AA59" s="9">
        <v>16940.099999999999</v>
      </c>
      <c r="AB59" s="17">
        <v>0</v>
      </c>
      <c r="AC59" s="4" t="s">
        <v>324</v>
      </c>
    </row>
    <row r="60" spans="1:29" s="15" customFormat="1" ht="76.5" customHeight="1">
      <c r="A60" s="4" t="s">
        <v>161</v>
      </c>
      <c r="B60" s="4" t="s">
        <v>42</v>
      </c>
      <c r="C60" s="4" t="s">
        <v>41</v>
      </c>
      <c r="D60" s="8" t="s">
        <v>268</v>
      </c>
      <c r="E60" s="4" t="s">
        <v>70</v>
      </c>
      <c r="F60" s="16" t="s">
        <v>193</v>
      </c>
      <c r="G60" s="3">
        <v>2018</v>
      </c>
      <c r="H60" s="3">
        <v>2016</v>
      </c>
      <c r="I60" s="3" t="s">
        <v>334</v>
      </c>
      <c r="J60" s="3"/>
      <c r="K60" s="3"/>
      <c r="L60" s="3"/>
      <c r="M60" s="3"/>
      <c r="N60" s="3"/>
      <c r="O60" s="3"/>
      <c r="P60" s="3"/>
      <c r="Q60" s="3"/>
      <c r="R60" s="3">
        <v>805</v>
      </c>
      <c r="S60" s="3"/>
      <c r="T60" s="3"/>
      <c r="U60" s="3">
        <v>130100000</v>
      </c>
      <c r="V60" s="3">
        <v>111</v>
      </c>
      <c r="W60" s="10">
        <v>41560.317000000003</v>
      </c>
      <c r="X60" s="10">
        <v>40328.017</v>
      </c>
      <c r="Y60" s="10">
        <v>1232.3</v>
      </c>
      <c r="Z60" s="10">
        <v>7078.5</v>
      </c>
      <c r="AA60" s="10">
        <v>7078.5</v>
      </c>
      <c r="AB60" s="17">
        <v>0</v>
      </c>
      <c r="AC60" s="35" t="s">
        <v>315</v>
      </c>
    </row>
    <row r="61" spans="1:29" s="15" customFormat="1" ht="153.75" customHeight="1">
      <c r="A61" s="4" t="s">
        <v>172</v>
      </c>
      <c r="B61" s="4" t="s">
        <v>42</v>
      </c>
      <c r="C61" s="4" t="s">
        <v>41</v>
      </c>
      <c r="D61" s="8" t="s">
        <v>268</v>
      </c>
      <c r="E61" s="4" t="s">
        <v>70</v>
      </c>
      <c r="F61" s="16" t="s">
        <v>208</v>
      </c>
      <c r="G61" s="3">
        <v>2018</v>
      </c>
      <c r="H61" s="3">
        <v>2016</v>
      </c>
      <c r="I61" s="3" t="s">
        <v>332</v>
      </c>
      <c r="J61" s="3"/>
      <c r="K61" s="3"/>
      <c r="L61" s="3"/>
      <c r="M61" s="3"/>
      <c r="N61" s="3"/>
      <c r="O61" s="3"/>
      <c r="P61" s="3"/>
      <c r="Q61" s="3"/>
      <c r="R61" s="3">
        <v>805</v>
      </c>
      <c r="S61" s="3"/>
      <c r="T61" s="3"/>
      <c r="U61" s="3">
        <v>130100000</v>
      </c>
      <c r="V61" s="3">
        <v>111</v>
      </c>
      <c r="W61" s="10">
        <v>100044.20299999999</v>
      </c>
      <c r="X61" s="10">
        <v>97625.9</v>
      </c>
      <c r="Y61" s="10">
        <v>2418.3029999999999</v>
      </c>
      <c r="Z61" s="10">
        <v>20318.5</v>
      </c>
      <c r="AA61" s="10">
        <v>20318.5</v>
      </c>
      <c r="AB61" s="17">
        <v>0</v>
      </c>
      <c r="AC61" s="36" t="s">
        <v>316</v>
      </c>
    </row>
    <row r="62" spans="1:29" s="15" customFormat="1" ht="81.75" customHeight="1">
      <c r="A62" s="4" t="s">
        <v>181</v>
      </c>
      <c r="B62" s="4" t="s">
        <v>42</v>
      </c>
      <c r="C62" s="4" t="s">
        <v>41</v>
      </c>
      <c r="D62" s="8" t="s">
        <v>268</v>
      </c>
      <c r="E62" s="4" t="s">
        <v>70</v>
      </c>
      <c r="F62" s="8" t="s">
        <v>216</v>
      </c>
      <c r="G62" s="3">
        <v>2018</v>
      </c>
      <c r="H62" s="3">
        <v>2016</v>
      </c>
      <c r="I62" s="3" t="s">
        <v>219</v>
      </c>
      <c r="J62" s="3"/>
      <c r="K62" s="3"/>
      <c r="L62" s="3"/>
      <c r="M62" s="3"/>
      <c r="N62" s="3"/>
      <c r="O62" s="3"/>
      <c r="P62" s="3"/>
      <c r="Q62" s="3"/>
      <c r="R62" s="3">
        <v>805</v>
      </c>
      <c r="S62" s="3"/>
      <c r="T62" s="3"/>
      <c r="U62" s="3">
        <v>130100000</v>
      </c>
      <c r="V62" s="3">
        <v>111</v>
      </c>
      <c r="W62" s="10">
        <v>116579.3</v>
      </c>
      <c r="X62" s="10">
        <v>111937.4</v>
      </c>
      <c r="Y62" s="10">
        <v>4641.8999999999996</v>
      </c>
      <c r="Z62" s="10">
        <v>21342.400000000001</v>
      </c>
      <c r="AA62" s="10">
        <v>21342.400000000001</v>
      </c>
      <c r="AB62" s="17">
        <v>0</v>
      </c>
      <c r="AC62" s="36" t="s">
        <v>317</v>
      </c>
    </row>
    <row r="63" spans="1:29" s="15" customFormat="1" ht="81.75" customHeight="1">
      <c r="A63" s="4" t="s">
        <v>186</v>
      </c>
      <c r="B63" s="4" t="s">
        <v>42</v>
      </c>
      <c r="C63" s="4" t="s">
        <v>41</v>
      </c>
      <c r="D63" s="8" t="s">
        <v>268</v>
      </c>
      <c r="E63" s="4" t="s">
        <v>70</v>
      </c>
      <c r="F63" s="8" t="s">
        <v>263</v>
      </c>
      <c r="G63" s="3">
        <v>2018</v>
      </c>
      <c r="H63" s="3">
        <v>2016</v>
      </c>
      <c r="I63" s="3" t="s">
        <v>260</v>
      </c>
      <c r="J63" s="3"/>
      <c r="K63" s="3"/>
      <c r="L63" s="3"/>
      <c r="M63" s="3"/>
      <c r="N63" s="3"/>
      <c r="O63" s="3"/>
      <c r="P63" s="3"/>
      <c r="Q63" s="3"/>
      <c r="R63" s="3">
        <v>805</v>
      </c>
      <c r="S63" s="3"/>
      <c r="T63" s="3"/>
      <c r="U63" s="3">
        <v>130100000</v>
      </c>
      <c r="V63" s="3">
        <v>111</v>
      </c>
      <c r="W63" s="10">
        <v>131990.372</v>
      </c>
      <c r="X63" s="10">
        <v>130155.872</v>
      </c>
      <c r="Y63" s="10">
        <v>1834.5</v>
      </c>
      <c r="Z63" s="10">
        <v>27658.799999999999</v>
      </c>
      <c r="AA63" s="10">
        <v>27658.799999999999</v>
      </c>
      <c r="AB63" s="17">
        <v>0</v>
      </c>
      <c r="AC63" s="36" t="s">
        <v>318</v>
      </c>
    </row>
    <row r="64" spans="1:29" s="15" customFormat="1" ht="81.75" customHeight="1">
      <c r="A64" s="4" t="s">
        <v>197</v>
      </c>
      <c r="B64" s="4" t="s">
        <v>42</v>
      </c>
      <c r="C64" s="4" t="s">
        <v>41</v>
      </c>
      <c r="D64" s="8" t="s">
        <v>268</v>
      </c>
      <c r="E64" s="4" t="s">
        <v>70</v>
      </c>
      <c r="F64" s="8" t="s">
        <v>282</v>
      </c>
      <c r="G64" s="3">
        <v>2018</v>
      </c>
      <c r="H64" s="3">
        <v>2016</v>
      </c>
      <c r="I64" s="3" t="s">
        <v>284</v>
      </c>
      <c r="J64" s="3"/>
      <c r="K64" s="3"/>
      <c r="L64" s="3"/>
      <c r="M64" s="3"/>
      <c r="N64" s="3"/>
      <c r="O64" s="3"/>
      <c r="P64" s="3"/>
      <c r="Q64" s="3"/>
      <c r="R64" s="3">
        <v>805</v>
      </c>
      <c r="S64" s="3"/>
      <c r="T64" s="3"/>
      <c r="U64" s="3">
        <v>130100000</v>
      </c>
      <c r="V64" s="3">
        <v>111</v>
      </c>
      <c r="W64" s="10">
        <v>146928.17199999999</v>
      </c>
      <c r="X64" s="10">
        <v>138961.57199999999</v>
      </c>
      <c r="Y64" s="10">
        <v>7966.6</v>
      </c>
      <c r="Z64" s="10">
        <v>34713.699999999997</v>
      </c>
      <c r="AA64" s="10">
        <v>34713.699999999997</v>
      </c>
      <c r="AB64" s="17">
        <v>0</v>
      </c>
      <c r="AC64" s="36" t="s">
        <v>319</v>
      </c>
    </row>
    <row r="65" spans="1:29" s="15" customFormat="1" ht="81.75" customHeight="1">
      <c r="A65" s="4" t="s">
        <v>204</v>
      </c>
      <c r="B65" s="4" t="s">
        <v>42</v>
      </c>
      <c r="C65" s="4" t="s">
        <v>41</v>
      </c>
      <c r="D65" s="8" t="s">
        <v>268</v>
      </c>
      <c r="E65" s="4" t="s">
        <v>70</v>
      </c>
      <c r="F65" s="8" t="s">
        <v>294</v>
      </c>
      <c r="G65" s="3">
        <v>2018</v>
      </c>
      <c r="H65" s="3">
        <v>2016</v>
      </c>
      <c r="I65" s="3" t="s">
        <v>290</v>
      </c>
      <c r="J65" s="3"/>
      <c r="K65" s="3"/>
      <c r="L65" s="3"/>
      <c r="M65" s="3"/>
      <c r="N65" s="3"/>
      <c r="O65" s="3"/>
      <c r="P65" s="3"/>
      <c r="Q65" s="3"/>
      <c r="R65" s="3">
        <v>805</v>
      </c>
      <c r="S65" s="3"/>
      <c r="T65" s="3"/>
      <c r="U65" s="3">
        <v>130100000</v>
      </c>
      <c r="V65" s="3">
        <v>111</v>
      </c>
      <c r="W65" s="10">
        <v>153543.17000000001</v>
      </c>
      <c r="X65" s="10">
        <v>150201.47</v>
      </c>
      <c r="Y65" s="10">
        <v>3341.7</v>
      </c>
      <c r="Z65" s="10">
        <v>39828.300000000003</v>
      </c>
      <c r="AA65" s="10">
        <v>39828.300000000003</v>
      </c>
      <c r="AB65" s="17">
        <v>0</v>
      </c>
      <c r="AC65" s="36" t="s">
        <v>320</v>
      </c>
    </row>
    <row r="66" spans="1:29" s="15" customFormat="1" ht="81.75" customHeight="1">
      <c r="A66" s="4" t="s">
        <v>213</v>
      </c>
      <c r="B66" s="4" t="s">
        <v>42</v>
      </c>
      <c r="C66" s="4" t="s">
        <v>41</v>
      </c>
      <c r="D66" s="8" t="s">
        <v>268</v>
      </c>
      <c r="E66" s="4" t="s">
        <v>70</v>
      </c>
      <c r="F66" s="8" t="s">
        <v>302</v>
      </c>
      <c r="G66" s="3">
        <v>2018</v>
      </c>
      <c r="H66" s="3">
        <v>2016</v>
      </c>
      <c r="I66" s="3" t="s">
        <v>341</v>
      </c>
      <c r="J66" s="3"/>
      <c r="K66" s="3"/>
      <c r="L66" s="3"/>
      <c r="M66" s="3"/>
      <c r="N66" s="3"/>
      <c r="O66" s="3"/>
      <c r="P66" s="3"/>
      <c r="Q66" s="3"/>
      <c r="R66" s="3">
        <v>805</v>
      </c>
      <c r="S66" s="3"/>
      <c r="T66" s="3"/>
      <c r="U66" s="3">
        <v>130100000</v>
      </c>
      <c r="V66" s="3">
        <v>111</v>
      </c>
      <c r="W66" s="10">
        <v>161118.302</v>
      </c>
      <c r="X66" s="10">
        <v>159567.60200000001</v>
      </c>
      <c r="Y66" s="10">
        <v>1550.7</v>
      </c>
      <c r="Z66" s="10">
        <v>46843.4</v>
      </c>
      <c r="AA66" s="10">
        <v>46843.4</v>
      </c>
      <c r="AB66" s="17">
        <v>0</v>
      </c>
      <c r="AC66" s="36" t="s">
        <v>321</v>
      </c>
    </row>
    <row r="67" spans="1:29" s="15" customFormat="1" ht="96" customHeight="1">
      <c r="A67" s="4" t="s">
        <v>257</v>
      </c>
      <c r="B67" s="4" t="s">
        <v>42</v>
      </c>
      <c r="C67" s="4" t="s">
        <v>41</v>
      </c>
      <c r="D67" s="8" t="s">
        <v>268</v>
      </c>
      <c r="E67" s="4" t="s">
        <v>70</v>
      </c>
      <c r="F67" s="8" t="s">
        <v>312</v>
      </c>
      <c r="G67" s="3">
        <v>2018</v>
      </c>
      <c r="H67" s="3">
        <v>2016</v>
      </c>
      <c r="I67" s="3" t="s">
        <v>305</v>
      </c>
      <c r="J67" s="3"/>
      <c r="K67" s="3"/>
      <c r="L67" s="3"/>
      <c r="M67" s="3"/>
      <c r="N67" s="3"/>
      <c r="O67" s="3"/>
      <c r="P67" s="3"/>
      <c r="Q67" s="3"/>
      <c r="R67" s="3">
        <v>805</v>
      </c>
      <c r="S67" s="3"/>
      <c r="T67" s="3"/>
      <c r="U67" s="3" t="s">
        <v>520</v>
      </c>
      <c r="V67" s="3" t="s">
        <v>307</v>
      </c>
      <c r="W67" s="10">
        <v>10613.2</v>
      </c>
      <c r="X67" s="10">
        <v>10613.2</v>
      </c>
      <c r="Y67" s="18">
        <v>0</v>
      </c>
      <c r="Z67" s="10">
        <v>5257.9</v>
      </c>
      <c r="AA67" s="10">
        <v>5257.9</v>
      </c>
      <c r="AB67" s="17">
        <v>0</v>
      </c>
      <c r="AC67" s="38" t="s">
        <v>328</v>
      </c>
    </row>
    <row r="68" spans="1:29" s="15" customFormat="1" ht="123" customHeight="1">
      <c r="A68" s="4" t="s">
        <v>462</v>
      </c>
      <c r="B68" s="4" t="s">
        <v>42</v>
      </c>
      <c r="C68" s="4" t="s">
        <v>41</v>
      </c>
      <c r="D68" s="8" t="s">
        <v>268</v>
      </c>
      <c r="E68" s="4" t="s">
        <v>70</v>
      </c>
      <c r="F68" s="8" t="s">
        <v>516</v>
      </c>
      <c r="G68" s="3">
        <v>2018</v>
      </c>
      <c r="H68" s="3">
        <v>2016</v>
      </c>
      <c r="I68" s="3" t="s">
        <v>513</v>
      </c>
      <c r="J68" s="3"/>
      <c r="K68" s="3"/>
      <c r="L68" s="3"/>
      <c r="M68" s="3"/>
      <c r="N68" s="3"/>
      <c r="O68" s="3"/>
      <c r="P68" s="3"/>
      <c r="Q68" s="3"/>
      <c r="R68" s="3">
        <v>805</v>
      </c>
      <c r="S68" s="3"/>
      <c r="T68" s="3"/>
      <c r="U68" s="3" t="s">
        <v>519</v>
      </c>
      <c r="V68" s="3" t="s">
        <v>307</v>
      </c>
      <c r="W68" s="10">
        <v>21503.200000000001</v>
      </c>
      <c r="X68" s="10">
        <v>21503.200000000001</v>
      </c>
      <c r="Y68" s="18">
        <v>0</v>
      </c>
      <c r="Z68" s="10">
        <v>11957.4</v>
      </c>
      <c r="AA68" s="10">
        <v>11957.4</v>
      </c>
      <c r="AB68" s="17">
        <v>0</v>
      </c>
      <c r="AC68" s="38" t="s">
        <v>328</v>
      </c>
    </row>
    <row r="69" spans="1:29" s="15" customFormat="1" ht="123" customHeight="1">
      <c r="A69" s="4" t="s">
        <v>562</v>
      </c>
      <c r="B69" s="4" t="s">
        <v>42</v>
      </c>
      <c r="C69" s="4" t="s">
        <v>41</v>
      </c>
      <c r="D69" s="8" t="s">
        <v>268</v>
      </c>
      <c r="E69" s="4" t="s">
        <v>70</v>
      </c>
      <c r="F69" s="8" t="s">
        <v>563</v>
      </c>
      <c r="G69" s="3">
        <v>2018</v>
      </c>
      <c r="H69" s="3">
        <v>2016</v>
      </c>
      <c r="I69" s="3" t="s">
        <v>557</v>
      </c>
      <c r="J69" s="3"/>
      <c r="K69" s="3"/>
      <c r="L69" s="3"/>
      <c r="M69" s="3"/>
      <c r="N69" s="3"/>
      <c r="O69" s="3"/>
      <c r="P69" s="3"/>
      <c r="Q69" s="3"/>
      <c r="R69" s="3">
        <v>805</v>
      </c>
      <c r="S69" s="3"/>
      <c r="T69" s="3"/>
      <c r="U69" s="3" t="s">
        <v>519</v>
      </c>
      <c r="V69" s="3" t="s">
        <v>307</v>
      </c>
      <c r="W69" s="10">
        <v>30106.224999999999</v>
      </c>
      <c r="X69" s="10">
        <v>30106.224999999999</v>
      </c>
      <c r="Y69" s="18">
        <v>0</v>
      </c>
      <c r="Z69" s="10">
        <v>17298.3</v>
      </c>
      <c r="AA69" s="10">
        <v>17298.3</v>
      </c>
      <c r="AB69" s="17">
        <v>0</v>
      </c>
      <c r="AC69" s="38" t="s">
        <v>328</v>
      </c>
    </row>
    <row r="70" spans="1:29" s="15" customFormat="1" ht="123" customHeight="1">
      <c r="A70" s="4" t="s">
        <v>610</v>
      </c>
      <c r="B70" s="4" t="s">
        <v>42</v>
      </c>
      <c r="C70" s="4" t="s">
        <v>41</v>
      </c>
      <c r="D70" s="8" t="s">
        <v>268</v>
      </c>
      <c r="E70" s="4" t="s">
        <v>70</v>
      </c>
      <c r="F70" s="8" t="s">
        <v>614</v>
      </c>
      <c r="G70" s="3">
        <v>2018</v>
      </c>
      <c r="H70" s="3">
        <v>2016</v>
      </c>
      <c r="I70" s="3" t="s">
        <v>609</v>
      </c>
      <c r="J70" s="3"/>
      <c r="K70" s="3"/>
      <c r="L70" s="3"/>
      <c r="M70" s="3"/>
      <c r="N70" s="3"/>
      <c r="O70" s="3"/>
      <c r="P70" s="3"/>
      <c r="Q70" s="3"/>
      <c r="R70" s="3">
        <v>805</v>
      </c>
      <c r="S70" s="3"/>
      <c r="T70" s="3"/>
      <c r="U70" s="3" t="s">
        <v>519</v>
      </c>
      <c r="V70" s="3" t="s">
        <v>307</v>
      </c>
      <c r="W70" s="10">
        <v>38709.224999999999</v>
      </c>
      <c r="X70" s="10">
        <v>38709.224999999999</v>
      </c>
      <c r="Y70" s="18">
        <v>0</v>
      </c>
      <c r="Z70" s="10">
        <v>22533.7</v>
      </c>
      <c r="AA70" s="10">
        <v>22533.7</v>
      </c>
      <c r="AB70" s="17">
        <v>0</v>
      </c>
      <c r="AC70" s="38" t="s">
        <v>328</v>
      </c>
    </row>
    <row r="71" spans="1:29" s="15" customFormat="1" ht="75">
      <c r="A71" s="4" t="s">
        <v>367</v>
      </c>
      <c r="B71" s="4" t="s">
        <v>11</v>
      </c>
      <c r="C71" s="4" t="s">
        <v>40</v>
      </c>
      <c r="D71" s="4" t="s">
        <v>15</v>
      </c>
      <c r="E71" s="4" t="s">
        <v>13</v>
      </c>
      <c r="F71" s="4" t="s">
        <v>53</v>
      </c>
      <c r="G71" s="3">
        <v>2018</v>
      </c>
      <c r="H71" s="3">
        <v>2015</v>
      </c>
      <c r="I71" s="3" t="s">
        <v>335</v>
      </c>
      <c r="J71" s="3"/>
      <c r="K71" s="3"/>
      <c r="L71" s="3"/>
      <c r="M71" s="3"/>
      <c r="N71" s="3"/>
      <c r="O71" s="3"/>
      <c r="P71" s="3"/>
      <c r="Q71" s="3"/>
      <c r="R71" s="3"/>
      <c r="S71" s="3"/>
      <c r="T71" s="3"/>
      <c r="U71" s="3"/>
      <c r="V71" s="3"/>
      <c r="W71" s="3"/>
      <c r="X71" s="3"/>
      <c r="Y71" s="3"/>
      <c r="Z71" s="3"/>
      <c r="AA71" s="3"/>
      <c r="AB71" s="3">
        <v>0</v>
      </c>
      <c r="AC71" s="13"/>
    </row>
    <row r="72" spans="1:29" s="15" customFormat="1" ht="75">
      <c r="A72" s="4" t="s">
        <v>368</v>
      </c>
      <c r="B72" s="4" t="s">
        <v>11</v>
      </c>
      <c r="C72" s="4" t="s">
        <v>40</v>
      </c>
      <c r="D72" s="4" t="s">
        <v>15</v>
      </c>
      <c r="E72" s="4" t="s">
        <v>13</v>
      </c>
      <c r="F72" s="4" t="s">
        <v>58</v>
      </c>
      <c r="G72" s="3">
        <v>2018</v>
      </c>
      <c r="H72" s="3">
        <v>2015</v>
      </c>
      <c r="I72" s="3" t="s">
        <v>57</v>
      </c>
      <c r="J72" s="3"/>
      <c r="K72" s="3"/>
      <c r="L72" s="3"/>
      <c r="M72" s="3"/>
      <c r="N72" s="3"/>
      <c r="O72" s="3"/>
      <c r="P72" s="3"/>
      <c r="Q72" s="3"/>
      <c r="R72" s="3"/>
      <c r="S72" s="3"/>
      <c r="T72" s="3"/>
      <c r="U72" s="3"/>
      <c r="V72" s="3"/>
      <c r="W72" s="3"/>
      <c r="X72" s="3"/>
      <c r="Y72" s="3"/>
      <c r="Z72" s="3"/>
      <c r="AA72" s="3"/>
      <c r="AB72" s="3">
        <v>0</v>
      </c>
      <c r="AC72" s="13"/>
    </row>
    <row r="73" spans="1:29" s="15" customFormat="1" ht="158.25" customHeight="1">
      <c r="A73" s="4" t="s">
        <v>368</v>
      </c>
      <c r="B73" s="4" t="s">
        <v>11</v>
      </c>
      <c r="C73" s="4" t="s">
        <v>40</v>
      </c>
      <c r="D73" s="4" t="s">
        <v>15</v>
      </c>
      <c r="E73" s="4" t="s">
        <v>13</v>
      </c>
      <c r="F73" s="4" t="s">
        <v>58</v>
      </c>
      <c r="G73" s="3">
        <v>2018</v>
      </c>
      <c r="H73" s="3">
        <v>2015</v>
      </c>
      <c r="I73" s="3" t="s">
        <v>82</v>
      </c>
      <c r="J73" s="3"/>
      <c r="K73" s="3"/>
      <c r="L73" s="3"/>
      <c r="M73" s="3"/>
      <c r="N73" s="3"/>
      <c r="O73" s="3"/>
      <c r="P73" s="3"/>
      <c r="Q73" s="3"/>
      <c r="R73" s="3"/>
      <c r="S73" s="3"/>
      <c r="T73" s="3"/>
      <c r="U73" s="3"/>
      <c r="V73" s="3"/>
      <c r="W73" s="3"/>
      <c r="X73" s="3"/>
      <c r="Y73" s="3"/>
      <c r="Z73" s="3"/>
      <c r="AA73" s="3"/>
      <c r="AB73" s="3">
        <v>0</v>
      </c>
      <c r="AC73" s="13"/>
    </row>
    <row r="74" spans="1:29" s="15" customFormat="1" ht="75">
      <c r="A74" s="4" t="s">
        <v>69</v>
      </c>
      <c r="B74" s="7" t="s">
        <v>11</v>
      </c>
      <c r="C74" s="7" t="s">
        <v>94</v>
      </c>
      <c r="D74" s="7" t="s">
        <v>15</v>
      </c>
      <c r="E74" s="7" t="s">
        <v>13</v>
      </c>
      <c r="F74" s="7" t="s">
        <v>111</v>
      </c>
      <c r="G74" s="20">
        <v>2018</v>
      </c>
      <c r="H74" s="20">
        <v>2016</v>
      </c>
      <c r="I74" s="20" t="s">
        <v>92</v>
      </c>
      <c r="J74" s="5"/>
      <c r="K74" s="5"/>
      <c r="L74" s="5"/>
      <c r="M74" s="5"/>
      <c r="N74" s="5"/>
      <c r="O74" s="5"/>
      <c r="P74" s="5"/>
      <c r="Q74" s="5"/>
      <c r="R74" s="5"/>
      <c r="S74" s="5"/>
      <c r="T74" s="5"/>
      <c r="U74" s="5"/>
      <c r="V74" s="5"/>
      <c r="W74" s="5"/>
      <c r="X74" s="5"/>
      <c r="Y74" s="5"/>
      <c r="Z74" s="5"/>
      <c r="AA74" s="5"/>
      <c r="AB74" s="6">
        <v>0</v>
      </c>
      <c r="AC74" s="7"/>
    </row>
    <row r="75" spans="1:29" s="15" customFormat="1" ht="79.5" customHeight="1">
      <c r="A75" s="4" t="s">
        <v>78</v>
      </c>
      <c r="B75" s="7" t="s">
        <v>11</v>
      </c>
      <c r="C75" s="7" t="s">
        <v>40</v>
      </c>
      <c r="D75" s="7" t="s">
        <v>15</v>
      </c>
      <c r="E75" s="7" t="s">
        <v>13</v>
      </c>
      <c r="F75" s="7" t="s">
        <v>110</v>
      </c>
      <c r="G75" s="20">
        <v>2018</v>
      </c>
      <c r="H75" s="20">
        <v>2016</v>
      </c>
      <c r="I75" s="20" t="s">
        <v>103</v>
      </c>
      <c r="J75" s="5"/>
      <c r="K75" s="5"/>
      <c r="L75" s="5"/>
      <c r="M75" s="5"/>
      <c r="N75" s="5"/>
      <c r="O75" s="5"/>
      <c r="P75" s="5"/>
      <c r="Q75" s="5"/>
      <c r="R75" s="5"/>
      <c r="S75" s="5"/>
      <c r="T75" s="5"/>
      <c r="U75" s="5"/>
      <c r="V75" s="5"/>
      <c r="W75" s="5"/>
      <c r="X75" s="5"/>
      <c r="Y75" s="5"/>
      <c r="Z75" s="5"/>
      <c r="AA75" s="5"/>
      <c r="AB75" s="6">
        <v>0</v>
      </c>
      <c r="AC75" s="7"/>
    </row>
    <row r="76" spans="1:29" s="15" customFormat="1" ht="79.5" customHeight="1">
      <c r="A76" s="4" t="s">
        <v>87</v>
      </c>
      <c r="B76" s="21" t="s">
        <v>11</v>
      </c>
      <c r="C76" s="21" t="s">
        <v>40</v>
      </c>
      <c r="D76" s="21" t="s">
        <v>15</v>
      </c>
      <c r="E76" s="21" t="s">
        <v>13</v>
      </c>
      <c r="F76" s="21" t="s">
        <v>218</v>
      </c>
      <c r="G76" s="22">
        <v>2018</v>
      </c>
      <c r="H76" s="22">
        <v>2018</v>
      </c>
      <c r="I76" s="22" t="s">
        <v>219</v>
      </c>
      <c r="J76" s="23"/>
      <c r="K76" s="23"/>
      <c r="L76" s="23"/>
      <c r="M76" s="23"/>
      <c r="N76" s="23"/>
      <c r="O76" s="23"/>
      <c r="P76" s="23"/>
      <c r="Q76" s="23"/>
      <c r="R76" s="23">
        <v>808</v>
      </c>
      <c r="S76" s="23" t="s">
        <v>220</v>
      </c>
      <c r="T76" s="23" t="s">
        <v>221</v>
      </c>
      <c r="U76" s="23" t="s">
        <v>222</v>
      </c>
      <c r="V76" s="23">
        <v>111</v>
      </c>
      <c r="W76" s="24">
        <v>48625.597000000002</v>
      </c>
      <c r="X76" s="24">
        <f>W76</f>
        <v>48625.597000000002</v>
      </c>
      <c r="Y76" s="24">
        <f>SUM(W76-X76)</f>
        <v>0</v>
      </c>
      <c r="Z76" s="24">
        <v>11722.182000000001</v>
      </c>
      <c r="AA76" s="24">
        <v>10624.868</v>
      </c>
      <c r="AB76" s="25">
        <f>Z76-AA76</f>
        <v>1097.3140000000003</v>
      </c>
      <c r="AC76" s="22" t="s">
        <v>223</v>
      </c>
    </row>
    <row r="77" spans="1:29" s="15" customFormat="1" ht="79.5" customHeight="1">
      <c r="A77" s="4" t="s">
        <v>108</v>
      </c>
      <c r="B77" s="21" t="s">
        <v>11</v>
      </c>
      <c r="C77" s="21" t="s">
        <v>40</v>
      </c>
      <c r="D77" s="21" t="s">
        <v>15</v>
      </c>
      <c r="E77" s="21" t="s">
        <v>13</v>
      </c>
      <c r="F77" s="21" t="str">
        <f>F76</f>
        <v xml:space="preserve">*-За 8 месяцев 2018 г. заработная плата составила 30 253,43 руб.,т.е. 102,4 % от прогнозной среднемесячной зарплаты по ПСЭР области - 29 543 руб. </v>
      </c>
      <c r="G77" s="22">
        <v>2018</v>
      </c>
      <c r="H77" s="22">
        <f>H76</f>
        <v>2018</v>
      </c>
      <c r="I77" s="22" t="str">
        <f>I76</f>
        <v>8 месяцев 2018 г.</v>
      </c>
      <c r="J77" s="23"/>
      <c r="K77" s="23"/>
      <c r="L77" s="23"/>
      <c r="M77" s="23"/>
      <c r="N77" s="23"/>
      <c r="O77" s="23"/>
      <c r="P77" s="23"/>
      <c r="Q77" s="23"/>
      <c r="R77" s="23">
        <v>808</v>
      </c>
      <c r="S77" s="23" t="s">
        <v>220</v>
      </c>
      <c r="T77" s="23" t="s">
        <v>221</v>
      </c>
      <c r="U77" s="23" t="s">
        <v>222</v>
      </c>
      <c r="V77" s="23">
        <v>119</v>
      </c>
      <c r="W77" s="24">
        <v>16534.309000000001</v>
      </c>
      <c r="X77" s="24">
        <f t="shared" ref="X77:X95" si="0">W77</f>
        <v>16534.309000000001</v>
      </c>
      <c r="Y77" s="23">
        <f t="shared" ref="Y77:Y93" si="1">SUM(W77-X77)</f>
        <v>0</v>
      </c>
      <c r="Z77" s="24">
        <v>4531.8739999999998</v>
      </c>
      <c r="AA77" s="24">
        <v>3944.1610000000001</v>
      </c>
      <c r="AB77" s="25">
        <f t="shared" ref="AB77:AB95" si="2">Z77-AA77</f>
        <v>587.71299999999974</v>
      </c>
      <c r="AC77" s="22" t="str">
        <f>AC76</f>
        <v>х</v>
      </c>
    </row>
    <row r="78" spans="1:29" s="15" customFormat="1" ht="79.5" customHeight="1">
      <c r="A78" s="4" t="s">
        <v>139</v>
      </c>
      <c r="B78" s="21" t="s">
        <v>11</v>
      </c>
      <c r="C78" s="21" t="s">
        <v>40</v>
      </c>
      <c r="D78" s="21" t="s">
        <v>15</v>
      </c>
      <c r="E78" s="21" t="s">
        <v>13</v>
      </c>
      <c r="F78" s="21" t="str">
        <f t="shared" ref="F78:F95" si="3">F77</f>
        <v xml:space="preserve">*-За 8 месяцев 2018 г. заработная плата составила 30 253,43 руб.,т.е. 102,4 % от прогнозной среднемесячной зарплаты по ПСЭР области - 29 543 руб. </v>
      </c>
      <c r="G78" s="22">
        <v>2018</v>
      </c>
      <c r="H78" s="22">
        <f t="shared" ref="H78:I93" si="4">H77</f>
        <v>2018</v>
      </c>
      <c r="I78" s="22" t="str">
        <f>I77</f>
        <v>8 месяцев 2018 г.</v>
      </c>
      <c r="J78" s="23"/>
      <c r="K78" s="23"/>
      <c r="L78" s="23"/>
      <c r="M78" s="23"/>
      <c r="N78" s="23"/>
      <c r="O78" s="23"/>
      <c r="P78" s="23"/>
      <c r="Q78" s="23"/>
      <c r="R78" s="23">
        <v>808</v>
      </c>
      <c r="S78" s="23" t="s">
        <v>220</v>
      </c>
      <c r="T78" s="23" t="s">
        <v>221</v>
      </c>
      <c r="U78" s="23" t="s">
        <v>224</v>
      </c>
      <c r="V78" s="23">
        <v>111</v>
      </c>
      <c r="W78" s="24">
        <v>18946.36</v>
      </c>
      <c r="X78" s="24">
        <f t="shared" si="0"/>
        <v>18946.36</v>
      </c>
      <c r="Y78" s="23">
        <f t="shared" si="1"/>
        <v>0</v>
      </c>
      <c r="Z78" s="24">
        <v>14691.331</v>
      </c>
      <c r="AA78" s="24">
        <v>13113.130999999999</v>
      </c>
      <c r="AB78" s="25">
        <f t="shared" si="2"/>
        <v>1578.2000000000007</v>
      </c>
      <c r="AC78" s="22" t="str">
        <f t="shared" ref="AC78:AC90" si="5">AC77</f>
        <v>х</v>
      </c>
    </row>
    <row r="79" spans="1:29" s="15" customFormat="1" ht="79.5" customHeight="1">
      <c r="A79" s="4" t="s">
        <v>144</v>
      </c>
      <c r="B79" s="21" t="s">
        <v>11</v>
      </c>
      <c r="C79" s="21" t="s">
        <v>40</v>
      </c>
      <c r="D79" s="21" t="s">
        <v>15</v>
      </c>
      <c r="E79" s="21" t="s">
        <v>13</v>
      </c>
      <c r="F79" s="21" t="str">
        <f t="shared" si="3"/>
        <v xml:space="preserve">*-За 8 месяцев 2018 г. заработная плата составила 30 253,43 руб.,т.е. 102,4 % от прогнозной среднемесячной зарплаты по ПСЭР области - 29 543 руб. </v>
      </c>
      <c r="G79" s="22">
        <v>2018</v>
      </c>
      <c r="H79" s="22">
        <f t="shared" si="4"/>
        <v>2018</v>
      </c>
      <c r="I79" s="22" t="str">
        <f t="shared" si="4"/>
        <v>8 месяцев 2018 г.</v>
      </c>
      <c r="J79" s="23"/>
      <c r="K79" s="23"/>
      <c r="L79" s="23"/>
      <c r="M79" s="23"/>
      <c r="N79" s="23"/>
      <c r="O79" s="23"/>
      <c r="P79" s="23"/>
      <c r="Q79" s="23"/>
      <c r="R79" s="23">
        <v>808</v>
      </c>
      <c r="S79" s="23" t="s">
        <v>220</v>
      </c>
      <c r="T79" s="23" t="s">
        <v>221</v>
      </c>
      <c r="U79" s="23" t="s">
        <v>224</v>
      </c>
      <c r="V79" s="23">
        <v>119</v>
      </c>
      <c r="W79" s="24">
        <v>5620.3770000000004</v>
      </c>
      <c r="X79" s="24">
        <f t="shared" si="0"/>
        <v>5620.3770000000004</v>
      </c>
      <c r="Y79" s="23">
        <f t="shared" si="1"/>
        <v>0</v>
      </c>
      <c r="Z79" s="24">
        <v>5385.7569999999996</v>
      </c>
      <c r="AA79" s="24">
        <v>4528.9579999999996</v>
      </c>
      <c r="AB79" s="25">
        <f t="shared" si="2"/>
        <v>856.79899999999998</v>
      </c>
      <c r="AC79" s="22" t="str">
        <f t="shared" si="5"/>
        <v>х</v>
      </c>
    </row>
    <row r="80" spans="1:29" s="15" customFormat="1" ht="79.5" customHeight="1">
      <c r="A80" s="4" t="s">
        <v>154</v>
      </c>
      <c r="B80" s="21" t="s">
        <v>11</v>
      </c>
      <c r="C80" s="21" t="s">
        <v>40</v>
      </c>
      <c r="D80" s="21" t="s">
        <v>15</v>
      </c>
      <c r="E80" s="21" t="s">
        <v>13</v>
      </c>
      <c r="F80" s="21" t="str">
        <f t="shared" si="3"/>
        <v xml:space="preserve">*-За 8 месяцев 2018 г. заработная плата составила 30 253,43 руб.,т.е. 102,4 % от прогнозной среднемесячной зарплаты по ПСЭР области - 29 543 руб. </v>
      </c>
      <c r="G80" s="22">
        <v>2018</v>
      </c>
      <c r="H80" s="22">
        <f t="shared" si="4"/>
        <v>2018</v>
      </c>
      <c r="I80" s="22" t="str">
        <f t="shared" si="4"/>
        <v>8 месяцев 2018 г.</v>
      </c>
      <c r="J80" s="23"/>
      <c r="K80" s="23"/>
      <c r="L80" s="23"/>
      <c r="M80" s="23"/>
      <c r="N80" s="23"/>
      <c r="O80" s="23"/>
      <c r="P80" s="23"/>
      <c r="Q80" s="23"/>
      <c r="R80" s="23">
        <v>808</v>
      </c>
      <c r="S80" s="23" t="s">
        <v>220</v>
      </c>
      <c r="T80" s="23" t="s">
        <v>221</v>
      </c>
      <c r="U80" s="23" t="s">
        <v>225</v>
      </c>
      <c r="V80" s="23">
        <v>111</v>
      </c>
      <c r="W80" s="24">
        <v>17135.407999999999</v>
      </c>
      <c r="X80" s="24">
        <f t="shared" si="0"/>
        <v>17135.407999999999</v>
      </c>
      <c r="Y80" s="23">
        <f t="shared" si="1"/>
        <v>0</v>
      </c>
      <c r="Z80" s="24">
        <v>1487.5150000000001</v>
      </c>
      <c r="AA80" s="24">
        <v>502.61799999999999</v>
      </c>
      <c r="AB80" s="25">
        <f t="shared" si="2"/>
        <v>984.89700000000016</v>
      </c>
      <c r="AC80" s="22" t="str">
        <f t="shared" si="5"/>
        <v>х</v>
      </c>
    </row>
    <row r="81" spans="1:29" s="15" customFormat="1" ht="79.5" customHeight="1">
      <c r="A81" s="4" t="s">
        <v>159</v>
      </c>
      <c r="B81" s="21" t="s">
        <v>11</v>
      </c>
      <c r="C81" s="21" t="s">
        <v>40</v>
      </c>
      <c r="D81" s="21" t="s">
        <v>15</v>
      </c>
      <c r="E81" s="21" t="s">
        <v>13</v>
      </c>
      <c r="F81" s="21" t="str">
        <f t="shared" si="3"/>
        <v xml:space="preserve">*-За 8 месяцев 2018 г. заработная плата составила 30 253,43 руб.,т.е. 102,4 % от прогнозной среднемесячной зарплаты по ПСЭР области - 29 543 руб. </v>
      </c>
      <c r="G81" s="22">
        <v>2018</v>
      </c>
      <c r="H81" s="22">
        <f t="shared" si="4"/>
        <v>2018</v>
      </c>
      <c r="I81" s="22" t="str">
        <f t="shared" si="4"/>
        <v>8 месяцев 2018 г.</v>
      </c>
      <c r="J81" s="23"/>
      <c r="K81" s="23"/>
      <c r="L81" s="23"/>
      <c r="M81" s="23"/>
      <c r="N81" s="23"/>
      <c r="O81" s="23"/>
      <c r="P81" s="23"/>
      <c r="Q81" s="23"/>
      <c r="R81" s="23">
        <v>808</v>
      </c>
      <c r="S81" s="23" t="s">
        <v>220</v>
      </c>
      <c r="T81" s="23" t="s">
        <v>221</v>
      </c>
      <c r="U81" s="23" t="s">
        <v>225</v>
      </c>
      <c r="V81" s="23">
        <v>119</v>
      </c>
      <c r="W81" s="24">
        <v>7350.2749999999996</v>
      </c>
      <c r="X81" s="24">
        <f t="shared" si="0"/>
        <v>7350.2749999999996</v>
      </c>
      <c r="Y81" s="23">
        <f t="shared" si="1"/>
        <v>0</v>
      </c>
      <c r="Z81" s="24">
        <v>442.447</v>
      </c>
      <c r="AA81" s="24">
        <v>180.28100000000001</v>
      </c>
      <c r="AB81" s="25">
        <f t="shared" si="2"/>
        <v>262.166</v>
      </c>
      <c r="AC81" s="22" t="str">
        <f t="shared" si="5"/>
        <v>х</v>
      </c>
    </row>
    <row r="82" spans="1:29" s="15" customFormat="1" ht="79.5" customHeight="1">
      <c r="A82" s="4" t="s">
        <v>174</v>
      </c>
      <c r="B82" s="21" t="s">
        <v>11</v>
      </c>
      <c r="C82" s="21" t="s">
        <v>40</v>
      </c>
      <c r="D82" s="21" t="s">
        <v>15</v>
      </c>
      <c r="E82" s="21" t="s">
        <v>13</v>
      </c>
      <c r="F82" s="21" t="str">
        <f t="shared" si="3"/>
        <v xml:space="preserve">*-За 8 месяцев 2018 г. заработная плата составила 30 253,43 руб.,т.е. 102,4 % от прогнозной среднемесячной зарплаты по ПСЭР области - 29 543 руб. </v>
      </c>
      <c r="G82" s="22">
        <v>2018</v>
      </c>
      <c r="H82" s="22">
        <f t="shared" si="4"/>
        <v>2018</v>
      </c>
      <c r="I82" s="22" t="str">
        <f t="shared" si="4"/>
        <v>8 месяцев 2018 г.</v>
      </c>
      <c r="J82" s="23"/>
      <c r="K82" s="23"/>
      <c r="L82" s="23"/>
      <c r="M82" s="23"/>
      <c r="N82" s="23"/>
      <c r="O82" s="23"/>
      <c r="P82" s="23"/>
      <c r="Q82" s="23"/>
      <c r="R82" s="23">
        <v>808</v>
      </c>
      <c r="S82" s="23" t="s">
        <v>220</v>
      </c>
      <c r="T82" s="23" t="s">
        <v>221</v>
      </c>
      <c r="U82" s="23" t="s">
        <v>226</v>
      </c>
      <c r="V82" s="23">
        <v>111</v>
      </c>
      <c r="W82" s="24">
        <v>335.83</v>
      </c>
      <c r="X82" s="24">
        <f t="shared" si="0"/>
        <v>335.83</v>
      </c>
      <c r="Y82" s="23">
        <f t="shared" si="1"/>
        <v>0</v>
      </c>
      <c r="Z82" s="24">
        <v>1.771E-2</v>
      </c>
      <c r="AA82" s="24">
        <v>1.771E-2</v>
      </c>
      <c r="AB82" s="25">
        <f t="shared" si="2"/>
        <v>0</v>
      </c>
      <c r="AC82" s="22" t="str">
        <f t="shared" si="5"/>
        <v>х</v>
      </c>
    </row>
    <row r="83" spans="1:29" s="15" customFormat="1" ht="79.5" customHeight="1">
      <c r="A83" s="4" t="s">
        <v>182</v>
      </c>
      <c r="B83" s="21" t="s">
        <v>11</v>
      </c>
      <c r="C83" s="21" t="s">
        <v>40</v>
      </c>
      <c r="D83" s="21" t="s">
        <v>15</v>
      </c>
      <c r="E83" s="21" t="s">
        <v>13</v>
      </c>
      <c r="F83" s="21" t="str">
        <f t="shared" si="3"/>
        <v xml:space="preserve">*-За 8 месяцев 2018 г. заработная плата составила 30 253,43 руб.,т.е. 102,4 % от прогнозной среднемесячной зарплаты по ПСЭР области - 29 543 руб. </v>
      </c>
      <c r="G83" s="22">
        <v>2018</v>
      </c>
      <c r="H83" s="22">
        <f t="shared" si="4"/>
        <v>2018</v>
      </c>
      <c r="I83" s="22" t="str">
        <f t="shared" si="4"/>
        <v>8 месяцев 2018 г.</v>
      </c>
      <c r="J83" s="23"/>
      <c r="K83" s="23"/>
      <c r="L83" s="23"/>
      <c r="M83" s="23"/>
      <c r="N83" s="23"/>
      <c r="O83" s="23"/>
      <c r="P83" s="23"/>
      <c r="Q83" s="23"/>
      <c r="R83" s="23">
        <v>808</v>
      </c>
      <c r="S83" s="23" t="s">
        <v>220</v>
      </c>
      <c r="T83" s="23" t="s">
        <v>221</v>
      </c>
      <c r="U83" s="23" t="s">
        <v>226</v>
      </c>
      <c r="V83" s="23">
        <v>119</v>
      </c>
      <c r="W83" s="24">
        <v>215.07900000000001</v>
      </c>
      <c r="X83" s="24">
        <f t="shared" si="0"/>
        <v>215.07900000000001</v>
      </c>
      <c r="Y83" s="23">
        <f t="shared" si="1"/>
        <v>0</v>
      </c>
      <c r="Z83" s="24">
        <v>0</v>
      </c>
      <c r="AA83" s="24">
        <v>0</v>
      </c>
      <c r="AB83" s="25">
        <f t="shared" si="2"/>
        <v>0</v>
      </c>
      <c r="AC83" s="22" t="str">
        <f t="shared" si="5"/>
        <v>х</v>
      </c>
    </row>
    <row r="84" spans="1:29" s="15" customFormat="1" ht="79.5" customHeight="1">
      <c r="A84" s="4" t="s">
        <v>188</v>
      </c>
      <c r="B84" s="21" t="s">
        <v>11</v>
      </c>
      <c r="C84" s="21" t="s">
        <v>40</v>
      </c>
      <c r="D84" s="21" t="s">
        <v>15</v>
      </c>
      <c r="E84" s="21" t="s">
        <v>13</v>
      </c>
      <c r="F84" s="21" t="str">
        <f t="shared" si="3"/>
        <v xml:space="preserve">*-За 8 месяцев 2018 г. заработная плата составила 30 253,43 руб.,т.е. 102,4 % от прогнозной среднемесячной зарплаты по ПСЭР области - 29 543 руб. </v>
      </c>
      <c r="G84" s="22">
        <v>2018</v>
      </c>
      <c r="H84" s="22">
        <f t="shared" si="4"/>
        <v>2018</v>
      </c>
      <c r="I84" s="22" t="str">
        <f t="shared" si="4"/>
        <v>8 месяцев 2018 г.</v>
      </c>
      <c r="J84" s="23"/>
      <c r="K84" s="23"/>
      <c r="L84" s="23"/>
      <c r="M84" s="23"/>
      <c r="N84" s="23"/>
      <c r="O84" s="23"/>
      <c r="P84" s="23"/>
      <c r="Q84" s="23"/>
      <c r="R84" s="23">
        <v>808</v>
      </c>
      <c r="S84" s="23" t="s">
        <v>220</v>
      </c>
      <c r="T84" s="23" t="s">
        <v>221</v>
      </c>
      <c r="U84" s="23" t="s">
        <v>227</v>
      </c>
      <c r="V84" s="23">
        <v>111</v>
      </c>
      <c r="W84" s="24">
        <v>2000.318</v>
      </c>
      <c r="X84" s="24">
        <f t="shared" si="0"/>
        <v>2000.318</v>
      </c>
      <c r="Y84" s="23">
        <f t="shared" si="1"/>
        <v>0</v>
      </c>
      <c r="Z84" s="24">
        <v>6.3</v>
      </c>
      <c r="AA84" s="24">
        <v>6.3</v>
      </c>
      <c r="AB84" s="25">
        <f t="shared" si="2"/>
        <v>0</v>
      </c>
      <c r="AC84" s="22" t="str">
        <f t="shared" si="5"/>
        <v>х</v>
      </c>
    </row>
    <row r="85" spans="1:29" s="15" customFormat="1" ht="79.5" customHeight="1">
      <c r="A85" s="4" t="s">
        <v>199</v>
      </c>
      <c r="B85" s="21" t="s">
        <v>11</v>
      </c>
      <c r="C85" s="21" t="s">
        <v>40</v>
      </c>
      <c r="D85" s="21" t="s">
        <v>15</v>
      </c>
      <c r="E85" s="21" t="s">
        <v>13</v>
      </c>
      <c r="F85" s="21" t="str">
        <f t="shared" si="3"/>
        <v xml:space="preserve">*-За 8 месяцев 2018 г. заработная плата составила 30 253,43 руб.,т.е. 102,4 % от прогнозной среднемесячной зарплаты по ПСЭР области - 29 543 руб. </v>
      </c>
      <c r="G85" s="22">
        <v>2018</v>
      </c>
      <c r="H85" s="22">
        <f t="shared" si="4"/>
        <v>2018</v>
      </c>
      <c r="I85" s="22" t="str">
        <f t="shared" si="4"/>
        <v>8 месяцев 2018 г.</v>
      </c>
      <c r="J85" s="23"/>
      <c r="K85" s="23"/>
      <c r="L85" s="23"/>
      <c r="M85" s="23"/>
      <c r="N85" s="23"/>
      <c r="O85" s="23"/>
      <c r="P85" s="23"/>
      <c r="Q85" s="23"/>
      <c r="R85" s="23">
        <v>808</v>
      </c>
      <c r="S85" s="23" t="s">
        <v>220</v>
      </c>
      <c r="T85" s="23" t="s">
        <v>221</v>
      </c>
      <c r="U85" s="23" t="s">
        <v>227</v>
      </c>
      <c r="V85" s="23">
        <v>119</v>
      </c>
      <c r="W85" s="24">
        <v>859.245</v>
      </c>
      <c r="X85" s="24">
        <f t="shared" si="0"/>
        <v>859.245</v>
      </c>
      <c r="Y85" s="23">
        <f t="shared" si="1"/>
        <v>0</v>
      </c>
      <c r="Z85" s="24">
        <v>1.9219999999999999</v>
      </c>
      <c r="AA85" s="24">
        <v>1.9219999999999999</v>
      </c>
      <c r="AB85" s="25">
        <f t="shared" si="2"/>
        <v>0</v>
      </c>
      <c r="AC85" s="22" t="str">
        <f t="shared" si="5"/>
        <v>х</v>
      </c>
    </row>
    <row r="86" spans="1:29" s="15" customFormat="1" ht="79.5" customHeight="1">
      <c r="A86" s="4" t="s">
        <v>215</v>
      </c>
      <c r="B86" s="21" t="s">
        <v>11</v>
      </c>
      <c r="C86" s="21" t="s">
        <v>40</v>
      </c>
      <c r="D86" s="21" t="s">
        <v>15</v>
      </c>
      <c r="E86" s="21" t="s">
        <v>13</v>
      </c>
      <c r="F86" s="21" t="str">
        <f t="shared" si="3"/>
        <v xml:space="preserve">*-За 8 месяцев 2018 г. заработная плата составила 30 253,43 руб.,т.е. 102,4 % от прогнозной среднемесячной зарплаты по ПСЭР области - 29 543 руб. </v>
      </c>
      <c r="G86" s="22">
        <v>2018</v>
      </c>
      <c r="H86" s="22">
        <f t="shared" si="4"/>
        <v>2018</v>
      </c>
      <c r="I86" s="22" t="str">
        <f t="shared" si="4"/>
        <v>8 месяцев 2018 г.</v>
      </c>
      <c r="J86" s="23"/>
      <c r="K86" s="23"/>
      <c r="L86" s="23"/>
      <c r="M86" s="23"/>
      <c r="N86" s="23"/>
      <c r="O86" s="23"/>
      <c r="P86" s="23"/>
      <c r="Q86" s="23"/>
      <c r="R86" s="23">
        <v>808</v>
      </c>
      <c r="S86" s="23" t="s">
        <v>220</v>
      </c>
      <c r="T86" s="23" t="s">
        <v>221</v>
      </c>
      <c r="U86" s="23" t="s">
        <v>228</v>
      </c>
      <c r="V86" s="23">
        <v>111</v>
      </c>
      <c r="W86" s="24">
        <v>22858.118999999999</v>
      </c>
      <c r="X86" s="24">
        <f t="shared" si="0"/>
        <v>22858.118999999999</v>
      </c>
      <c r="Y86" s="23">
        <f t="shared" si="1"/>
        <v>0</v>
      </c>
      <c r="Z86" s="24">
        <v>221.47900000000001</v>
      </c>
      <c r="AA86" s="24">
        <v>147.46799999999999</v>
      </c>
      <c r="AB86" s="25">
        <f t="shared" si="2"/>
        <v>74.011000000000024</v>
      </c>
      <c r="AC86" s="22" t="str">
        <f t="shared" si="5"/>
        <v>х</v>
      </c>
    </row>
    <row r="87" spans="1:29" s="15" customFormat="1" ht="79.5" customHeight="1">
      <c r="A87" s="4" t="s">
        <v>258</v>
      </c>
      <c r="B87" s="21" t="s">
        <v>11</v>
      </c>
      <c r="C87" s="21" t="s">
        <v>40</v>
      </c>
      <c r="D87" s="21" t="s">
        <v>15</v>
      </c>
      <c r="E87" s="21" t="s">
        <v>13</v>
      </c>
      <c r="F87" s="21" t="str">
        <f t="shared" si="3"/>
        <v xml:space="preserve">*-За 8 месяцев 2018 г. заработная плата составила 30 253,43 руб.,т.е. 102,4 % от прогнозной среднемесячной зарплаты по ПСЭР области - 29 543 руб. </v>
      </c>
      <c r="G87" s="22">
        <v>2018</v>
      </c>
      <c r="H87" s="22">
        <f t="shared" si="4"/>
        <v>2018</v>
      </c>
      <c r="I87" s="22" t="str">
        <f t="shared" si="4"/>
        <v>8 месяцев 2018 г.</v>
      </c>
      <c r="J87" s="23"/>
      <c r="K87" s="23"/>
      <c r="L87" s="23"/>
      <c r="M87" s="23"/>
      <c r="N87" s="23"/>
      <c r="O87" s="23"/>
      <c r="P87" s="23"/>
      <c r="Q87" s="23"/>
      <c r="R87" s="23">
        <v>808</v>
      </c>
      <c r="S87" s="23" t="s">
        <v>220</v>
      </c>
      <c r="T87" s="23" t="s">
        <v>221</v>
      </c>
      <c r="U87" s="23" t="s">
        <v>228</v>
      </c>
      <c r="V87" s="23">
        <v>119</v>
      </c>
      <c r="W87" s="24">
        <v>9584.9060000000009</v>
      </c>
      <c r="X87" s="24">
        <f t="shared" si="0"/>
        <v>9584.9060000000009</v>
      </c>
      <c r="Y87" s="23">
        <f t="shared" si="1"/>
        <v>0</v>
      </c>
      <c r="Z87" s="24">
        <v>39.655000000000001</v>
      </c>
      <c r="AA87" s="24">
        <v>33.442999999999998</v>
      </c>
      <c r="AB87" s="25">
        <f t="shared" si="2"/>
        <v>6.2120000000000033</v>
      </c>
      <c r="AC87" s="22" t="str">
        <f t="shared" si="5"/>
        <v>х</v>
      </c>
    </row>
    <row r="88" spans="1:29" s="15" customFormat="1" ht="79.5" customHeight="1">
      <c r="A88" s="4" t="s">
        <v>279</v>
      </c>
      <c r="B88" s="21" t="s">
        <v>11</v>
      </c>
      <c r="C88" s="21" t="s">
        <v>40</v>
      </c>
      <c r="D88" s="21" t="s">
        <v>15</v>
      </c>
      <c r="E88" s="21" t="s">
        <v>13</v>
      </c>
      <c r="F88" s="21" t="str">
        <f t="shared" si="3"/>
        <v xml:space="preserve">*-За 8 месяцев 2018 г. заработная плата составила 30 253,43 руб.,т.е. 102,4 % от прогнозной среднемесячной зарплаты по ПСЭР области - 29 543 руб. </v>
      </c>
      <c r="G88" s="22">
        <v>2018</v>
      </c>
      <c r="H88" s="22">
        <f t="shared" si="4"/>
        <v>2018</v>
      </c>
      <c r="I88" s="22" t="str">
        <f t="shared" si="4"/>
        <v>8 месяцев 2018 г.</v>
      </c>
      <c r="J88" s="23"/>
      <c r="K88" s="23"/>
      <c r="L88" s="23"/>
      <c r="M88" s="23"/>
      <c r="N88" s="23"/>
      <c r="O88" s="23"/>
      <c r="P88" s="23"/>
      <c r="Q88" s="23"/>
      <c r="R88" s="23">
        <v>808</v>
      </c>
      <c r="S88" s="23" t="s">
        <v>220</v>
      </c>
      <c r="T88" s="23" t="s">
        <v>221</v>
      </c>
      <c r="U88" s="23" t="s">
        <v>229</v>
      </c>
      <c r="V88" s="23">
        <v>111</v>
      </c>
      <c r="W88" s="24">
        <v>2720.6489999999999</v>
      </c>
      <c r="X88" s="24">
        <f t="shared" si="0"/>
        <v>2720.6489999999999</v>
      </c>
      <c r="Y88" s="23">
        <f t="shared" si="1"/>
        <v>0</v>
      </c>
      <c r="Z88" s="24">
        <v>8.5730000000000004</v>
      </c>
      <c r="AA88" s="24">
        <v>8.4550000000000001</v>
      </c>
      <c r="AB88" s="25">
        <f t="shared" si="2"/>
        <v>0.11800000000000033</v>
      </c>
      <c r="AC88" s="22" t="str">
        <f t="shared" si="5"/>
        <v>х</v>
      </c>
    </row>
    <row r="89" spans="1:29" s="15" customFormat="1" ht="79.5" customHeight="1">
      <c r="A89" s="4" t="s">
        <v>291</v>
      </c>
      <c r="B89" s="21" t="s">
        <v>11</v>
      </c>
      <c r="C89" s="21" t="s">
        <v>40</v>
      </c>
      <c r="D89" s="21" t="s">
        <v>15</v>
      </c>
      <c r="E89" s="21" t="s">
        <v>13</v>
      </c>
      <c r="F89" s="21" t="str">
        <f t="shared" si="3"/>
        <v xml:space="preserve">*-За 8 месяцев 2018 г. заработная плата составила 30 253,43 руб.,т.е. 102,4 % от прогнозной среднемесячной зарплаты по ПСЭР области - 29 543 руб. </v>
      </c>
      <c r="G89" s="22">
        <v>2018</v>
      </c>
      <c r="H89" s="22">
        <f t="shared" si="4"/>
        <v>2018</v>
      </c>
      <c r="I89" s="22" t="str">
        <f t="shared" si="4"/>
        <v>8 месяцев 2018 г.</v>
      </c>
      <c r="J89" s="23"/>
      <c r="K89" s="23"/>
      <c r="L89" s="23"/>
      <c r="M89" s="23"/>
      <c r="N89" s="23"/>
      <c r="O89" s="23"/>
      <c r="P89" s="23"/>
      <c r="Q89" s="23"/>
      <c r="R89" s="23">
        <v>808</v>
      </c>
      <c r="S89" s="23" t="s">
        <v>220</v>
      </c>
      <c r="T89" s="23" t="s">
        <v>221</v>
      </c>
      <c r="U89" s="23" t="s">
        <v>229</v>
      </c>
      <c r="V89" s="23">
        <v>119</v>
      </c>
      <c r="W89" s="24">
        <v>658.35500000000002</v>
      </c>
      <c r="X89" s="24">
        <f t="shared" si="0"/>
        <v>658.35500000000002</v>
      </c>
      <c r="Y89" s="23">
        <f t="shared" si="1"/>
        <v>0</v>
      </c>
      <c r="Z89" s="24">
        <v>0</v>
      </c>
      <c r="AA89" s="24">
        <v>0</v>
      </c>
      <c r="AB89" s="25">
        <f t="shared" si="2"/>
        <v>0</v>
      </c>
      <c r="AC89" s="22" t="str">
        <f t="shared" si="5"/>
        <v>х</v>
      </c>
    </row>
    <row r="90" spans="1:29" s="15" customFormat="1" ht="79.5" customHeight="1">
      <c r="A90" s="4" t="s">
        <v>301</v>
      </c>
      <c r="B90" s="21" t="s">
        <v>11</v>
      </c>
      <c r="C90" s="21" t="s">
        <v>40</v>
      </c>
      <c r="D90" s="21" t="s">
        <v>15</v>
      </c>
      <c r="E90" s="21" t="s">
        <v>13</v>
      </c>
      <c r="F90" s="21" t="str">
        <f t="shared" si="3"/>
        <v xml:space="preserve">*-За 8 месяцев 2018 г. заработная плата составила 30 253,43 руб.,т.е. 102,4 % от прогнозной среднемесячной зарплаты по ПСЭР области - 29 543 руб. </v>
      </c>
      <c r="G90" s="22">
        <v>2018</v>
      </c>
      <c r="H90" s="22">
        <f t="shared" si="4"/>
        <v>2018</v>
      </c>
      <c r="I90" s="22" t="str">
        <f t="shared" si="4"/>
        <v>8 месяцев 2018 г.</v>
      </c>
      <c r="J90" s="23"/>
      <c r="K90" s="23"/>
      <c r="L90" s="23"/>
      <c r="M90" s="23"/>
      <c r="N90" s="23"/>
      <c r="O90" s="23"/>
      <c r="P90" s="23"/>
      <c r="Q90" s="23"/>
      <c r="R90" s="23">
        <v>808</v>
      </c>
      <c r="S90" s="23" t="s">
        <v>220</v>
      </c>
      <c r="T90" s="23" t="s">
        <v>221</v>
      </c>
      <c r="U90" s="23" t="s">
        <v>230</v>
      </c>
      <c r="V90" s="23">
        <v>111</v>
      </c>
      <c r="W90" s="24">
        <v>1942.3040000000001</v>
      </c>
      <c r="X90" s="24">
        <f t="shared" si="0"/>
        <v>1942.3040000000001</v>
      </c>
      <c r="Y90" s="23">
        <f t="shared" si="1"/>
        <v>0</v>
      </c>
      <c r="Z90" s="24">
        <v>3.968E-2</v>
      </c>
      <c r="AA90" s="24">
        <v>3.968E-2</v>
      </c>
      <c r="AB90" s="25">
        <f t="shared" si="2"/>
        <v>0</v>
      </c>
      <c r="AC90" s="22" t="str">
        <f t="shared" si="5"/>
        <v>х</v>
      </c>
    </row>
    <row r="91" spans="1:29" s="15" customFormat="1" ht="79.5" customHeight="1">
      <c r="A91" s="4" t="s">
        <v>304</v>
      </c>
      <c r="B91" s="21" t="s">
        <v>11</v>
      </c>
      <c r="C91" s="21" t="s">
        <v>40</v>
      </c>
      <c r="D91" s="21" t="s">
        <v>15</v>
      </c>
      <c r="E91" s="21" t="s">
        <v>13</v>
      </c>
      <c r="F91" s="21" t="str">
        <f t="shared" si="3"/>
        <v xml:space="preserve">*-За 8 месяцев 2018 г. заработная плата составила 30 253,43 руб.,т.е. 102,4 % от прогнозной среднемесячной зарплаты по ПСЭР области - 29 543 руб. </v>
      </c>
      <c r="G91" s="22">
        <v>2018</v>
      </c>
      <c r="H91" s="22">
        <f t="shared" si="4"/>
        <v>2018</v>
      </c>
      <c r="I91" s="22" t="str">
        <f t="shared" si="4"/>
        <v>8 месяцев 2018 г.</v>
      </c>
      <c r="J91" s="23"/>
      <c r="K91" s="23"/>
      <c r="L91" s="23"/>
      <c r="M91" s="23"/>
      <c r="N91" s="23"/>
      <c r="O91" s="23"/>
      <c r="P91" s="23"/>
      <c r="Q91" s="23"/>
      <c r="R91" s="23">
        <v>808</v>
      </c>
      <c r="S91" s="23" t="s">
        <v>220</v>
      </c>
      <c r="T91" s="23" t="s">
        <v>221</v>
      </c>
      <c r="U91" s="23" t="s">
        <v>230</v>
      </c>
      <c r="V91" s="23">
        <v>119</v>
      </c>
      <c r="W91" s="24">
        <v>806.798</v>
      </c>
      <c r="X91" s="24">
        <f t="shared" si="0"/>
        <v>806.798</v>
      </c>
      <c r="Y91" s="23">
        <f t="shared" si="1"/>
        <v>0</v>
      </c>
      <c r="Z91" s="24">
        <v>2.2469999999999999</v>
      </c>
      <c r="AA91" s="24">
        <v>2.2469999999999999</v>
      </c>
      <c r="AB91" s="25">
        <f t="shared" si="2"/>
        <v>0</v>
      </c>
      <c r="AC91" s="22" t="str">
        <f>AC90</f>
        <v>х</v>
      </c>
    </row>
    <row r="92" spans="1:29" s="15" customFormat="1" ht="79.5" customHeight="1">
      <c r="A92" s="4" t="s">
        <v>369</v>
      </c>
      <c r="B92" s="21" t="s">
        <v>11</v>
      </c>
      <c r="C92" s="21" t="s">
        <v>40</v>
      </c>
      <c r="D92" s="21" t="s">
        <v>15</v>
      </c>
      <c r="E92" s="21" t="s">
        <v>13</v>
      </c>
      <c r="F92" s="21" t="str">
        <f t="shared" si="3"/>
        <v xml:space="preserve">*-За 8 месяцев 2018 г. заработная плата составила 30 253,43 руб.,т.е. 102,4 % от прогнозной среднемесячной зарплаты по ПСЭР области - 29 543 руб. </v>
      </c>
      <c r="G92" s="22">
        <v>2018</v>
      </c>
      <c r="H92" s="22">
        <f t="shared" si="4"/>
        <v>2018</v>
      </c>
      <c r="I92" s="22" t="str">
        <f t="shared" si="4"/>
        <v>8 месяцев 2018 г.</v>
      </c>
      <c r="J92" s="23"/>
      <c r="K92" s="23"/>
      <c r="L92" s="23"/>
      <c r="M92" s="23"/>
      <c r="N92" s="23"/>
      <c r="O92" s="23"/>
      <c r="P92" s="23"/>
      <c r="Q92" s="23"/>
      <c r="R92" s="23">
        <v>808</v>
      </c>
      <c r="S92" s="23" t="s">
        <v>220</v>
      </c>
      <c r="T92" s="23" t="s">
        <v>221</v>
      </c>
      <c r="U92" s="23" t="s">
        <v>231</v>
      </c>
      <c r="V92" s="23">
        <v>111</v>
      </c>
      <c r="W92" s="24">
        <v>0</v>
      </c>
      <c r="X92" s="24">
        <f t="shared" si="0"/>
        <v>0</v>
      </c>
      <c r="Y92" s="23">
        <f t="shared" si="1"/>
        <v>0</v>
      </c>
      <c r="Z92" s="24">
        <v>0</v>
      </c>
      <c r="AA92" s="24">
        <v>0</v>
      </c>
      <c r="AB92" s="25">
        <f t="shared" si="2"/>
        <v>0</v>
      </c>
      <c r="AC92" s="22" t="s">
        <v>223</v>
      </c>
    </row>
    <row r="93" spans="1:29" s="15" customFormat="1" ht="79.5" customHeight="1">
      <c r="A93" s="4" t="s">
        <v>370</v>
      </c>
      <c r="B93" s="21" t="s">
        <v>11</v>
      </c>
      <c r="C93" s="21" t="s">
        <v>40</v>
      </c>
      <c r="D93" s="21" t="s">
        <v>15</v>
      </c>
      <c r="E93" s="21" t="s">
        <v>13</v>
      </c>
      <c r="F93" s="21" t="str">
        <f t="shared" si="3"/>
        <v xml:space="preserve">*-За 8 месяцев 2018 г. заработная плата составила 30 253,43 руб.,т.е. 102,4 % от прогнозной среднемесячной зарплаты по ПСЭР области - 29 543 руб. </v>
      </c>
      <c r="G93" s="22">
        <v>2018</v>
      </c>
      <c r="H93" s="22">
        <f t="shared" si="4"/>
        <v>2018</v>
      </c>
      <c r="I93" s="22" t="str">
        <f t="shared" si="4"/>
        <v>8 месяцев 2018 г.</v>
      </c>
      <c r="J93" s="23"/>
      <c r="K93" s="23"/>
      <c r="L93" s="23"/>
      <c r="M93" s="23"/>
      <c r="N93" s="23"/>
      <c r="O93" s="23"/>
      <c r="P93" s="23"/>
      <c r="Q93" s="23"/>
      <c r="R93" s="23">
        <v>808</v>
      </c>
      <c r="S93" s="23" t="s">
        <v>220</v>
      </c>
      <c r="T93" s="23" t="s">
        <v>221</v>
      </c>
      <c r="U93" s="23" t="s">
        <v>231</v>
      </c>
      <c r="V93" s="23">
        <v>119</v>
      </c>
      <c r="W93" s="24">
        <v>0</v>
      </c>
      <c r="X93" s="24">
        <f t="shared" si="0"/>
        <v>0</v>
      </c>
      <c r="Y93" s="23">
        <f t="shared" si="1"/>
        <v>0</v>
      </c>
      <c r="Z93" s="24">
        <v>0</v>
      </c>
      <c r="AA93" s="24">
        <v>0</v>
      </c>
      <c r="AB93" s="25">
        <f t="shared" si="2"/>
        <v>0</v>
      </c>
      <c r="AC93" s="22" t="s">
        <v>223</v>
      </c>
    </row>
    <row r="94" spans="1:29" s="15" customFormat="1" ht="79.5" customHeight="1">
      <c r="A94" s="4" t="s">
        <v>371</v>
      </c>
      <c r="B94" s="21" t="s">
        <v>11</v>
      </c>
      <c r="C94" s="21" t="s">
        <v>40</v>
      </c>
      <c r="D94" s="21" t="s">
        <v>15</v>
      </c>
      <c r="E94" s="21" t="s">
        <v>13</v>
      </c>
      <c r="F94" s="21" t="str">
        <f t="shared" si="3"/>
        <v xml:space="preserve">*-За 8 месяцев 2018 г. заработная плата составила 30 253,43 руб.,т.е. 102,4 % от прогнозной среднемесячной зарплаты по ПСЭР области - 29 543 руб. </v>
      </c>
      <c r="G94" s="22">
        <v>2018</v>
      </c>
      <c r="H94" s="22">
        <f t="shared" ref="H94:I95" si="6">H93</f>
        <v>2018</v>
      </c>
      <c r="I94" s="22" t="str">
        <f t="shared" si="6"/>
        <v>8 месяцев 2018 г.</v>
      </c>
      <c r="J94" s="23"/>
      <c r="K94" s="23"/>
      <c r="L94" s="23"/>
      <c r="M94" s="23"/>
      <c r="N94" s="23"/>
      <c r="O94" s="23"/>
      <c r="P94" s="23"/>
      <c r="Q94" s="23"/>
      <c r="R94" s="23">
        <v>808</v>
      </c>
      <c r="S94" s="23" t="s">
        <v>220</v>
      </c>
      <c r="T94" s="23" t="s">
        <v>221</v>
      </c>
      <c r="U94" s="23" t="s">
        <v>232</v>
      </c>
      <c r="V94" s="23">
        <v>111</v>
      </c>
      <c r="W94" s="24">
        <v>0</v>
      </c>
      <c r="X94" s="24">
        <f t="shared" si="0"/>
        <v>0</v>
      </c>
      <c r="Y94" s="23">
        <f t="shared" ref="Y94:Y95" si="7">SUM(W94-X94)</f>
        <v>0</v>
      </c>
      <c r="Z94" s="24">
        <v>1601.8320000000001</v>
      </c>
      <c r="AA94" s="24">
        <v>1536.47</v>
      </c>
      <c r="AB94" s="25">
        <f t="shared" si="2"/>
        <v>65.36200000000008</v>
      </c>
      <c r="AC94" s="22" t="s">
        <v>223</v>
      </c>
    </row>
    <row r="95" spans="1:29" s="15" customFormat="1" ht="75">
      <c r="A95" s="4" t="s">
        <v>372</v>
      </c>
      <c r="B95" s="21" t="s">
        <v>11</v>
      </c>
      <c r="C95" s="21" t="s">
        <v>40</v>
      </c>
      <c r="D95" s="21" t="s">
        <v>15</v>
      </c>
      <c r="E95" s="21" t="s">
        <v>13</v>
      </c>
      <c r="F95" s="21" t="str">
        <f t="shared" si="3"/>
        <v xml:space="preserve">*-За 8 месяцев 2018 г. заработная плата составила 30 253,43 руб.,т.е. 102,4 % от прогнозной среднемесячной зарплаты по ПСЭР области - 29 543 руб. </v>
      </c>
      <c r="G95" s="22">
        <v>2018</v>
      </c>
      <c r="H95" s="22">
        <f t="shared" si="6"/>
        <v>2018</v>
      </c>
      <c r="I95" s="22" t="str">
        <f t="shared" si="6"/>
        <v>8 месяцев 2018 г.</v>
      </c>
      <c r="J95" s="23"/>
      <c r="K95" s="23"/>
      <c r="L95" s="23"/>
      <c r="M95" s="23"/>
      <c r="N95" s="23"/>
      <c r="O95" s="23"/>
      <c r="P95" s="23"/>
      <c r="Q95" s="23"/>
      <c r="R95" s="23">
        <v>808</v>
      </c>
      <c r="S95" s="23" t="s">
        <v>220</v>
      </c>
      <c r="T95" s="23" t="s">
        <v>221</v>
      </c>
      <c r="U95" s="23" t="s">
        <v>232</v>
      </c>
      <c r="V95" s="23">
        <v>119</v>
      </c>
      <c r="W95" s="24">
        <v>0</v>
      </c>
      <c r="X95" s="24">
        <f t="shared" si="0"/>
        <v>0</v>
      </c>
      <c r="Y95" s="23">
        <f t="shared" si="7"/>
        <v>0</v>
      </c>
      <c r="Z95" s="24">
        <v>437.16899999999998</v>
      </c>
      <c r="AA95" s="24">
        <v>371.31400000000002</v>
      </c>
      <c r="AB95" s="25">
        <f t="shared" si="2"/>
        <v>65.854999999999961</v>
      </c>
      <c r="AC95" s="22" t="s">
        <v>223</v>
      </c>
    </row>
    <row r="96" spans="1:29" s="15" customFormat="1" ht="90">
      <c r="A96" s="4" t="s">
        <v>373</v>
      </c>
      <c r="B96" s="29" t="s">
        <v>11</v>
      </c>
      <c r="C96" s="29" t="s">
        <v>40</v>
      </c>
      <c r="D96" s="29" t="s">
        <v>15</v>
      </c>
      <c r="E96" s="29" t="s">
        <v>13</v>
      </c>
      <c r="F96" s="29" t="s">
        <v>265</v>
      </c>
      <c r="G96" s="30">
        <v>2018</v>
      </c>
      <c r="H96" s="30">
        <v>2018</v>
      </c>
      <c r="I96" s="30" t="s">
        <v>260</v>
      </c>
      <c r="J96" s="31"/>
      <c r="K96" s="31"/>
      <c r="L96" s="31"/>
      <c r="M96" s="31"/>
      <c r="N96" s="31"/>
      <c r="O96" s="31"/>
      <c r="P96" s="31"/>
      <c r="Q96" s="31"/>
      <c r="R96" s="31">
        <v>808</v>
      </c>
      <c r="S96" s="31" t="s">
        <v>220</v>
      </c>
      <c r="T96" s="31" t="s">
        <v>221</v>
      </c>
      <c r="U96" s="31" t="s">
        <v>222</v>
      </c>
      <c r="V96" s="31">
        <v>111</v>
      </c>
      <c r="W96" s="32">
        <v>53714.256000000001</v>
      </c>
      <c r="X96" s="32">
        <f>W96</f>
        <v>53714.256000000001</v>
      </c>
      <c r="Y96" s="32">
        <f>SUM(W96-X96)</f>
        <v>0</v>
      </c>
      <c r="Z96" s="32">
        <v>16003.757</v>
      </c>
      <c r="AA96" s="32">
        <v>11912.475</v>
      </c>
      <c r="AB96" s="33">
        <f>Z96-AA96</f>
        <v>4091.2819999999992</v>
      </c>
      <c r="AC96" s="30" t="s">
        <v>266</v>
      </c>
    </row>
    <row r="97" spans="1:29" s="15" customFormat="1" ht="90">
      <c r="A97" s="4" t="s">
        <v>374</v>
      </c>
      <c r="B97" s="29" t="s">
        <v>11</v>
      </c>
      <c r="C97" s="29" t="s">
        <v>40</v>
      </c>
      <c r="D97" s="29" t="s">
        <v>15</v>
      </c>
      <c r="E97" s="29" t="s">
        <v>13</v>
      </c>
      <c r="F97" s="29" t="str">
        <f>F96</f>
        <v xml:space="preserve">*-За 9 месяцев 2018 г. заработная плата составила 30 062,70 руб.,т.е. 101,8 % от прогнозной среднемесячной зарплаты по ПСЭР области - 29 543 руб. </v>
      </c>
      <c r="G97" s="30">
        <v>2018</v>
      </c>
      <c r="H97" s="30">
        <f>H96</f>
        <v>2018</v>
      </c>
      <c r="I97" s="30" t="str">
        <f>I96</f>
        <v>9 месяцев 2018 г.</v>
      </c>
      <c r="J97" s="31"/>
      <c r="K97" s="31"/>
      <c r="L97" s="31"/>
      <c r="M97" s="31"/>
      <c r="N97" s="31"/>
      <c r="O97" s="31"/>
      <c r="P97" s="31"/>
      <c r="Q97" s="31"/>
      <c r="R97" s="31">
        <v>808</v>
      </c>
      <c r="S97" s="31" t="s">
        <v>220</v>
      </c>
      <c r="T97" s="31" t="s">
        <v>221</v>
      </c>
      <c r="U97" s="31" t="s">
        <v>222</v>
      </c>
      <c r="V97" s="31">
        <v>119</v>
      </c>
      <c r="W97" s="32">
        <v>18139.006000000001</v>
      </c>
      <c r="X97" s="32">
        <f t="shared" ref="X97:X115" si="8">W97</f>
        <v>18139.006000000001</v>
      </c>
      <c r="Y97" s="31">
        <f t="shared" ref="Y97:Y113" si="9">SUM(W97-X97)</f>
        <v>0</v>
      </c>
      <c r="Z97" s="32">
        <v>5294.1639999999998</v>
      </c>
      <c r="AA97" s="32">
        <v>4613.6390000000001</v>
      </c>
      <c r="AB97" s="33">
        <f t="shared" ref="AB97:AB115" si="10">Z97-AA97</f>
        <v>680.52499999999964</v>
      </c>
      <c r="AC97" s="30" t="str">
        <f>AC96</f>
        <v xml:space="preserve"> Отклонение за счет внебюджетных источников- в связи с отсутствием реального поступления финансовых средств </v>
      </c>
    </row>
    <row r="98" spans="1:29" s="15" customFormat="1" ht="90">
      <c r="A98" s="4" t="s">
        <v>375</v>
      </c>
      <c r="B98" s="29" t="s">
        <v>11</v>
      </c>
      <c r="C98" s="29" t="s">
        <v>40</v>
      </c>
      <c r="D98" s="29" t="s">
        <v>15</v>
      </c>
      <c r="E98" s="29" t="s">
        <v>13</v>
      </c>
      <c r="F98" s="29" t="str">
        <f t="shared" ref="F98:F115" si="11">F97</f>
        <v xml:space="preserve">*-За 9 месяцев 2018 г. заработная плата составила 30 062,70 руб.,т.е. 101,8 % от прогнозной среднемесячной зарплаты по ПСЭР области - 29 543 руб. </v>
      </c>
      <c r="G98" s="30">
        <v>2018</v>
      </c>
      <c r="H98" s="30">
        <f t="shared" ref="H98:I113" si="12">H97</f>
        <v>2018</v>
      </c>
      <c r="I98" s="30" t="str">
        <f>I97</f>
        <v>9 месяцев 2018 г.</v>
      </c>
      <c r="J98" s="31"/>
      <c r="K98" s="31"/>
      <c r="L98" s="31"/>
      <c r="M98" s="31"/>
      <c r="N98" s="31"/>
      <c r="O98" s="31"/>
      <c r="P98" s="31"/>
      <c r="Q98" s="31"/>
      <c r="R98" s="31">
        <v>808</v>
      </c>
      <c r="S98" s="31" t="s">
        <v>220</v>
      </c>
      <c r="T98" s="31" t="s">
        <v>221</v>
      </c>
      <c r="U98" s="31" t="s">
        <v>224</v>
      </c>
      <c r="V98" s="31">
        <v>111</v>
      </c>
      <c r="W98" s="32">
        <v>20425.859</v>
      </c>
      <c r="X98" s="32">
        <f t="shared" si="8"/>
        <v>20425.859</v>
      </c>
      <c r="Y98" s="31">
        <f t="shared" si="9"/>
        <v>0</v>
      </c>
      <c r="Z98" s="32">
        <v>21416.830999999998</v>
      </c>
      <c r="AA98" s="32">
        <v>15866.466</v>
      </c>
      <c r="AB98" s="33">
        <f t="shared" si="10"/>
        <v>5550.364999999998</v>
      </c>
      <c r="AC98" s="30" t="str">
        <f t="shared" ref="AC98:AC110" si="13">AC97</f>
        <v xml:space="preserve"> Отклонение за счет внебюджетных источников- в связи с отсутствием реального поступления финансовых средств </v>
      </c>
    </row>
    <row r="99" spans="1:29" s="15" customFormat="1" ht="90">
      <c r="A99" s="4" t="s">
        <v>376</v>
      </c>
      <c r="B99" s="29" t="s">
        <v>11</v>
      </c>
      <c r="C99" s="29" t="s">
        <v>40</v>
      </c>
      <c r="D99" s="29" t="s">
        <v>15</v>
      </c>
      <c r="E99" s="29" t="s">
        <v>13</v>
      </c>
      <c r="F99" s="29" t="str">
        <f t="shared" si="11"/>
        <v xml:space="preserve">*-За 9 месяцев 2018 г. заработная плата составила 30 062,70 руб.,т.е. 101,8 % от прогнозной среднемесячной зарплаты по ПСЭР области - 29 543 руб. </v>
      </c>
      <c r="G99" s="30">
        <v>2018</v>
      </c>
      <c r="H99" s="30">
        <f t="shared" si="12"/>
        <v>2018</v>
      </c>
      <c r="I99" s="30" t="str">
        <f t="shared" si="12"/>
        <v>9 месяцев 2018 г.</v>
      </c>
      <c r="J99" s="31"/>
      <c r="K99" s="31"/>
      <c r="L99" s="31"/>
      <c r="M99" s="31"/>
      <c r="N99" s="31"/>
      <c r="O99" s="31"/>
      <c r="P99" s="31"/>
      <c r="Q99" s="31"/>
      <c r="R99" s="31">
        <v>808</v>
      </c>
      <c r="S99" s="31" t="s">
        <v>220</v>
      </c>
      <c r="T99" s="31" t="s">
        <v>221</v>
      </c>
      <c r="U99" s="31" t="s">
        <v>224</v>
      </c>
      <c r="V99" s="31">
        <v>119</v>
      </c>
      <c r="W99" s="32">
        <v>6152.674</v>
      </c>
      <c r="X99" s="32">
        <f t="shared" si="8"/>
        <v>6152.674</v>
      </c>
      <c r="Y99" s="31">
        <f t="shared" si="9"/>
        <v>0</v>
      </c>
      <c r="Z99" s="32">
        <v>6915.5510000000004</v>
      </c>
      <c r="AA99" s="32">
        <v>5641.7920000000004</v>
      </c>
      <c r="AB99" s="33">
        <f t="shared" si="10"/>
        <v>1273.759</v>
      </c>
      <c r="AC99" s="30" t="str">
        <f t="shared" si="13"/>
        <v xml:space="preserve"> Отклонение за счет внебюджетных источников- в связи с отсутствием реального поступления финансовых средств </v>
      </c>
    </row>
    <row r="100" spans="1:29" s="15" customFormat="1" ht="90">
      <c r="A100" s="4" t="s">
        <v>377</v>
      </c>
      <c r="B100" s="29" t="s">
        <v>11</v>
      </c>
      <c r="C100" s="29" t="s">
        <v>40</v>
      </c>
      <c r="D100" s="29" t="s">
        <v>15</v>
      </c>
      <c r="E100" s="29" t="s">
        <v>13</v>
      </c>
      <c r="F100" s="29" t="str">
        <f t="shared" si="11"/>
        <v xml:space="preserve">*-За 9 месяцев 2018 г. заработная плата составила 30 062,70 руб.,т.е. 101,8 % от прогнозной среднемесячной зарплаты по ПСЭР области - 29 543 руб. </v>
      </c>
      <c r="G100" s="30">
        <v>2018</v>
      </c>
      <c r="H100" s="30">
        <f t="shared" si="12"/>
        <v>2018</v>
      </c>
      <c r="I100" s="30" t="str">
        <f t="shared" si="12"/>
        <v>9 месяцев 2018 г.</v>
      </c>
      <c r="J100" s="31"/>
      <c r="K100" s="31"/>
      <c r="L100" s="31"/>
      <c r="M100" s="31"/>
      <c r="N100" s="31"/>
      <c r="O100" s="31"/>
      <c r="P100" s="31"/>
      <c r="Q100" s="31"/>
      <c r="R100" s="31">
        <v>808</v>
      </c>
      <c r="S100" s="31" t="s">
        <v>220</v>
      </c>
      <c r="T100" s="31" t="s">
        <v>221</v>
      </c>
      <c r="U100" s="31" t="s">
        <v>225</v>
      </c>
      <c r="V100" s="31">
        <v>111</v>
      </c>
      <c r="W100" s="32">
        <v>18451.115000000002</v>
      </c>
      <c r="X100" s="32">
        <f t="shared" si="8"/>
        <v>18451.115000000002</v>
      </c>
      <c r="Y100" s="31">
        <f t="shared" si="9"/>
        <v>0</v>
      </c>
      <c r="Z100" s="32">
        <v>3400.2710000000002</v>
      </c>
      <c r="AA100" s="32">
        <v>1123.319</v>
      </c>
      <c r="AB100" s="33">
        <f t="shared" si="10"/>
        <v>2276.9520000000002</v>
      </c>
      <c r="AC100" s="30" t="str">
        <f t="shared" si="13"/>
        <v xml:space="preserve"> Отклонение за счет внебюджетных источников- в связи с отсутствием реального поступления финансовых средств </v>
      </c>
    </row>
    <row r="101" spans="1:29" s="15" customFormat="1" ht="90">
      <c r="A101" s="4" t="s">
        <v>378</v>
      </c>
      <c r="B101" s="29" t="s">
        <v>11</v>
      </c>
      <c r="C101" s="29" t="s">
        <v>40</v>
      </c>
      <c r="D101" s="29" t="s">
        <v>15</v>
      </c>
      <c r="E101" s="29" t="s">
        <v>13</v>
      </c>
      <c r="F101" s="29" t="str">
        <f t="shared" si="11"/>
        <v xml:space="preserve">*-За 9 месяцев 2018 г. заработная плата составила 30 062,70 руб.,т.е. 101,8 % от прогнозной среднемесячной зарплаты по ПСЭР области - 29 543 руб. </v>
      </c>
      <c r="G101" s="30">
        <v>2018</v>
      </c>
      <c r="H101" s="30">
        <f t="shared" si="12"/>
        <v>2018</v>
      </c>
      <c r="I101" s="30" t="str">
        <f t="shared" si="12"/>
        <v>9 месяцев 2018 г.</v>
      </c>
      <c r="J101" s="31"/>
      <c r="K101" s="31"/>
      <c r="L101" s="31"/>
      <c r="M101" s="31"/>
      <c r="N101" s="31"/>
      <c r="O101" s="31"/>
      <c r="P101" s="31"/>
      <c r="Q101" s="31"/>
      <c r="R101" s="31">
        <v>808</v>
      </c>
      <c r="S101" s="31" t="s">
        <v>220</v>
      </c>
      <c r="T101" s="31" t="s">
        <v>221</v>
      </c>
      <c r="U101" s="31" t="s">
        <v>225</v>
      </c>
      <c r="V101" s="31">
        <v>119</v>
      </c>
      <c r="W101" s="32">
        <v>7898.634</v>
      </c>
      <c r="X101" s="32">
        <f t="shared" si="8"/>
        <v>7898.634</v>
      </c>
      <c r="Y101" s="31">
        <f t="shared" si="9"/>
        <v>0</v>
      </c>
      <c r="Z101" s="32">
        <v>1026.606</v>
      </c>
      <c r="AA101" s="32">
        <v>354.23099999999999</v>
      </c>
      <c r="AB101" s="33">
        <f t="shared" si="10"/>
        <v>672.375</v>
      </c>
      <c r="AC101" s="30" t="str">
        <f t="shared" si="13"/>
        <v xml:space="preserve"> Отклонение за счет внебюджетных источников- в связи с отсутствием реального поступления финансовых средств </v>
      </c>
    </row>
    <row r="102" spans="1:29" s="15" customFormat="1" ht="90">
      <c r="A102" s="4" t="s">
        <v>379</v>
      </c>
      <c r="B102" s="29" t="s">
        <v>11</v>
      </c>
      <c r="C102" s="29" t="s">
        <v>40</v>
      </c>
      <c r="D102" s="29" t="s">
        <v>15</v>
      </c>
      <c r="E102" s="29" t="s">
        <v>13</v>
      </c>
      <c r="F102" s="29" t="str">
        <f t="shared" si="11"/>
        <v xml:space="preserve">*-За 9 месяцев 2018 г. заработная плата составила 30 062,70 руб.,т.е. 101,8 % от прогнозной среднемесячной зарплаты по ПСЭР области - 29 543 руб. </v>
      </c>
      <c r="G102" s="30">
        <v>2018</v>
      </c>
      <c r="H102" s="30">
        <f t="shared" si="12"/>
        <v>2018</v>
      </c>
      <c r="I102" s="30" t="str">
        <f t="shared" si="12"/>
        <v>9 месяцев 2018 г.</v>
      </c>
      <c r="J102" s="31"/>
      <c r="K102" s="31"/>
      <c r="L102" s="31"/>
      <c r="M102" s="31"/>
      <c r="N102" s="31"/>
      <c r="O102" s="31"/>
      <c r="P102" s="31"/>
      <c r="Q102" s="31"/>
      <c r="R102" s="31">
        <v>808</v>
      </c>
      <c r="S102" s="31" t="s">
        <v>220</v>
      </c>
      <c r="T102" s="31" t="s">
        <v>221</v>
      </c>
      <c r="U102" s="31" t="s">
        <v>226</v>
      </c>
      <c r="V102" s="31">
        <v>111</v>
      </c>
      <c r="W102" s="32">
        <v>521.31299999999999</v>
      </c>
      <c r="X102" s="32">
        <f t="shared" si="8"/>
        <v>521.31299999999999</v>
      </c>
      <c r="Y102" s="31">
        <f t="shared" si="9"/>
        <v>0</v>
      </c>
      <c r="Z102" s="32">
        <v>170.5</v>
      </c>
      <c r="AA102" s="32">
        <v>1.771E-2</v>
      </c>
      <c r="AB102" s="33">
        <f t="shared" si="10"/>
        <v>170.48229000000001</v>
      </c>
      <c r="AC102" s="30" t="str">
        <f t="shared" si="13"/>
        <v xml:space="preserve"> Отклонение за счет внебюджетных источников- в связи с отсутствием реального поступления финансовых средств </v>
      </c>
    </row>
    <row r="103" spans="1:29" s="15" customFormat="1" ht="90">
      <c r="A103" s="4" t="s">
        <v>380</v>
      </c>
      <c r="B103" s="29" t="s">
        <v>11</v>
      </c>
      <c r="C103" s="29" t="s">
        <v>40</v>
      </c>
      <c r="D103" s="29" t="s">
        <v>15</v>
      </c>
      <c r="E103" s="29" t="s">
        <v>13</v>
      </c>
      <c r="F103" s="29" t="str">
        <f t="shared" si="11"/>
        <v xml:space="preserve">*-За 9 месяцев 2018 г. заработная плата составила 30 062,70 руб.,т.е. 101,8 % от прогнозной среднемесячной зарплаты по ПСЭР области - 29 543 руб. </v>
      </c>
      <c r="G103" s="30">
        <v>2018</v>
      </c>
      <c r="H103" s="30">
        <f t="shared" si="12"/>
        <v>2018</v>
      </c>
      <c r="I103" s="30" t="str">
        <f t="shared" si="12"/>
        <v>9 месяцев 2018 г.</v>
      </c>
      <c r="J103" s="31"/>
      <c r="K103" s="31"/>
      <c r="L103" s="31"/>
      <c r="M103" s="31"/>
      <c r="N103" s="31"/>
      <c r="O103" s="31"/>
      <c r="P103" s="31"/>
      <c r="Q103" s="31"/>
      <c r="R103" s="31">
        <v>808</v>
      </c>
      <c r="S103" s="31" t="s">
        <v>220</v>
      </c>
      <c r="T103" s="31" t="s">
        <v>221</v>
      </c>
      <c r="U103" s="31" t="s">
        <v>226</v>
      </c>
      <c r="V103" s="31">
        <v>119</v>
      </c>
      <c r="W103" s="32">
        <v>325.24599999999998</v>
      </c>
      <c r="X103" s="32">
        <f t="shared" si="8"/>
        <v>325.24599999999998</v>
      </c>
      <c r="Y103" s="31">
        <f t="shared" si="9"/>
        <v>0</v>
      </c>
      <c r="Z103" s="32">
        <v>51.3</v>
      </c>
      <c r="AA103" s="32">
        <v>0</v>
      </c>
      <c r="AB103" s="33">
        <f t="shared" si="10"/>
        <v>51.3</v>
      </c>
      <c r="AC103" s="30" t="str">
        <f t="shared" si="13"/>
        <v xml:space="preserve"> Отклонение за счет внебюджетных источников- в связи с отсутствием реального поступления финансовых средств </v>
      </c>
    </row>
    <row r="104" spans="1:29" s="15" customFormat="1" ht="90">
      <c r="A104" s="4" t="s">
        <v>381</v>
      </c>
      <c r="B104" s="29" t="s">
        <v>11</v>
      </c>
      <c r="C104" s="29" t="s">
        <v>40</v>
      </c>
      <c r="D104" s="29" t="s">
        <v>15</v>
      </c>
      <c r="E104" s="29" t="s">
        <v>13</v>
      </c>
      <c r="F104" s="29" t="str">
        <f t="shared" si="11"/>
        <v xml:space="preserve">*-За 9 месяцев 2018 г. заработная плата составила 30 062,70 руб.,т.е. 101,8 % от прогнозной среднемесячной зарплаты по ПСЭР области - 29 543 руб. </v>
      </c>
      <c r="G104" s="30">
        <v>2018</v>
      </c>
      <c r="H104" s="30">
        <f t="shared" si="12"/>
        <v>2018</v>
      </c>
      <c r="I104" s="30" t="str">
        <f t="shared" si="12"/>
        <v>9 месяцев 2018 г.</v>
      </c>
      <c r="J104" s="31"/>
      <c r="K104" s="31"/>
      <c r="L104" s="31"/>
      <c r="M104" s="31"/>
      <c r="N104" s="31"/>
      <c r="O104" s="31"/>
      <c r="P104" s="31"/>
      <c r="Q104" s="31"/>
      <c r="R104" s="31">
        <v>808</v>
      </c>
      <c r="S104" s="31" t="s">
        <v>220</v>
      </c>
      <c r="T104" s="31" t="s">
        <v>221</v>
      </c>
      <c r="U104" s="31" t="s">
        <v>227</v>
      </c>
      <c r="V104" s="31">
        <v>111</v>
      </c>
      <c r="W104" s="32">
        <v>2335.31</v>
      </c>
      <c r="X104" s="32">
        <f t="shared" si="8"/>
        <v>2335.31</v>
      </c>
      <c r="Y104" s="31">
        <f t="shared" si="9"/>
        <v>0</v>
      </c>
      <c r="Z104" s="32">
        <v>475.6</v>
      </c>
      <c r="AA104" s="32">
        <v>6.3</v>
      </c>
      <c r="AB104" s="33">
        <f t="shared" si="10"/>
        <v>469.3</v>
      </c>
      <c r="AC104" s="30" t="str">
        <f t="shared" si="13"/>
        <v xml:space="preserve"> Отклонение за счет внебюджетных источников- в связи с отсутствием реального поступления финансовых средств </v>
      </c>
    </row>
    <row r="105" spans="1:29" s="15" customFormat="1" ht="90">
      <c r="A105" s="4" t="s">
        <v>382</v>
      </c>
      <c r="B105" s="29" t="s">
        <v>11</v>
      </c>
      <c r="C105" s="29" t="s">
        <v>40</v>
      </c>
      <c r="D105" s="29" t="s">
        <v>15</v>
      </c>
      <c r="E105" s="29" t="s">
        <v>13</v>
      </c>
      <c r="F105" s="29" t="str">
        <f t="shared" si="11"/>
        <v xml:space="preserve">*-За 9 месяцев 2018 г. заработная плата составила 30 062,70 руб.,т.е. 101,8 % от прогнозной среднемесячной зарплаты по ПСЭР области - 29 543 руб. </v>
      </c>
      <c r="G105" s="30">
        <v>2018</v>
      </c>
      <c r="H105" s="30">
        <f t="shared" si="12"/>
        <v>2018</v>
      </c>
      <c r="I105" s="30" t="str">
        <f t="shared" si="12"/>
        <v>9 месяцев 2018 г.</v>
      </c>
      <c r="J105" s="31"/>
      <c r="K105" s="31"/>
      <c r="L105" s="31"/>
      <c r="M105" s="31"/>
      <c r="N105" s="31"/>
      <c r="O105" s="31"/>
      <c r="P105" s="31"/>
      <c r="Q105" s="31"/>
      <c r="R105" s="31">
        <v>808</v>
      </c>
      <c r="S105" s="31" t="s">
        <v>220</v>
      </c>
      <c r="T105" s="31" t="s">
        <v>221</v>
      </c>
      <c r="U105" s="31" t="s">
        <v>227</v>
      </c>
      <c r="V105" s="31">
        <v>119</v>
      </c>
      <c r="W105" s="32">
        <v>870.07399999999996</v>
      </c>
      <c r="X105" s="32">
        <f t="shared" si="8"/>
        <v>870.07399999999996</v>
      </c>
      <c r="Y105" s="31">
        <f t="shared" si="9"/>
        <v>0</v>
      </c>
      <c r="Z105" s="32">
        <v>144.09800000000001</v>
      </c>
      <c r="AA105" s="32">
        <v>1.9219999999999999</v>
      </c>
      <c r="AB105" s="33">
        <f t="shared" si="10"/>
        <v>142.17600000000002</v>
      </c>
      <c r="AC105" s="30" t="str">
        <f t="shared" si="13"/>
        <v xml:space="preserve"> Отклонение за счет внебюджетных источников- в связи с отсутствием реального поступления финансовых средств </v>
      </c>
    </row>
    <row r="106" spans="1:29" s="15" customFormat="1" ht="90">
      <c r="A106" s="4" t="s">
        <v>383</v>
      </c>
      <c r="B106" s="29" t="s">
        <v>11</v>
      </c>
      <c r="C106" s="29" t="s">
        <v>40</v>
      </c>
      <c r="D106" s="29" t="s">
        <v>15</v>
      </c>
      <c r="E106" s="29" t="s">
        <v>13</v>
      </c>
      <c r="F106" s="29" t="str">
        <f t="shared" si="11"/>
        <v xml:space="preserve">*-За 9 месяцев 2018 г. заработная плата составила 30 062,70 руб.,т.е. 101,8 % от прогнозной среднемесячной зарплаты по ПСЭР области - 29 543 руб. </v>
      </c>
      <c r="G106" s="30">
        <v>2018</v>
      </c>
      <c r="H106" s="30">
        <f t="shared" si="12"/>
        <v>2018</v>
      </c>
      <c r="I106" s="30" t="str">
        <f t="shared" si="12"/>
        <v>9 месяцев 2018 г.</v>
      </c>
      <c r="J106" s="31"/>
      <c r="K106" s="31"/>
      <c r="L106" s="31"/>
      <c r="M106" s="31"/>
      <c r="N106" s="31"/>
      <c r="O106" s="31"/>
      <c r="P106" s="31"/>
      <c r="Q106" s="31"/>
      <c r="R106" s="31">
        <v>808</v>
      </c>
      <c r="S106" s="31" t="s">
        <v>220</v>
      </c>
      <c r="T106" s="31" t="s">
        <v>221</v>
      </c>
      <c r="U106" s="31" t="s">
        <v>228</v>
      </c>
      <c r="V106" s="31">
        <v>111</v>
      </c>
      <c r="W106" s="32">
        <v>24531.383999999998</v>
      </c>
      <c r="X106" s="32">
        <f t="shared" si="8"/>
        <v>24531.383999999998</v>
      </c>
      <c r="Y106" s="31">
        <f t="shared" si="9"/>
        <v>0</v>
      </c>
      <c r="Z106" s="32">
        <v>512.29999999999995</v>
      </c>
      <c r="AA106" s="32">
        <v>196.441</v>
      </c>
      <c r="AB106" s="33">
        <f t="shared" si="10"/>
        <v>315.85899999999992</v>
      </c>
      <c r="AC106" s="30" t="str">
        <f t="shared" si="13"/>
        <v xml:space="preserve"> Отклонение за счет внебюджетных источников- в связи с отсутствием реального поступления финансовых средств </v>
      </c>
    </row>
    <row r="107" spans="1:29" s="15" customFormat="1" ht="90">
      <c r="A107" s="4" t="s">
        <v>384</v>
      </c>
      <c r="B107" s="29" t="s">
        <v>11</v>
      </c>
      <c r="C107" s="29" t="s">
        <v>40</v>
      </c>
      <c r="D107" s="29" t="s">
        <v>15</v>
      </c>
      <c r="E107" s="29" t="s">
        <v>13</v>
      </c>
      <c r="F107" s="29" t="str">
        <f t="shared" si="11"/>
        <v xml:space="preserve">*-За 9 месяцев 2018 г. заработная плата составила 30 062,70 руб.,т.е. 101,8 % от прогнозной среднемесячной зарплаты по ПСЭР области - 29 543 руб. </v>
      </c>
      <c r="G107" s="30">
        <v>2018</v>
      </c>
      <c r="H107" s="30">
        <f t="shared" si="12"/>
        <v>2018</v>
      </c>
      <c r="I107" s="30" t="str">
        <f t="shared" si="12"/>
        <v>9 месяцев 2018 г.</v>
      </c>
      <c r="J107" s="31"/>
      <c r="K107" s="31"/>
      <c r="L107" s="31"/>
      <c r="M107" s="31"/>
      <c r="N107" s="31"/>
      <c r="O107" s="31"/>
      <c r="P107" s="31"/>
      <c r="Q107" s="31"/>
      <c r="R107" s="31">
        <v>808</v>
      </c>
      <c r="S107" s="31" t="s">
        <v>220</v>
      </c>
      <c r="T107" s="31" t="s">
        <v>221</v>
      </c>
      <c r="U107" s="31" t="s">
        <v>228</v>
      </c>
      <c r="V107" s="31">
        <v>119</v>
      </c>
      <c r="W107" s="32">
        <v>10993.117</v>
      </c>
      <c r="X107" s="32">
        <f t="shared" si="8"/>
        <v>10993.117</v>
      </c>
      <c r="Y107" s="31">
        <f t="shared" si="9"/>
        <v>0</v>
      </c>
      <c r="Z107" s="32">
        <v>144.36500000000001</v>
      </c>
      <c r="AA107" s="32">
        <v>45.063000000000002</v>
      </c>
      <c r="AB107" s="33">
        <f t="shared" si="10"/>
        <v>99.302000000000007</v>
      </c>
      <c r="AC107" s="30" t="str">
        <f t="shared" si="13"/>
        <v xml:space="preserve"> Отклонение за счет внебюджетных источников- в связи с отсутствием реального поступления финансовых средств </v>
      </c>
    </row>
    <row r="108" spans="1:29" s="15" customFormat="1" ht="90">
      <c r="A108" s="4" t="s">
        <v>385</v>
      </c>
      <c r="B108" s="29" t="s">
        <v>11</v>
      </c>
      <c r="C108" s="29" t="s">
        <v>40</v>
      </c>
      <c r="D108" s="29" t="s">
        <v>15</v>
      </c>
      <c r="E108" s="29" t="s">
        <v>13</v>
      </c>
      <c r="F108" s="29" t="str">
        <f t="shared" si="11"/>
        <v xml:space="preserve">*-За 9 месяцев 2018 г. заработная плата составила 30 062,70 руб.,т.е. 101,8 % от прогнозной среднемесячной зарплаты по ПСЭР области - 29 543 руб. </v>
      </c>
      <c r="G108" s="30">
        <v>2018</v>
      </c>
      <c r="H108" s="30">
        <f t="shared" si="12"/>
        <v>2018</v>
      </c>
      <c r="I108" s="30" t="str">
        <f t="shared" si="12"/>
        <v>9 месяцев 2018 г.</v>
      </c>
      <c r="J108" s="31"/>
      <c r="K108" s="31"/>
      <c r="L108" s="31"/>
      <c r="M108" s="31"/>
      <c r="N108" s="31"/>
      <c r="O108" s="31"/>
      <c r="P108" s="31"/>
      <c r="Q108" s="31"/>
      <c r="R108" s="31">
        <v>808</v>
      </c>
      <c r="S108" s="31" t="s">
        <v>220</v>
      </c>
      <c r="T108" s="31" t="s">
        <v>221</v>
      </c>
      <c r="U108" s="31" t="s">
        <v>229</v>
      </c>
      <c r="V108" s="31">
        <v>111</v>
      </c>
      <c r="W108" s="32">
        <v>2843.174</v>
      </c>
      <c r="X108" s="32">
        <f t="shared" si="8"/>
        <v>2843.174</v>
      </c>
      <c r="Y108" s="31">
        <f t="shared" si="9"/>
        <v>0</v>
      </c>
      <c r="Z108" s="32">
        <v>55.5</v>
      </c>
      <c r="AA108" s="32">
        <v>8.5739999999999998</v>
      </c>
      <c r="AB108" s="33">
        <f t="shared" si="10"/>
        <v>46.926000000000002</v>
      </c>
      <c r="AC108" s="30" t="str">
        <f t="shared" si="13"/>
        <v xml:space="preserve"> Отклонение за счет внебюджетных источников- в связи с отсутствием реального поступления финансовых средств </v>
      </c>
    </row>
    <row r="109" spans="1:29" s="15" customFormat="1" ht="90">
      <c r="A109" s="4" t="s">
        <v>386</v>
      </c>
      <c r="B109" s="29" t="s">
        <v>11</v>
      </c>
      <c r="C109" s="29" t="s">
        <v>40</v>
      </c>
      <c r="D109" s="29" t="s">
        <v>15</v>
      </c>
      <c r="E109" s="29" t="s">
        <v>13</v>
      </c>
      <c r="F109" s="29" t="str">
        <f t="shared" si="11"/>
        <v xml:space="preserve">*-За 9 месяцев 2018 г. заработная плата составила 30 062,70 руб.,т.е. 101,8 % от прогнозной среднемесячной зарплаты по ПСЭР области - 29 543 руб. </v>
      </c>
      <c r="G109" s="30">
        <v>2018</v>
      </c>
      <c r="H109" s="30">
        <f t="shared" si="12"/>
        <v>2018</v>
      </c>
      <c r="I109" s="30" t="str">
        <f t="shared" si="12"/>
        <v>9 месяцев 2018 г.</v>
      </c>
      <c r="J109" s="31"/>
      <c r="K109" s="31"/>
      <c r="L109" s="31"/>
      <c r="M109" s="31"/>
      <c r="N109" s="31"/>
      <c r="O109" s="31"/>
      <c r="P109" s="31"/>
      <c r="Q109" s="31"/>
      <c r="R109" s="31">
        <v>808</v>
      </c>
      <c r="S109" s="31" t="s">
        <v>220</v>
      </c>
      <c r="T109" s="31" t="s">
        <v>221</v>
      </c>
      <c r="U109" s="31" t="s">
        <v>229</v>
      </c>
      <c r="V109" s="31">
        <v>119</v>
      </c>
      <c r="W109" s="32">
        <v>1010.674</v>
      </c>
      <c r="X109" s="32">
        <f t="shared" si="8"/>
        <v>1010.674</v>
      </c>
      <c r="Y109" s="31">
        <f t="shared" si="9"/>
        <v>0</v>
      </c>
      <c r="Z109" s="32">
        <v>11.2</v>
      </c>
      <c r="AA109" s="32">
        <v>0.57399999999999995</v>
      </c>
      <c r="AB109" s="33">
        <f t="shared" si="10"/>
        <v>10.625999999999999</v>
      </c>
      <c r="AC109" s="30" t="str">
        <f t="shared" si="13"/>
        <v xml:space="preserve"> Отклонение за счет внебюджетных источников- в связи с отсутствием реального поступления финансовых средств </v>
      </c>
    </row>
    <row r="110" spans="1:29" s="15" customFormat="1" ht="90">
      <c r="A110" s="4" t="s">
        <v>387</v>
      </c>
      <c r="B110" s="29" t="s">
        <v>11</v>
      </c>
      <c r="C110" s="29" t="s">
        <v>40</v>
      </c>
      <c r="D110" s="29" t="s">
        <v>15</v>
      </c>
      <c r="E110" s="29" t="s">
        <v>13</v>
      </c>
      <c r="F110" s="29" t="str">
        <f t="shared" si="11"/>
        <v xml:space="preserve">*-За 9 месяцев 2018 г. заработная плата составила 30 062,70 руб.,т.е. 101,8 % от прогнозной среднемесячной зарплаты по ПСЭР области - 29 543 руб. </v>
      </c>
      <c r="G110" s="30">
        <v>2018</v>
      </c>
      <c r="H110" s="30">
        <f t="shared" si="12"/>
        <v>2018</v>
      </c>
      <c r="I110" s="30" t="str">
        <f t="shared" si="12"/>
        <v>9 месяцев 2018 г.</v>
      </c>
      <c r="J110" s="31"/>
      <c r="K110" s="31"/>
      <c r="L110" s="31"/>
      <c r="M110" s="31"/>
      <c r="N110" s="31"/>
      <c r="O110" s="31"/>
      <c r="P110" s="31"/>
      <c r="Q110" s="31"/>
      <c r="R110" s="31">
        <v>808</v>
      </c>
      <c r="S110" s="31" t="s">
        <v>220</v>
      </c>
      <c r="T110" s="31" t="s">
        <v>221</v>
      </c>
      <c r="U110" s="31" t="s">
        <v>230</v>
      </c>
      <c r="V110" s="31">
        <v>111</v>
      </c>
      <c r="W110" s="32">
        <v>2461.73</v>
      </c>
      <c r="X110" s="32">
        <f t="shared" si="8"/>
        <v>2461.73</v>
      </c>
      <c r="Y110" s="31">
        <f t="shared" si="9"/>
        <v>0</v>
      </c>
      <c r="Z110" s="32">
        <v>49.4</v>
      </c>
      <c r="AA110" s="32">
        <v>3.968E-2</v>
      </c>
      <c r="AB110" s="33">
        <f t="shared" si="10"/>
        <v>49.360320000000002</v>
      </c>
      <c r="AC110" s="30" t="str">
        <f t="shared" si="13"/>
        <v xml:space="preserve"> Отклонение за счет внебюджетных источников- в связи с отсутствием реального поступления финансовых средств </v>
      </c>
    </row>
    <row r="111" spans="1:29" s="15" customFormat="1" ht="90">
      <c r="A111" s="4" t="s">
        <v>388</v>
      </c>
      <c r="B111" s="29" t="s">
        <v>11</v>
      </c>
      <c r="C111" s="29" t="s">
        <v>40</v>
      </c>
      <c r="D111" s="29" t="s">
        <v>15</v>
      </c>
      <c r="E111" s="29" t="s">
        <v>13</v>
      </c>
      <c r="F111" s="29" t="str">
        <f t="shared" si="11"/>
        <v xml:space="preserve">*-За 9 месяцев 2018 г. заработная плата составила 30 062,70 руб.,т.е. 101,8 % от прогнозной среднемесячной зарплаты по ПСЭР области - 29 543 руб. </v>
      </c>
      <c r="G111" s="30">
        <v>2018</v>
      </c>
      <c r="H111" s="30">
        <f t="shared" si="12"/>
        <v>2018</v>
      </c>
      <c r="I111" s="30" t="str">
        <f t="shared" si="12"/>
        <v>9 месяцев 2018 г.</v>
      </c>
      <c r="J111" s="31"/>
      <c r="K111" s="31"/>
      <c r="L111" s="31"/>
      <c r="M111" s="31"/>
      <c r="N111" s="31"/>
      <c r="O111" s="31"/>
      <c r="P111" s="31"/>
      <c r="Q111" s="31"/>
      <c r="R111" s="31">
        <v>808</v>
      </c>
      <c r="S111" s="31" t="s">
        <v>220</v>
      </c>
      <c r="T111" s="31" t="s">
        <v>221</v>
      </c>
      <c r="U111" s="31" t="s">
        <v>230</v>
      </c>
      <c r="V111" s="31">
        <v>119</v>
      </c>
      <c r="W111" s="32">
        <v>813.63099999999997</v>
      </c>
      <c r="X111" s="32">
        <f t="shared" si="8"/>
        <v>813.63099999999997</v>
      </c>
      <c r="Y111" s="31">
        <f t="shared" si="9"/>
        <v>0</v>
      </c>
      <c r="Z111" s="32">
        <v>10</v>
      </c>
      <c r="AA111" s="32">
        <v>2.2469999999999999</v>
      </c>
      <c r="AB111" s="33">
        <f t="shared" si="10"/>
        <v>7.7530000000000001</v>
      </c>
      <c r="AC111" s="30" t="str">
        <f>AC110</f>
        <v xml:space="preserve"> Отклонение за счет внебюджетных источников- в связи с отсутствием реального поступления финансовых средств </v>
      </c>
    </row>
    <row r="112" spans="1:29" s="15" customFormat="1" ht="75">
      <c r="A112" s="4" t="s">
        <v>389</v>
      </c>
      <c r="B112" s="29" t="s">
        <v>11</v>
      </c>
      <c r="C112" s="29" t="s">
        <v>40</v>
      </c>
      <c r="D112" s="29" t="s">
        <v>15</v>
      </c>
      <c r="E112" s="29" t="s">
        <v>13</v>
      </c>
      <c r="F112" s="29" t="str">
        <f t="shared" si="11"/>
        <v xml:space="preserve">*-За 9 месяцев 2018 г. заработная плата составила 30 062,70 руб.,т.е. 101,8 % от прогнозной среднемесячной зарплаты по ПСЭР области - 29 543 руб. </v>
      </c>
      <c r="G112" s="30">
        <v>2018</v>
      </c>
      <c r="H112" s="30">
        <f t="shared" si="12"/>
        <v>2018</v>
      </c>
      <c r="I112" s="30" t="str">
        <f t="shared" si="12"/>
        <v>9 месяцев 2018 г.</v>
      </c>
      <c r="J112" s="31"/>
      <c r="K112" s="31"/>
      <c r="L112" s="31"/>
      <c r="M112" s="31"/>
      <c r="N112" s="31"/>
      <c r="O112" s="31"/>
      <c r="P112" s="31"/>
      <c r="Q112" s="31"/>
      <c r="R112" s="31">
        <v>808</v>
      </c>
      <c r="S112" s="31" t="s">
        <v>220</v>
      </c>
      <c r="T112" s="31" t="s">
        <v>221</v>
      </c>
      <c r="U112" s="31" t="s">
        <v>231</v>
      </c>
      <c r="V112" s="31">
        <v>111</v>
      </c>
      <c r="W112" s="32">
        <v>0</v>
      </c>
      <c r="X112" s="32">
        <f t="shared" si="8"/>
        <v>0</v>
      </c>
      <c r="Y112" s="31">
        <f t="shared" si="9"/>
        <v>0</v>
      </c>
      <c r="Z112" s="32">
        <v>0</v>
      </c>
      <c r="AA112" s="32">
        <v>0</v>
      </c>
      <c r="AB112" s="33">
        <f t="shared" si="10"/>
        <v>0</v>
      </c>
      <c r="AC112" s="30" t="s">
        <v>223</v>
      </c>
    </row>
    <row r="113" spans="1:29" s="15" customFormat="1" ht="75">
      <c r="A113" s="4" t="s">
        <v>390</v>
      </c>
      <c r="B113" s="29" t="s">
        <v>11</v>
      </c>
      <c r="C113" s="29" t="s">
        <v>40</v>
      </c>
      <c r="D113" s="29" t="s">
        <v>15</v>
      </c>
      <c r="E113" s="29" t="s">
        <v>13</v>
      </c>
      <c r="F113" s="29" t="str">
        <f t="shared" si="11"/>
        <v xml:space="preserve">*-За 9 месяцев 2018 г. заработная плата составила 30 062,70 руб.,т.е. 101,8 % от прогнозной среднемесячной зарплаты по ПСЭР области - 29 543 руб. </v>
      </c>
      <c r="G113" s="30">
        <v>2018</v>
      </c>
      <c r="H113" s="30">
        <f t="shared" si="12"/>
        <v>2018</v>
      </c>
      <c r="I113" s="30" t="str">
        <f t="shared" si="12"/>
        <v>9 месяцев 2018 г.</v>
      </c>
      <c r="J113" s="31"/>
      <c r="K113" s="31"/>
      <c r="L113" s="31"/>
      <c r="M113" s="31"/>
      <c r="N113" s="31"/>
      <c r="O113" s="31"/>
      <c r="P113" s="31"/>
      <c r="Q113" s="31"/>
      <c r="R113" s="31">
        <v>808</v>
      </c>
      <c r="S113" s="31" t="s">
        <v>220</v>
      </c>
      <c r="T113" s="31" t="s">
        <v>221</v>
      </c>
      <c r="U113" s="31" t="s">
        <v>231</v>
      </c>
      <c r="V113" s="31">
        <v>119</v>
      </c>
      <c r="W113" s="32">
        <v>0</v>
      </c>
      <c r="X113" s="32">
        <f t="shared" si="8"/>
        <v>0</v>
      </c>
      <c r="Y113" s="31">
        <f t="shared" si="9"/>
        <v>0</v>
      </c>
      <c r="Z113" s="32">
        <v>0</v>
      </c>
      <c r="AA113" s="32">
        <v>0</v>
      </c>
      <c r="AB113" s="33">
        <f t="shared" si="10"/>
        <v>0</v>
      </c>
      <c r="AC113" s="30" t="s">
        <v>223</v>
      </c>
    </row>
    <row r="114" spans="1:29" s="15" customFormat="1" ht="75">
      <c r="A114" s="4" t="s">
        <v>391</v>
      </c>
      <c r="B114" s="29" t="s">
        <v>11</v>
      </c>
      <c r="C114" s="29" t="s">
        <v>40</v>
      </c>
      <c r="D114" s="29" t="s">
        <v>15</v>
      </c>
      <c r="E114" s="29" t="s">
        <v>13</v>
      </c>
      <c r="F114" s="29" t="str">
        <f t="shared" si="11"/>
        <v xml:space="preserve">*-За 9 месяцев 2018 г. заработная плата составила 30 062,70 руб.,т.е. 101,8 % от прогнозной среднемесячной зарплаты по ПСЭР области - 29 543 руб. </v>
      </c>
      <c r="G114" s="30">
        <v>2018</v>
      </c>
      <c r="H114" s="30">
        <f t="shared" ref="H114:I115" si="14">H113</f>
        <v>2018</v>
      </c>
      <c r="I114" s="30" t="str">
        <f t="shared" si="14"/>
        <v>9 месяцев 2018 г.</v>
      </c>
      <c r="J114" s="31"/>
      <c r="K114" s="31"/>
      <c r="L114" s="31"/>
      <c r="M114" s="31"/>
      <c r="N114" s="31"/>
      <c r="O114" s="31"/>
      <c r="P114" s="31"/>
      <c r="Q114" s="31"/>
      <c r="R114" s="31">
        <v>808</v>
      </c>
      <c r="S114" s="31" t="s">
        <v>220</v>
      </c>
      <c r="T114" s="31" t="s">
        <v>221</v>
      </c>
      <c r="U114" s="31" t="s">
        <v>232</v>
      </c>
      <c r="V114" s="31">
        <v>111</v>
      </c>
      <c r="W114" s="32">
        <v>0</v>
      </c>
      <c r="X114" s="32">
        <f t="shared" si="8"/>
        <v>0</v>
      </c>
      <c r="Y114" s="31">
        <f>SUM(W114-X114)</f>
        <v>0</v>
      </c>
      <c r="Z114" s="32">
        <v>1924.1</v>
      </c>
      <c r="AA114" s="32">
        <v>1611.6110000000001</v>
      </c>
      <c r="AB114" s="33">
        <f t="shared" si="10"/>
        <v>312.48899999999981</v>
      </c>
      <c r="AC114" s="30" t="s">
        <v>223</v>
      </c>
    </row>
    <row r="115" spans="1:29" s="15" customFormat="1" ht="75">
      <c r="A115" s="4" t="s">
        <v>392</v>
      </c>
      <c r="B115" s="21" t="s">
        <v>11</v>
      </c>
      <c r="C115" s="21" t="s">
        <v>40</v>
      </c>
      <c r="D115" s="21" t="s">
        <v>15</v>
      </c>
      <c r="E115" s="21" t="s">
        <v>13</v>
      </c>
      <c r="F115" s="21" t="str">
        <f t="shared" si="11"/>
        <v xml:space="preserve">*-За 9 месяцев 2018 г. заработная плата составила 30 062,70 руб.,т.е. 101,8 % от прогнозной среднемесячной зарплаты по ПСЭР области - 29 543 руб. </v>
      </c>
      <c r="G115" s="22">
        <v>2018</v>
      </c>
      <c r="H115" s="22">
        <f t="shared" si="14"/>
        <v>2018</v>
      </c>
      <c r="I115" s="22" t="str">
        <f t="shared" si="14"/>
        <v>9 месяцев 2018 г.</v>
      </c>
      <c r="J115" s="23"/>
      <c r="K115" s="23"/>
      <c r="L115" s="23"/>
      <c r="M115" s="23"/>
      <c r="N115" s="23"/>
      <c r="O115" s="23"/>
      <c r="P115" s="23"/>
      <c r="Q115" s="23"/>
      <c r="R115" s="23">
        <v>808</v>
      </c>
      <c r="S115" s="23" t="s">
        <v>220</v>
      </c>
      <c r="T115" s="23" t="s">
        <v>221</v>
      </c>
      <c r="U115" s="23" t="s">
        <v>232</v>
      </c>
      <c r="V115" s="23">
        <v>119</v>
      </c>
      <c r="W115" s="24">
        <v>0</v>
      </c>
      <c r="X115" s="24">
        <f t="shared" si="8"/>
        <v>0</v>
      </c>
      <c r="Y115" s="23">
        <f>SUM(W115-X115)</f>
        <v>0</v>
      </c>
      <c r="Z115" s="24">
        <v>589.01499999999999</v>
      </c>
      <c r="AA115" s="24">
        <v>439.22899999999998</v>
      </c>
      <c r="AB115" s="25">
        <f t="shared" si="10"/>
        <v>149.786</v>
      </c>
      <c r="AC115" s="22" t="s">
        <v>223</v>
      </c>
    </row>
    <row r="116" spans="1:29" s="15" customFormat="1" ht="75">
      <c r="A116" s="4" t="s">
        <v>393</v>
      </c>
      <c r="B116" s="29" t="s">
        <v>11</v>
      </c>
      <c r="C116" s="29" t="s">
        <v>40</v>
      </c>
      <c r="D116" s="29" t="s">
        <v>15</v>
      </c>
      <c r="E116" s="29" t="s">
        <v>13</v>
      </c>
      <c r="F116" s="29" t="s">
        <v>283</v>
      </c>
      <c r="G116" s="30">
        <v>2018</v>
      </c>
      <c r="H116" s="30">
        <v>2018</v>
      </c>
      <c r="I116" s="30" t="s">
        <v>284</v>
      </c>
      <c r="J116" s="31"/>
      <c r="K116" s="31"/>
      <c r="L116" s="31"/>
      <c r="M116" s="31"/>
      <c r="N116" s="31"/>
      <c r="O116" s="31"/>
      <c r="P116" s="31"/>
      <c r="Q116" s="31"/>
      <c r="R116" s="31">
        <v>808</v>
      </c>
      <c r="S116" s="31" t="s">
        <v>220</v>
      </c>
      <c r="T116" s="31" t="s">
        <v>221</v>
      </c>
      <c r="U116" s="31" t="s">
        <v>222</v>
      </c>
      <c r="V116" s="31">
        <v>111</v>
      </c>
      <c r="W116" s="32">
        <v>58935.415999999997</v>
      </c>
      <c r="X116" s="32">
        <f>W116</f>
        <v>58935.415999999997</v>
      </c>
      <c r="Y116" s="32">
        <f>SUM(W116-X116)</f>
        <v>0</v>
      </c>
      <c r="Z116" s="32">
        <f>AA116</f>
        <v>14739.564</v>
      </c>
      <c r="AA116" s="32">
        <v>14739.564</v>
      </c>
      <c r="AB116" s="33">
        <f>Z116-AA116</f>
        <v>0</v>
      </c>
      <c r="AC116" s="30" t="s">
        <v>223</v>
      </c>
    </row>
    <row r="117" spans="1:29" s="15" customFormat="1" ht="75">
      <c r="A117" s="4" t="s">
        <v>394</v>
      </c>
      <c r="B117" s="29" t="s">
        <v>11</v>
      </c>
      <c r="C117" s="29" t="s">
        <v>40</v>
      </c>
      <c r="D117" s="29" t="s">
        <v>15</v>
      </c>
      <c r="E117" s="29" t="s">
        <v>13</v>
      </c>
      <c r="F117" s="29" t="str">
        <f>F116</f>
        <v xml:space="preserve">*-За 10 месяцев 2018 г. заработная плата составила 30 245,38 руб.,т.е. 96,4 % от прогнозной среднемесячной зарплаты по ПСЭР области - 31 378,00 руб. </v>
      </c>
      <c r="G117" s="30">
        <v>2018</v>
      </c>
      <c r="H117" s="30">
        <f>H116</f>
        <v>2018</v>
      </c>
      <c r="I117" s="30" t="str">
        <f>I116</f>
        <v>10 месяцев 2018 г.</v>
      </c>
      <c r="J117" s="31"/>
      <c r="K117" s="31"/>
      <c r="L117" s="31"/>
      <c r="M117" s="31"/>
      <c r="N117" s="31"/>
      <c r="O117" s="31"/>
      <c r="P117" s="31"/>
      <c r="Q117" s="31"/>
      <c r="R117" s="31">
        <v>808</v>
      </c>
      <c r="S117" s="31" t="s">
        <v>220</v>
      </c>
      <c r="T117" s="31" t="s">
        <v>221</v>
      </c>
      <c r="U117" s="31" t="s">
        <v>222</v>
      </c>
      <c r="V117" s="31">
        <v>119</v>
      </c>
      <c r="W117" s="32">
        <v>19813.368999999999</v>
      </c>
      <c r="X117" s="32">
        <f t="shared" ref="X117:X135" si="15">W117</f>
        <v>19813.368999999999</v>
      </c>
      <c r="Y117" s="31">
        <f t="shared" ref="Y117:Y133" si="16">SUM(W117-X117)</f>
        <v>0</v>
      </c>
      <c r="Z117" s="32">
        <f t="shared" ref="Z117:Z135" si="17">AA117</f>
        <v>5144.835</v>
      </c>
      <c r="AA117" s="32">
        <v>5144.835</v>
      </c>
      <c r="AB117" s="33">
        <f t="shared" ref="AB117:AB135" si="18">Z117-AA117</f>
        <v>0</v>
      </c>
      <c r="AC117" s="30" t="str">
        <f>AC116</f>
        <v>х</v>
      </c>
    </row>
    <row r="118" spans="1:29" s="15" customFormat="1" ht="75">
      <c r="A118" s="4" t="s">
        <v>395</v>
      </c>
      <c r="B118" s="29" t="s">
        <v>11</v>
      </c>
      <c r="C118" s="29" t="s">
        <v>40</v>
      </c>
      <c r="D118" s="29" t="s">
        <v>15</v>
      </c>
      <c r="E118" s="29" t="s">
        <v>13</v>
      </c>
      <c r="F118" s="29" t="str">
        <f t="shared" ref="F118:F135" si="19">F117</f>
        <v xml:space="preserve">*-За 10 месяцев 2018 г. заработная плата составила 30 245,38 руб.,т.е. 96,4 % от прогнозной среднемесячной зарплаты по ПСЭР области - 31 378,00 руб. </v>
      </c>
      <c r="G118" s="30">
        <v>2018</v>
      </c>
      <c r="H118" s="30">
        <f t="shared" ref="H118:I133" si="20">H117</f>
        <v>2018</v>
      </c>
      <c r="I118" s="30" t="str">
        <f>I117</f>
        <v>10 месяцев 2018 г.</v>
      </c>
      <c r="J118" s="31"/>
      <c r="K118" s="31"/>
      <c r="L118" s="31"/>
      <c r="M118" s="31"/>
      <c r="N118" s="31"/>
      <c r="O118" s="31"/>
      <c r="P118" s="31"/>
      <c r="Q118" s="31"/>
      <c r="R118" s="31">
        <v>808</v>
      </c>
      <c r="S118" s="31" t="s">
        <v>220</v>
      </c>
      <c r="T118" s="31" t="s">
        <v>221</v>
      </c>
      <c r="U118" s="31" t="s">
        <v>224</v>
      </c>
      <c r="V118" s="31">
        <v>111</v>
      </c>
      <c r="W118" s="32">
        <v>22532.455000000002</v>
      </c>
      <c r="X118" s="32">
        <f t="shared" si="15"/>
        <v>22532.455000000002</v>
      </c>
      <c r="Y118" s="31">
        <f t="shared" si="16"/>
        <v>0</v>
      </c>
      <c r="Z118" s="32">
        <f t="shared" si="17"/>
        <v>19307.612000000001</v>
      </c>
      <c r="AA118" s="32">
        <v>19307.612000000001</v>
      </c>
      <c r="AB118" s="33">
        <f t="shared" si="18"/>
        <v>0</v>
      </c>
      <c r="AC118" s="30" t="str">
        <f t="shared" ref="AC118:AC130" si="21">AC117</f>
        <v>х</v>
      </c>
    </row>
    <row r="119" spans="1:29" s="15" customFormat="1" ht="75">
      <c r="A119" s="4" t="s">
        <v>396</v>
      </c>
      <c r="B119" s="29" t="s">
        <v>11</v>
      </c>
      <c r="C119" s="29" t="s">
        <v>40</v>
      </c>
      <c r="D119" s="29" t="s">
        <v>15</v>
      </c>
      <c r="E119" s="29" t="s">
        <v>13</v>
      </c>
      <c r="F119" s="29" t="str">
        <f t="shared" si="19"/>
        <v xml:space="preserve">*-За 10 месяцев 2018 г. заработная плата составила 30 245,38 руб.,т.е. 96,4 % от прогнозной среднемесячной зарплаты по ПСЭР области - 31 378,00 руб. </v>
      </c>
      <c r="G119" s="30">
        <v>2018</v>
      </c>
      <c r="H119" s="30">
        <f t="shared" si="20"/>
        <v>2018</v>
      </c>
      <c r="I119" s="30" t="str">
        <f t="shared" si="20"/>
        <v>10 месяцев 2018 г.</v>
      </c>
      <c r="J119" s="31"/>
      <c r="K119" s="31"/>
      <c r="L119" s="31"/>
      <c r="M119" s="31"/>
      <c r="N119" s="31"/>
      <c r="O119" s="31"/>
      <c r="P119" s="31"/>
      <c r="Q119" s="31"/>
      <c r="R119" s="31">
        <v>808</v>
      </c>
      <c r="S119" s="31" t="s">
        <v>220</v>
      </c>
      <c r="T119" s="31" t="s">
        <v>221</v>
      </c>
      <c r="U119" s="31" t="s">
        <v>224</v>
      </c>
      <c r="V119" s="31">
        <v>119</v>
      </c>
      <c r="W119" s="32">
        <v>6944.6220000000003</v>
      </c>
      <c r="X119" s="32">
        <f t="shared" si="15"/>
        <v>6944.6220000000003</v>
      </c>
      <c r="Y119" s="31">
        <f t="shared" si="16"/>
        <v>0</v>
      </c>
      <c r="Z119" s="32">
        <f t="shared" si="17"/>
        <v>6414.0290000000005</v>
      </c>
      <c r="AA119" s="32">
        <v>6414.0290000000005</v>
      </c>
      <c r="AB119" s="33">
        <f t="shared" si="18"/>
        <v>0</v>
      </c>
      <c r="AC119" s="30" t="str">
        <f t="shared" si="21"/>
        <v>х</v>
      </c>
    </row>
    <row r="120" spans="1:29" s="15" customFormat="1" ht="75">
      <c r="A120" s="4" t="s">
        <v>397</v>
      </c>
      <c r="B120" s="29" t="s">
        <v>11</v>
      </c>
      <c r="C120" s="29" t="s">
        <v>40</v>
      </c>
      <c r="D120" s="29" t="s">
        <v>15</v>
      </c>
      <c r="E120" s="29" t="s">
        <v>13</v>
      </c>
      <c r="F120" s="29" t="str">
        <f t="shared" si="19"/>
        <v xml:space="preserve">*-За 10 месяцев 2018 г. заработная плата составила 30 245,38 руб.,т.е. 96,4 % от прогнозной среднемесячной зарплаты по ПСЭР области - 31 378,00 руб. </v>
      </c>
      <c r="G120" s="30">
        <v>2018</v>
      </c>
      <c r="H120" s="30">
        <f t="shared" si="20"/>
        <v>2018</v>
      </c>
      <c r="I120" s="30" t="str">
        <f t="shared" si="20"/>
        <v>10 месяцев 2018 г.</v>
      </c>
      <c r="J120" s="31"/>
      <c r="K120" s="31"/>
      <c r="L120" s="31"/>
      <c r="M120" s="31"/>
      <c r="N120" s="31"/>
      <c r="O120" s="31"/>
      <c r="P120" s="31"/>
      <c r="Q120" s="31"/>
      <c r="R120" s="31">
        <v>808</v>
      </c>
      <c r="S120" s="31" t="s">
        <v>220</v>
      </c>
      <c r="T120" s="31" t="s">
        <v>221</v>
      </c>
      <c r="U120" s="31" t="s">
        <v>225</v>
      </c>
      <c r="V120" s="31">
        <v>111</v>
      </c>
      <c r="W120" s="32">
        <v>18562.922999999999</v>
      </c>
      <c r="X120" s="32">
        <f t="shared" si="15"/>
        <v>18562.922999999999</v>
      </c>
      <c r="Y120" s="31">
        <f t="shared" si="16"/>
        <v>0</v>
      </c>
      <c r="Z120" s="32">
        <f t="shared" si="17"/>
        <v>1302.6279999999999</v>
      </c>
      <c r="AA120" s="32">
        <v>1302.6279999999999</v>
      </c>
      <c r="AB120" s="33">
        <f t="shared" si="18"/>
        <v>0</v>
      </c>
      <c r="AC120" s="30" t="str">
        <f t="shared" si="21"/>
        <v>х</v>
      </c>
    </row>
    <row r="121" spans="1:29" s="15" customFormat="1" ht="75">
      <c r="A121" s="4" t="s">
        <v>398</v>
      </c>
      <c r="B121" s="29" t="s">
        <v>11</v>
      </c>
      <c r="C121" s="29" t="s">
        <v>40</v>
      </c>
      <c r="D121" s="29" t="s">
        <v>15</v>
      </c>
      <c r="E121" s="29" t="s">
        <v>13</v>
      </c>
      <c r="F121" s="29" t="str">
        <f t="shared" si="19"/>
        <v xml:space="preserve">*-За 10 месяцев 2018 г. заработная плата составила 30 245,38 руб.,т.е. 96,4 % от прогнозной среднемесячной зарплаты по ПСЭР области - 31 378,00 руб. </v>
      </c>
      <c r="G121" s="30">
        <v>2018</v>
      </c>
      <c r="H121" s="30">
        <f t="shared" si="20"/>
        <v>2018</v>
      </c>
      <c r="I121" s="30" t="str">
        <f t="shared" si="20"/>
        <v>10 месяцев 2018 г.</v>
      </c>
      <c r="J121" s="31"/>
      <c r="K121" s="31"/>
      <c r="L121" s="31"/>
      <c r="M121" s="31"/>
      <c r="N121" s="31"/>
      <c r="O121" s="31"/>
      <c r="P121" s="31"/>
      <c r="Q121" s="31"/>
      <c r="R121" s="31">
        <v>808</v>
      </c>
      <c r="S121" s="31" t="s">
        <v>220</v>
      </c>
      <c r="T121" s="31" t="s">
        <v>221</v>
      </c>
      <c r="U121" s="31" t="s">
        <v>225</v>
      </c>
      <c r="V121" s="31">
        <v>119</v>
      </c>
      <c r="W121" s="32">
        <v>8230.19</v>
      </c>
      <c r="X121" s="32">
        <f t="shared" si="15"/>
        <v>8230.19</v>
      </c>
      <c r="Y121" s="31">
        <f t="shared" si="16"/>
        <v>0</v>
      </c>
      <c r="Z121" s="32">
        <f t="shared" si="17"/>
        <v>426.69400000000002</v>
      </c>
      <c r="AA121" s="32">
        <v>426.69400000000002</v>
      </c>
      <c r="AB121" s="33">
        <f t="shared" si="18"/>
        <v>0</v>
      </c>
      <c r="AC121" s="30" t="str">
        <f t="shared" si="21"/>
        <v>х</v>
      </c>
    </row>
    <row r="122" spans="1:29" s="15" customFormat="1" ht="75">
      <c r="A122" s="4" t="s">
        <v>399</v>
      </c>
      <c r="B122" s="29" t="s">
        <v>11</v>
      </c>
      <c r="C122" s="29" t="s">
        <v>40</v>
      </c>
      <c r="D122" s="29" t="s">
        <v>15</v>
      </c>
      <c r="E122" s="29" t="s">
        <v>13</v>
      </c>
      <c r="F122" s="29" t="str">
        <f t="shared" si="19"/>
        <v xml:space="preserve">*-За 10 месяцев 2018 г. заработная плата составила 30 245,38 руб.,т.е. 96,4 % от прогнозной среднемесячной зарплаты по ПСЭР области - 31 378,00 руб. </v>
      </c>
      <c r="G122" s="30">
        <v>2018</v>
      </c>
      <c r="H122" s="30">
        <f t="shared" si="20"/>
        <v>2018</v>
      </c>
      <c r="I122" s="30" t="str">
        <f t="shared" si="20"/>
        <v>10 месяцев 2018 г.</v>
      </c>
      <c r="J122" s="31"/>
      <c r="K122" s="31"/>
      <c r="L122" s="31"/>
      <c r="M122" s="31"/>
      <c r="N122" s="31"/>
      <c r="O122" s="31"/>
      <c r="P122" s="31"/>
      <c r="Q122" s="31"/>
      <c r="R122" s="31">
        <v>808</v>
      </c>
      <c r="S122" s="31" t="s">
        <v>220</v>
      </c>
      <c r="T122" s="31" t="s">
        <v>221</v>
      </c>
      <c r="U122" s="31" t="s">
        <v>226</v>
      </c>
      <c r="V122" s="31">
        <v>111</v>
      </c>
      <c r="W122" s="32">
        <v>1309.3889999999999</v>
      </c>
      <c r="X122" s="32">
        <f t="shared" si="15"/>
        <v>1309.3889999999999</v>
      </c>
      <c r="Y122" s="31">
        <f t="shared" si="16"/>
        <v>0</v>
      </c>
      <c r="Z122" s="32">
        <f t="shared" si="17"/>
        <v>16.353000000000002</v>
      </c>
      <c r="AA122" s="32">
        <v>16.353000000000002</v>
      </c>
      <c r="AB122" s="33">
        <f t="shared" si="18"/>
        <v>0</v>
      </c>
      <c r="AC122" s="30" t="str">
        <f t="shared" si="21"/>
        <v>х</v>
      </c>
    </row>
    <row r="123" spans="1:29" s="15" customFormat="1" ht="75">
      <c r="A123" s="4" t="s">
        <v>400</v>
      </c>
      <c r="B123" s="29" t="s">
        <v>11</v>
      </c>
      <c r="C123" s="29" t="s">
        <v>40</v>
      </c>
      <c r="D123" s="29" t="s">
        <v>15</v>
      </c>
      <c r="E123" s="29" t="s">
        <v>13</v>
      </c>
      <c r="F123" s="29" t="str">
        <f t="shared" si="19"/>
        <v xml:space="preserve">*-За 10 месяцев 2018 г. заработная плата составила 30 245,38 руб.,т.е. 96,4 % от прогнозной среднемесячной зарплаты по ПСЭР области - 31 378,00 руб. </v>
      </c>
      <c r="G123" s="30">
        <v>2018</v>
      </c>
      <c r="H123" s="30">
        <f t="shared" si="20"/>
        <v>2018</v>
      </c>
      <c r="I123" s="30" t="str">
        <f t="shared" si="20"/>
        <v>10 месяцев 2018 г.</v>
      </c>
      <c r="J123" s="31"/>
      <c r="K123" s="31"/>
      <c r="L123" s="31"/>
      <c r="M123" s="31"/>
      <c r="N123" s="31"/>
      <c r="O123" s="31"/>
      <c r="P123" s="31"/>
      <c r="Q123" s="31"/>
      <c r="R123" s="31">
        <v>808</v>
      </c>
      <c r="S123" s="31" t="s">
        <v>220</v>
      </c>
      <c r="T123" s="31" t="s">
        <v>221</v>
      </c>
      <c r="U123" s="31" t="s">
        <v>226</v>
      </c>
      <c r="V123" s="31">
        <v>119</v>
      </c>
      <c r="W123" s="32">
        <v>358.387</v>
      </c>
      <c r="X123" s="32">
        <f t="shared" si="15"/>
        <v>358.387</v>
      </c>
      <c r="Y123" s="31">
        <f t="shared" si="16"/>
        <v>0</v>
      </c>
      <c r="Z123" s="32">
        <f t="shared" si="17"/>
        <v>0</v>
      </c>
      <c r="AA123" s="32">
        <v>0</v>
      </c>
      <c r="AB123" s="33">
        <f t="shared" si="18"/>
        <v>0</v>
      </c>
      <c r="AC123" s="30" t="str">
        <f t="shared" si="21"/>
        <v>х</v>
      </c>
    </row>
    <row r="124" spans="1:29" s="15" customFormat="1" ht="75">
      <c r="A124" s="4" t="s">
        <v>401</v>
      </c>
      <c r="B124" s="29" t="s">
        <v>11</v>
      </c>
      <c r="C124" s="29" t="s">
        <v>40</v>
      </c>
      <c r="D124" s="29" t="s">
        <v>15</v>
      </c>
      <c r="E124" s="29" t="s">
        <v>13</v>
      </c>
      <c r="F124" s="29" t="str">
        <f t="shared" si="19"/>
        <v xml:space="preserve">*-За 10 месяцев 2018 г. заработная плата составила 30 245,38 руб.,т.е. 96,4 % от прогнозной среднемесячной зарплаты по ПСЭР области - 31 378,00 руб. </v>
      </c>
      <c r="G124" s="30">
        <v>2018</v>
      </c>
      <c r="H124" s="30">
        <f t="shared" si="20"/>
        <v>2018</v>
      </c>
      <c r="I124" s="30" t="str">
        <f t="shared" si="20"/>
        <v>10 месяцев 2018 г.</v>
      </c>
      <c r="J124" s="31"/>
      <c r="K124" s="31"/>
      <c r="L124" s="31"/>
      <c r="M124" s="31"/>
      <c r="N124" s="31"/>
      <c r="O124" s="31"/>
      <c r="P124" s="31"/>
      <c r="Q124" s="31"/>
      <c r="R124" s="31">
        <v>808</v>
      </c>
      <c r="S124" s="31" t="s">
        <v>220</v>
      </c>
      <c r="T124" s="31" t="s">
        <v>221</v>
      </c>
      <c r="U124" s="31" t="s">
        <v>227</v>
      </c>
      <c r="V124" s="31">
        <v>111</v>
      </c>
      <c r="W124" s="32">
        <v>2730.98</v>
      </c>
      <c r="X124" s="32">
        <f t="shared" si="15"/>
        <v>2730.98</v>
      </c>
      <c r="Y124" s="31">
        <f t="shared" si="16"/>
        <v>0</v>
      </c>
      <c r="Z124" s="32">
        <f t="shared" si="17"/>
        <v>6.3</v>
      </c>
      <c r="AA124" s="32">
        <v>6.3</v>
      </c>
      <c r="AB124" s="33">
        <f t="shared" si="18"/>
        <v>0</v>
      </c>
      <c r="AC124" s="30" t="str">
        <f t="shared" si="21"/>
        <v>х</v>
      </c>
    </row>
    <row r="125" spans="1:29" s="15" customFormat="1" ht="75">
      <c r="A125" s="4" t="s">
        <v>402</v>
      </c>
      <c r="B125" s="29" t="s">
        <v>11</v>
      </c>
      <c r="C125" s="29" t="s">
        <v>40</v>
      </c>
      <c r="D125" s="29" t="s">
        <v>15</v>
      </c>
      <c r="E125" s="29" t="s">
        <v>13</v>
      </c>
      <c r="F125" s="29" t="str">
        <f t="shared" si="19"/>
        <v xml:space="preserve">*-За 10 месяцев 2018 г. заработная плата составила 30 245,38 руб.,т.е. 96,4 % от прогнозной среднемесячной зарплаты по ПСЭР области - 31 378,00 руб. </v>
      </c>
      <c r="G125" s="30">
        <v>2018</v>
      </c>
      <c r="H125" s="30">
        <f t="shared" si="20"/>
        <v>2018</v>
      </c>
      <c r="I125" s="30" t="str">
        <f t="shared" si="20"/>
        <v>10 месяцев 2018 г.</v>
      </c>
      <c r="J125" s="31"/>
      <c r="K125" s="31"/>
      <c r="L125" s="31"/>
      <c r="M125" s="31"/>
      <c r="N125" s="31"/>
      <c r="O125" s="31"/>
      <c r="P125" s="31"/>
      <c r="Q125" s="31"/>
      <c r="R125" s="31">
        <v>808</v>
      </c>
      <c r="S125" s="31" t="s">
        <v>220</v>
      </c>
      <c r="T125" s="31" t="s">
        <v>221</v>
      </c>
      <c r="U125" s="31" t="s">
        <v>227</v>
      </c>
      <c r="V125" s="31">
        <v>119</v>
      </c>
      <c r="W125" s="32">
        <v>870.67100000000005</v>
      </c>
      <c r="X125" s="32">
        <f t="shared" si="15"/>
        <v>870.67100000000005</v>
      </c>
      <c r="Y125" s="31">
        <f t="shared" si="16"/>
        <v>0</v>
      </c>
      <c r="Z125" s="32">
        <f t="shared" si="17"/>
        <v>1.9219999999999999</v>
      </c>
      <c r="AA125" s="32">
        <v>1.9219999999999999</v>
      </c>
      <c r="AB125" s="33">
        <f t="shared" si="18"/>
        <v>0</v>
      </c>
      <c r="AC125" s="30" t="str">
        <f t="shared" si="21"/>
        <v>х</v>
      </c>
    </row>
    <row r="126" spans="1:29" s="15" customFormat="1" ht="75">
      <c r="A126" s="4" t="s">
        <v>403</v>
      </c>
      <c r="B126" s="29" t="s">
        <v>11</v>
      </c>
      <c r="C126" s="29" t="s">
        <v>40</v>
      </c>
      <c r="D126" s="29" t="s">
        <v>15</v>
      </c>
      <c r="E126" s="29" t="s">
        <v>13</v>
      </c>
      <c r="F126" s="29" t="str">
        <f t="shared" si="19"/>
        <v xml:space="preserve">*-За 10 месяцев 2018 г. заработная плата составила 30 245,38 руб.,т.е. 96,4 % от прогнозной среднемесячной зарплаты по ПСЭР области - 31 378,00 руб. </v>
      </c>
      <c r="G126" s="30">
        <v>2018</v>
      </c>
      <c r="H126" s="30">
        <f t="shared" si="20"/>
        <v>2018</v>
      </c>
      <c r="I126" s="30" t="str">
        <f t="shared" si="20"/>
        <v>10 месяцев 2018 г.</v>
      </c>
      <c r="J126" s="31"/>
      <c r="K126" s="31"/>
      <c r="L126" s="31"/>
      <c r="M126" s="31"/>
      <c r="N126" s="31"/>
      <c r="O126" s="31"/>
      <c r="P126" s="31"/>
      <c r="Q126" s="31"/>
      <c r="R126" s="31">
        <v>808</v>
      </c>
      <c r="S126" s="31" t="s">
        <v>220</v>
      </c>
      <c r="T126" s="31" t="s">
        <v>221</v>
      </c>
      <c r="U126" s="31" t="s">
        <v>228</v>
      </c>
      <c r="V126" s="31">
        <v>111</v>
      </c>
      <c r="W126" s="32">
        <v>27199.325000000001</v>
      </c>
      <c r="X126" s="32">
        <f t="shared" si="15"/>
        <v>27199.325000000001</v>
      </c>
      <c r="Y126" s="31">
        <f t="shared" si="16"/>
        <v>0</v>
      </c>
      <c r="Z126" s="32">
        <f t="shared" si="17"/>
        <v>252.202</v>
      </c>
      <c r="AA126" s="32">
        <v>252.202</v>
      </c>
      <c r="AB126" s="33">
        <f t="shared" si="18"/>
        <v>0</v>
      </c>
      <c r="AC126" s="30" t="str">
        <f t="shared" si="21"/>
        <v>х</v>
      </c>
    </row>
    <row r="127" spans="1:29" s="15" customFormat="1" ht="75">
      <c r="A127" s="4" t="s">
        <v>404</v>
      </c>
      <c r="B127" s="29" t="s">
        <v>11</v>
      </c>
      <c r="C127" s="29" t="s">
        <v>40</v>
      </c>
      <c r="D127" s="29" t="s">
        <v>15</v>
      </c>
      <c r="E127" s="29" t="s">
        <v>13</v>
      </c>
      <c r="F127" s="29" t="str">
        <f t="shared" si="19"/>
        <v xml:space="preserve">*-За 10 месяцев 2018 г. заработная плата составила 30 245,38 руб.,т.е. 96,4 % от прогнозной среднемесячной зарплаты по ПСЭР области - 31 378,00 руб. </v>
      </c>
      <c r="G127" s="30">
        <v>2018</v>
      </c>
      <c r="H127" s="30">
        <f t="shared" si="20"/>
        <v>2018</v>
      </c>
      <c r="I127" s="30" t="str">
        <f t="shared" si="20"/>
        <v>10 месяцев 2018 г.</v>
      </c>
      <c r="J127" s="31"/>
      <c r="K127" s="31"/>
      <c r="L127" s="31"/>
      <c r="M127" s="31"/>
      <c r="N127" s="31"/>
      <c r="O127" s="31"/>
      <c r="P127" s="31"/>
      <c r="Q127" s="31"/>
      <c r="R127" s="31">
        <v>808</v>
      </c>
      <c r="S127" s="31" t="s">
        <v>220</v>
      </c>
      <c r="T127" s="31" t="s">
        <v>221</v>
      </c>
      <c r="U127" s="31" t="s">
        <v>228</v>
      </c>
      <c r="V127" s="31">
        <v>119</v>
      </c>
      <c r="W127" s="32">
        <v>11686</v>
      </c>
      <c r="X127" s="32">
        <f t="shared" si="15"/>
        <v>11686</v>
      </c>
      <c r="Y127" s="31">
        <f t="shared" si="16"/>
        <v>0</v>
      </c>
      <c r="Z127" s="32">
        <f t="shared" si="17"/>
        <v>51.52</v>
      </c>
      <c r="AA127" s="32">
        <v>51.52</v>
      </c>
      <c r="AB127" s="33">
        <f t="shared" si="18"/>
        <v>0</v>
      </c>
      <c r="AC127" s="30" t="str">
        <f t="shared" si="21"/>
        <v>х</v>
      </c>
    </row>
    <row r="128" spans="1:29" s="15" customFormat="1" ht="75">
      <c r="A128" s="4" t="s">
        <v>405</v>
      </c>
      <c r="B128" s="29" t="s">
        <v>11</v>
      </c>
      <c r="C128" s="29" t="s">
        <v>40</v>
      </c>
      <c r="D128" s="29" t="s">
        <v>15</v>
      </c>
      <c r="E128" s="29" t="s">
        <v>13</v>
      </c>
      <c r="F128" s="29" t="str">
        <f t="shared" si="19"/>
        <v xml:space="preserve">*-За 10 месяцев 2018 г. заработная плата составила 30 245,38 руб.,т.е. 96,4 % от прогнозной среднемесячной зарплаты по ПСЭР области - 31 378,00 руб. </v>
      </c>
      <c r="G128" s="30">
        <v>2018</v>
      </c>
      <c r="H128" s="30">
        <f t="shared" si="20"/>
        <v>2018</v>
      </c>
      <c r="I128" s="30" t="str">
        <f t="shared" si="20"/>
        <v>10 месяцев 2018 г.</v>
      </c>
      <c r="J128" s="31"/>
      <c r="K128" s="31"/>
      <c r="L128" s="31"/>
      <c r="M128" s="31"/>
      <c r="N128" s="31"/>
      <c r="O128" s="31"/>
      <c r="P128" s="31"/>
      <c r="Q128" s="31"/>
      <c r="R128" s="31">
        <v>808</v>
      </c>
      <c r="S128" s="31" t="s">
        <v>220</v>
      </c>
      <c r="T128" s="31" t="s">
        <v>221</v>
      </c>
      <c r="U128" s="31" t="s">
        <v>229</v>
      </c>
      <c r="V128" s="31">
        <v>111</v>
      </c>
      <c r="W128" s="32">
        <v>3335.6129999999998</v>
      </c>
      <c r="X128" s="32">
        <f t="shared" si="15"/>
        <v>3335.6129999999998</v>
      </c>
      <c r="Y128" s="31">
        <f t="shared" si="16"/>
        <v>0</v>
      </c>
      <c r="Z128" s="32">
        <f t="shared" si="17"/>
        <v>8.6379999999999999</v>
      </c>
      <c r="AA128" s="32">
        <v>8.6379999999999999</v>
      </c>
      <c r="AB128" s="33">
        <f t="shared" si="18"/>
        <v>0</v>
      </c>
      <c r="AC128" s="30" t="str">
        <f t="shared" si="21"/>
        <v>х</v>
      </c>
    </row>
    <row r="129" spans="1:29" s="15" customFormat="1" ht="75">
      <c r="A129" s="4" t="s">
        <v>406</v>
      </c>
      <c r="B129" s="29" t="s">
        <v>11</v>
      </c>
      <c r="C129" s="29" t="s">
        <v>40</v>
      </c>
      <c r="D129" s="29" t="s">
        <v>15</v>
      </c>
      <c r="E129" s="29" t="s">
        <v>13</v>
      </c>
      <c r="F129" s="29" t="str">
        <f t="shared" si="19"/>
        <v xml:space="preserve">*-За 10 месяцев 2018 г. заработная плата составила 30 245,38 руб.,т.е. 96,4 % от прогнозной среднемесячной зарплаты по ПСЭР области - 31 378,00 руб. </v>
      </c>
      <c r="G129" s="30">
        <v>2018</v>
      </c>
      <c r="H129" s="30">
        <f t="shared" si="20"/>
        <v>2018</v>
      </c>
      <c r="I129" s="30" t="str">
        <f t="shared" si="20"/>
        <v>10 месяцев 2018 г.</v>
      </c>
      <c r="J129" s="31"/>
      <c r="K129" s="31"/>
      <c r="L129" s="31"/>
      <c r="M129" s="31"/>
      <c r="N129" s="31"/>
      <c r="O129" s="31"/>
      <c r="P129" s="31"/>
      <c r="Q129" s="31"/>
      <c r="R129" s="31">
        <v>808</v>
      </c>
      <c r="S129" s="31" t="s">
        <v>220</v>
      </c>
      <c r="T129" s="31" t="s">
        <v>221</v>
      </c>
      <c r="U129" s="31" t="s">
        <v>229</v>
      </c>
      <c r="V129" s="31">
        <v>119</v>
      </c>
      <c r="W129" s="32">
        <v>1130.2</v>
      </c>
      <c r="X129" s="32">
        <f t="shared" si="15"/>
        <v>1130.2</v>
      </c>
      <c r="Y129" s="31">
        <f t="shared" si="16"/>
        <v>0</v>
      </c>
      <c r="Z129" s="32">
        <f t="shared" si="17"/>
        <v>0.57399999999999995</v>
      </c>
      <c r="AA129" s="32">
        <v>0.57399999999999995</v>
      </c>
      <c r="AB129" s="33">
        <f t="shared" si="18"/>
        <v>0</v>
      </c>
      <c r="AC129" s="30" t="str">
        <f t="shared" si="21"/>
        <v>х</v>
      </c>
    </row>
    <row r="130" spans="1:29" s="15" customFormat="1" ht="75">
      <c r="A130" s="4" t="s">
        <v>407</v>
      </c>
      <c r="B130" s="29" t="s">
        <v>11</v>
      </c>
      <c r="C130" s="29" t="s">
        <v>40</v>
      </c>
      <c r="D130" s="29" t="s">
        <v>15</v>
      </c>
      <c r="E130" s="29" t="s">
        <v>13</v>
      </c>
      <c r="F130" s="29" t="str">
        <f t="shared" si="19"/>
        <v xml:space="preserve">*-За 10 месяцев 2018 г. заработная плата составила 30 245,38 руб.,т.е. 96,4 % от прогнозной среднемесячной зарплаты по ПСЭР области - 31 378,00 руб. </v>
      </c>
      <c r="G130" s="30">
        <v>2018</v>
      </c>
      <c r="H130" s="30">
        <f t="shared" si="20"/>
        <v>2018</v>
      </c>
      <c r="I130" s="30" t="str">
        <f t="shared" si="20"/>
        <v>10 месяцев 2018 г.</v>
      </c>
      <c r="J130" s="31"/>
      <c r="K130" s="31"/>
      <c r="L130" s="31"/>
      <c r="M130" s="31"/>
      <c r="N130" s="31"/>
      <c r="O130" s="31"/>
      <c r="P130" s="31"/>
      <c r="Q130" s="31"/>
      <c r="R130" s="31">
        <v>808</v>
      </c>
      <c r="S130" s="31" t="s">
        <v>220</v>
      </c>
      <c r="T130" s="31" t="s">
        <v>221</v>
      </c>
      <c r="U130" s="31" t="s">
        <v>230</v>
      </c>
      <c r="V130" s="31">
        <v>111</v>
      </c>
      <c r="W130" s="32">
        <v>2481.9430000000002</v>
      </c>
      <c r="X130" s="32">
        <f t="shared" si="15"/>
        <v>2481.9430000000002</v>
      </c>
      <c r="Y130" s="31">
        <f t="shared" si="16"/>
        <v>0</v>
      </c>
      <c r="Z130" s="32">
        <f t="shared" si="17"/>
        <v>0.97267999999999999</v>
      </c>
      <c r="AA130" s="32">
        <f>972.68/1000</f>
        <v>0.97267999999999999</v>
      </c>
      <c r="AB130" s="33">
        <f t="shared" si="18"/>
        <v>0</v>
      </c>
      <c r="AC130" s="30" t="str">
        <f t="shared" si="21"/>
        <v>х</v>
      </c>
    </row>
    <row r="131" spans="1:29" s="15" customFormat="1" ht="75">
      <c r="A131" s="4" t="s">
        <v>408</v>
      </c>
      <c r="B131" s="29" t="s">
        <v>11</v>
      </c>
      <c r="C131" s="29" t="s">
        <v>40</v>
      </c>
      <c r="D131" s="29" t="s">
        <v>15</v>
      </c>
      <c r="E131" s="29" t="s">
        <v>13</v>
      </c>
      <c r="F131" s="29" t="str">
        <f t="shared" si="19"/>
        <v xml:space="preserve">*-За 10 месяцев 2018 г. заработная плата составила 30 245,38 руб.,т.е. 96,4 % от прогнозной среднемесячной зарплаты по ПСЭР области - 31 378,00 руб. </v>
      </c>
      <c r="G131" s="30">
        <v>2018</v>
      </c>
      <c r="H131" s="30">
        <f t="shared" si="20"/>
        <v>2018</v>
      </c>
      <c r="I131" s="30" t="str">
        <f t="shared" si="20"/>
        <v>10 месяцев 2018 г.</v>
      </c>
      <c r="J131" s="31"/>
      <c r="K131" s="31"/>
      <c r="L131" s="31"/>
      <c r="M131" s="31"/>
      <c r="N131" s="31"/>
      <c r="O131" s="31"/>
      <c r="P131" s="31"/>
      <c r="Q131" s="31"/>
      <c r="R131" s="31">
        <v>808</v>
      </c>
      <c r="S131" s="31" t="s">
        <v>220</v>
      </c>
      <c r="T131" s="31" t="s">
        <v>221</v>
      </c>
      <c r="U131" s="31" t="s">
        <v>230</v>
      </c>
      <c r="V131" s="31">
        <v>119</v>
      </c>
      <c r="W131" s="32">
        <v>986.25199999999995</v>
      </c>
      <c r="X131" s="32">
        <f t="shared" si="15"/>
        <v>986.25199999999995</v>
      </c>
      <c r="Y131" s="31">
        <f t="shared" si="16"/>
        <v>0</v>
      </c>
      <c r="Z131" s="32">
        <f t="shared" si="17"/>
        <v>2.9329999999999998</v>
      </c>
      <c r="AA131" s="32">
        <v>2.9329999999999998</v>
      </c>
      <c r="AB131" s="33">
        <f t="shared" si="18"/>
        <v>0</v>
      </c>
      <c r="AC131" s="30" t="str">
        <f>AC130</f>
        <v>х</v>
      </c>
    </row>
    <row r="132" spans="1:29" s="15" customFormat="1" ht="75">
      <c r="A132" s="4" t="s">
        <v>409</v>
      </c>
      <c r="B132" s="29" t="s">
        <v>11</v>
      </c>
      <c r="C132" s="29" t="s">
        <v>40</v>
      </c>
      <c r="D132" s="29" t="s">
        <v>15</v>
      </c>
      <c r="E132" s="29" t="s">
        <v>13</v>
      </c>
      <c r="F132" s="29" t="str">
        <f t="shared" si="19"/>
        <v xml:space="preserve">*-За 10 месяцев 2018 г. заработная плата составила 30 245,38 руб.,т.е. 96,4 % от прогнозной среднемесячной зарплаты по ПСЭР области - 31 378,00 руб. </v>
      </c>
      <c r="G132" s="30">
        <v>2018</v>
      </c>
      <c r="H132" s="30">
        <f t="shared" si="20"/>
        <v>2018</v>
      </c>
      <c r="I132" s="30" t="str">
        <f t="shared" si="20"/>
        <v>10 месяцев 2018 г.</v>
      </c>
      <c r="J132" s="31"/>
      <c r="K132" s="31"/>
      <c r="L132" s="31"/>
      <c r="M132" s="31"/>
      <c r="N132" s="31"/>
      <c r="O132" s="31"/>
      <c r="P132" s="31"/>
      <c r="Q132" s="31"/>
      <c r="R132" s="31">
        <v>808</v>
      </c>
      <c r="S132" s="31" t="s">
        <v>220</v>
      </c>
      <c r="T132" s="31" t="s">
        <v>221</v>
      </c>
      <c r="U132" s="31" t="s">
        <v>231</v>
      </c>
      <c r="V132" s="31">
        <v>111</v>
      </c>
      <c r="W132" s="32">
        <v>0</v>
      </c>
      <c r="X132" s="32">
        <f t="shared" si="15"/>
        <v>0</v>
      </c>
      <c r="Y132" s="31">
        <f t="shared" si="16"/>
        <v>0</v>
      </c>
      <c r="Z132" s="32">
        <f t="shared" si="17"/>
        <v>0</v>
      </c>
      <c r="AA132" s="32">
        <v>0</v>
      </c>
      <c r="AB132" s="33">
        <f t="shared" si="18"/>
        <v>0</v>
      </c>
      <c r="AC132" s="30" t="s">
        <v>223</v>
      </c>
    </row>
    <row r="133" spans="1:29" s="15" customFormat="1" ht="75">
      <c r="A133" s="4" t="s">
        <v>410</v>
      </c>
      <c r="B133" s="29" t="s">
        <v>11</v>
      </c>
      <c r="C133" s="29" t="s">
        <v>40</v>
      </c>
      <c r="D133" s="29" t="s">
        <v>15</v>
      </c>
      <c r="E133" s="29" t="s">
        <v>13</v>
      </c>
      <c r="F133" s="29" t="str">
        <f t="shared" si="19"/>
        <v xml:space="preserve">*-За 10 месяцев 2018 г. заработная плата составила 30 245,38 руб.,т.е. 96,4 % от прогнозной среднемесячной зарплаты по ПСЭР области - 31 378,00 руб. </v>
      </c>
      <c r="G133" s="30">
        <v>2018</v>
      </c>
      <c r="H133" s="30">
        <f t="shared" si="20"/>
        <v>2018</v>
      </c>
      <c r="I133" s="30" t="str">
        <f t="shared" si="20"/>
        <v>10 месяцев 2018 г.</v>
      </c>
      <c r="J133" s="31"/>
      <c r="K133" s="31"/>
      <c r="L133" s="31"/>
      <c r="M133" s="31"/>
      <c r="N133" s="31"/>
      <c r="O133" s="31"/>
      <c r="P133" s="31"/>
      <c r="Q133" s="31"/>
      <c r="R133" s="31">
        <v>808</v>
      </c>
      <c r="S133" s="31" t="s">
        <v>220</v>
      </c>
      <c r="T133" s="31" t="s">
        <v>221</v>
      </c>
      <c r="U133" s="31" t="s">
        <v>231</v>
      </c>
      <c r="V133" s="31">
        <v>119</v>
      </c>
      <c r="W133" s="32">
        <v>0</v>
      </c>
      <c r="X133" s="32">
        <f t="shared" si="15"/>
        <v>0</v>
      </c>
      <c r="Y133" s="31">
        <f t="shared" si="16"/>
        <v>0</v>
      </c>
      <c r="Z133" s="32">
        <f t="shared" si="17"/>
        <v>0</v>
      </c>
      <c r="AA133" s="32">
        <v>0</v>
      </c>
      <c r="AB133" s="33">
        <f t="shared" si="18"/>
        <v>0</v>
      </c>
      <c r="AC133" s="30" t="s">
        <v>223</v>
      </c>
    </row>
    <row r="134" spans="1:29" s="15" customFormat="1" ht="75">
      <c r="A134" s="4" t="s">
        <v>411</v>
      </c>
      <c r="B134" s="29" t="s">
        <v>11</v>
      </c>
      <c r="C134" s="29" t="s">
        <v>40</v>
      </c>
      <c r="D134" s="29" t="s">
        <v>15</v>
      </c>
      <c r="E134" s="29" t="s">
        <v>13</v>
      </c>
      <c r="F134" s="29" t="str">
        <f t="shared" si="19"/>
        <v xml:space="preserve">*-За 10 месяцев 2018 г. заработная плата составила 30 245,38 руб.,т.е. 96,4 % от прогнозной среднемесячной зарплаты по ПСЭР области - 31 378,00 руб. </v>
      </c>
      <c r="G134" s="30">
        <v>2018</v>
      </c>
      <c r="H134" s="30">
        <f t="shared" ref="H134:I135" si="22">H133</f>
        <v>2018</v>
      </c>
      <c r="I134" s="30" t="str">
        <f t="shared" si="22"/>
        <v>10 месяцев 2018 г.</v>
      </c>
      <c r="J134" s="31"/>
      <c r="K134" s="31"/>
      <c r="L134" s="31"/>
      <c r="M134" s="31"/>
      <c r="N134" s="31"/>
      <c r="O134" s="31"/>
      <c r="P134" s="31"/>
      <c r="Q134" s="31"/>
      <c r="R134" s="31">
        <v>808</v>
      </c>
      <c r="S134" s="31" t="s">
        <v>220</v>
      </c>
      <c r="T134" s="31" t="s">
        <v>221</v>
      </c>
      <c r="U134" s="31" t="s">
        <v>232</v>
      </c>
      <c r="V134" s="31">
        <v>111</v>
      </c>
      <c r="W134" s="32">
        <v>0</v>
      </c>
      <c r="X134" s="32">
        <f t="shared" si="15"/>
        <v>0</v>
      </c>
      <c r="Y134" s="31">
        <f>SUM(W134-X134)</f>
        <v>0</v>
      </c>
      <c r="Z134" s="32">
        <f t="shared" si="17"/>
        <v>1920.348</v>
      </c>
      <c r="AA134" s="32">
        <v>1920.348</v>
      </c>
      <c r="AB134" s="33">
        <f t="shared" si="18"/>
        <v>0</v>
      </c>
      <c r="AC134" s="30" t="s">
        <v>223</v>
      </c>
    </row>
    <row r="135" spans="1:29" s="15" customFormat="1" ht="75">
      <c r="A135" s="4" t="s">
        <v>412</v>
      </c>
      <c r="B135" s="29" t="s">
        <v>11</v>
      </c>
      <c r="C135" s="29" t="s">
        <v>40</v>
      </c>
      <c r="D135" s="29" t="s">
        <v>15</v>
      </c>
      <c r="E135" s="29" t="s">
        <v>13</v>
      </c>
      <c r="F135" s="29" t="str">
        <f t="shared" si="19"/>
        <v xml:space="preserve">*-За 10 месяцев 2018 г. заработная плата составила 30 245,38 руб.,т.е. 96,4 % от прогнозной среднемесячной зарплаты по ПСЭР области - 31 378,00 руб. </v>
      </c>
      <c r="G135" s="30">
        <v>2018</v>
      </c>
      <c r="H135" s="30">
        <f t="shared" si="22"/>
        <v>2018</v>
      </c>
      <c r="I135" s="30" t="str">
        <f t="shared" si="22"/>
        <v>10 месяцев 2018 г.</v>
      </c>
      <c r="J135" s="31"/>
      <c r="K135" s="31"/>
      <c r="L135" s="31"/>
      <c r="M135" s="31"/>
      <c r="N135" s="31"/>
      <c r="O135" s="31"/>
      <c r="P135" s="31"/>
      <c r="Q135" s="31"/>
      <c r="R135" s="31">
        <v>808</v>
      </c>
      <c r="S135" s="31" t="s">
        <v>220</v>
      </c>
      <c r="T135" s="31" t="s">
        <v>221</v>
      </c>
      <c r="U135" s="31" t="s">
        <v>232</v>
      </c>
      <c r="V135" s="31">
        <v>119</v>
      </c>
      <c r="W135" s="32">
        <v>0</v>
      </c>
      <c r="X135" s="32">
        <f t="shared" si="15"/>
        <v>0</v>
      </c>
      <c r="Y135" s="31">
        <f>SUM(W135-X135)</f>
        <v>0</v>
      </c>
      <c r="Z135" s="32">
        <f t="shared" si="17"/>
        <v>519.50599999999997</v>
      </c>
      <c r="AA135" s="32">
        <v>519.50599999999997</v>
      </c>
      <c r="AB135" s="33">
        <f t="shared" si="18"/>
        <v>0</v>
      </c>
      <c r="AC135" s="30" t="s">
        <v>223</v>
      </c>
    </row>
    <row r="136" spans="1:29" s="15" customFormat="1" ht="65.25" customHeight="1">
      <c r="A136" s="4" t="s">
        <v>413</v>
      </c>
      <c r="B136" s="29" t="s">
        <v>11</v>
      </c>
      <c r="C136" s="29" t="s">
        <v>40</v>
      </c>
      <c r="D136" s="29" t="s">
        <v>15</v>
      </c>
      <c r="E136" s="29" t="s">
        <v>13</v>
      </c>
      <c r="F136" s="29" t="s">
        <v>289</v>
      </c>
      <c r="G136" s="30">
        <v>2018</v>
      </c>
      <c r="H136" s="30">
        <v>2018</v>
      </c>
      <c r="I136" s="30" t="s">
        <v>290</v>
      </c>
      <c r="J136" s="31"/>
      <c r="K136" s="31"/>
      <c r="L136" s="31"/>
      <c r="M136" s="31"/>
      <c r="N136" s="31"/>
      <c r="O136" s="31"/>
      <c r="P136" s="31"/>
      <c r="Q136" s="31"/>
      <c r="R136" s="31">
        <v>808</v>
      </c>
      <c r="S136" s="31" t="s">
        <v>220</v>
      </c>
      <c r="T136" s="31" t="s">
        <v>221</v>
      </c>
      <c r="U136" s="31" t="s">
        <v>222</v>
      </c>
      <c r="V136" s="31">
        <v>111</v>
      </c>
      <c r="W136" s="32">
        <v>66145.899999999994</v>
      </c>
      <c r="X136" s="32">
        <v>66145.899999999994</v>
      </c>
      <c r="Y136" s="31">
        <v>0</v>
      </c>
      <c r="Z136" s="32">
        <v>16216.4</v>
      </c>
      <c r="AA136" s="32">
        <v>14739.6</v>
      </c>
      <c r="AB136" s="33">
        <v>1476.8</v>
      </c>
      <c r="AC136" s="30" t="s">
        <v>223</v>
      </c>
    </row>
    <row r="137" spans="1:29" s="15" customFormat="1" ht="68.25" customHeight="1">
      <c r="A137" s="4" t="s">
        <v>414</v>
      </c>
      <c r="B137" s="29" t="s">
        <v>11</v>
      </c>
      <c r="C137" s="29" t="s">
        <v>40</v>
      </c>
      <c r="D137" s="29" t="s">
        <v>15</v>
      </c>
      <c r="E137" s="29" t="s">
        <v>13</v>
      </c>
      <c r="F137" s="29" t="s">
        <v>289</v>
      </c>
      <c r="G137" s="30">
        <v>2018</v>
      </c>
      <c r="H137" s="30">
        <v>2018</v>
      </c>
      <c r="I137" s="30" t="s">
        <v>290</v>
      </c>
      <c r="J137" s="31"/>
      <c r="K137" s="31"/>
      <c r="L137" s="31"/>
      <c r="M137" s="31"/>
      <c r="N137" s="31"/>
      <c r="O137" s="31"/>
      <c r="P137" s="31"/>
      <c r="Q137" s="31"/>
      <c r="R137" s="31">
        <v>808</v>
      </c>
      <c r="S137" s="31" t="s">
        <v>220</v>
      </c>
      <c r="T137" s="31" t="s">
        <v>221</v>
      </c>
      <c r="U137" s="31" t="s">
        <v>222</v>
      </c>
      <c r="V137" s="31">
        <v>119</v>
      </c>
      <c r="W137" s="32">
        <v>21953.599999999999</v>
      </c>
      <c r="X137" s="32">
        <v>21953.599999999999</v>
      </c>
      <c r="Y137" s="31">
        <v>0</v>
      </c>
      <c r="Z137" s="32">
        <v>5596.2</v>
      </c>
      <c r="AA137" s="32">
        <v>5144.8</v>
      </c>
      <c r="AB137" s="33">
        <v>451.4</v>
      </c>
      <c r="AC137" s="30" t="s">
        <v>223</v>
      </c>
    </row>
    <row r="138" spans="1:29" s="15" customFormat="1" ht="68.25" customHeight="1">
      <c r="A138" s="4" t="s">
        <v>415</v>
      </c>
      <c r="B138" s="29" t="s">
        <v>11</v>
      </c>
      <c r="C138" s="29" t="s">
        <v>40</v>
      </c>
      <c r="D138" s="29" t="s">
        <v>15</v>
      </c>
      <c r="E138" s="29" t="s">
        <v>13</v>
      </c>
      <c r="F138" s="29" t="s">
        <v>289</v>
      </c>
      <c r="G138" s="30">
        <v>2018</v>
      </c>
      <c r="H138" s="30">
        <v>2018</v>
      </c>
      <c r="I138" s="30" t="s">
        <v>290</v>
      </c>
      <c r="J138" s="31"/>
      <c r="K138" s="31"/>
      <c r="L138" s="31"/>
      <c r="M138" s="31"/>
      <c r="N138" s="31"/>
      <c r="O138" s="31"/>
      <c r="P138" s="31"/>
      <c r="Q138" s="31"/>
      <c r="R138" s="31">
        <v>808</v>
      </c>
      <c r="S138" s="31" t="s">
        <v>220</v>
      </c>
      <c r="T138" s="31" t="s">
        <v>221</v>
      </c>
      <c r="U138" s="31" t="s">
        <v>224</v>
      </c>
      <c r="V138" s="31">
        <v>111</v>
      </c>
      <c r="W138" s="32">
        <v>25093.4</v>
      </c>
      <c r="X138" s="32">
        <v>25093.4</v>
      </c>
      <c r="Y138" s="31">
        <v>0</v>
      </c>
      <c r="Z138" s="32">
        <v>21755</v>
      </c>
      <c r="AA138" s="32">
        <v>19307.599999999999</v>
      </c>
      <c r="AB138" s="33">
        <v>2447.4</v>
      </c>
      <c r="AC138" s="30" t="s">
        <v>223</v>
      </c>
    </row>
    <row r="139" spans="1:29" s="15" customFormat="1" ht="65.25" customHeight="1">
      <c r="A139" s="4" t="s">
        <v>416</v>
      </c>
      <c r="B139" s="29" t="s">
        <v>11</v>
      </c>
      <c r="C139" s="29" t="s">
        <v>40</v>
      </c>
      <c r="D139" s="29" t="s">
        <v>15</v>
      </c>
      <c r="E139" s="29" t="s">
        <v>13</v>
      </c>
      <c r="F139" s="29" t="s">
        <v>289</v>
      </c>
      <c r="G139" s="30">
        <v>2018</v>
      </c>
      <c r="H139" s="30">
        <v>2018</v>
      </c>
      <c r="I139" s="30" t="s">
        <v>290</v>
      </c>
      <c r="J139" s="31"/>
      <c r="K139" s="31"/>
      <c r="L139" s="31"/>
      <c r="M139" s="31"/>
      <c r="N139" s="31"/>
      <c r="O139" s="31"/>
      <c r="P139" s="31"/>
      <c r="Q139" s="31"/>
      <c r="R139" s="31">
        <v>808</v>
      </c>
      <c r="S139" s="31" t="s">
        <v>220</v>
      </c>
      <c r="T139" s="31" t="s">
        <v>221</v>
      </c>
      <c r="U139" s="31" t="s">
        <v>224</v>
      </c>
      <c r="V139" s="31">
        <v>119</v>
      </c>
      <c r="W139" s="32">
        <v>7747.4</v>
      </c>
      <c r="X139" s="32">
        <v>7747.4</v>
      </c>
      <c r="Y139" s="31">
        <v>0</v>
      </c>
      <c r="Z139" s="32">
        <v>7251</v>
      </c>
      <c r="AA139" s="32">
        <v>6414</v>
      </c>
      <c r="AB139" s="33">
        <v>837</v>
      </c>
      <c r="AC139" s="30" t="s">
        <v>223</v>
      </c>
    </row>
    <row r="140" spans="1:29" s="15" customFormat="1" ht="65.25" customHeight="1">
      <c r="A140" s="4" t="s">
        <v>417</v>
      </c>
      <c r="B140" s="29" t="s">
        <v>11</v>
      </c>
      <c r="C140" s="29" t="s">
        <v>40</v>
      </c>
      <c r="D140" s="29" t="s">
        <v>15</v>
      </c>
      <c r="E140" s="29" t="s">
        <v>13</v>
      </c>
      <c r="F140" s="29" t="s">
        <v>289</v>
      </c>
      <c r="G140" s="30">
        <v>2018</v>
      </c>
      <c r="H140" s="30">
        <v>2018</v>
      </c>
      <c r="I140" s="30" t="s">
        <v>290</v>
      </c>
      <c r="J140" s="31"/>
      <c r="K140" s="31"/>
      <c r="L140" s="31"/>
      <c r="M140" s="31"/>
      <c r="N140" s="31"/>
      <c r="O140" s="31"/>
      <c r="P140" s="31"/>
      <c r="Q140" s="31"/>
      <c r="R140" s="31">
        <v>808</v>
      </c>
      <c r="S140" s="31" t="s">
        <v>220</v>
      </c>
      <c r="T140" s="31" t="s">
        <v>221</v>
      </c>
      <c r="U140" s="31" t="s">
        <v>225</v>
      </c>
      <c r="V140" s="31">
        <v>111</v>
      </c>
      <c r="W140" s="32">
        <v>19586.5</v>
      </c>
      <c r="X140" s="32">
        <v>19586.5</v>
      </c>
      <c r="Y140" s="31">
        <v>0</v>
      </c>
      <c r="Z140" s="32">
        <v>1577.9</v>
      </c>
      <c r="AA140" s="32">
        <v>1302.5999999999999</v>
      </c>
      <c r="AB140" s="33">
        <v>275.2</v>
      </c>
      <c r="AC140" s="30" t="s">
        <v>223</v>
      </c>
    </row>
    <row r="141" spans="1:29" s="15" customFormat="1" ht="69" customHeight="1">
      <c r="A141" s="4" t="s">
        <v>418</v>
      </c>
      <c r="B141" s="29" t="s">
        <v>11</v>
      </c>
      <c r="C141" s="29" t="s">
        <v>40</v>
      </c>
      <c r="D141" s="29" t="s">
        <v>15</v>
      </c>
      <c r="E141" s="29" t="s">
        <v>13</v>
      </c>
      <c r="F141" s="29" t="s">
        <v>289</v>
      </c>
      <c r="G141" s="30">
        <v>2018</v>
      </c>
      <c r="H141" s="30">
        <v>2018</v>
      </c>
      <c r="I141" s="30" t="s">
        <v>290</v>
      </c>
      <c r="J141" s="31"/>
      <c r="K141" s="31"/>
      <c r="L141" s="31"/>
      <c r="M141" s="31"/>
      <c r="N141" s="31"/>
      <c r="O141" s="31"/>
      <c r="P141" s="31"/>
      <c r="Q141" s="31"/>
      <c r="R141" s="31">
        <v>808</v>
      </c>
      <c r="S141" s="31" t="s">
        <v>220</v>
      </c>
      <c r="T141" s="31" t="s">
        <v>221</v>
      </c>
      <c r="U141" s="31" t="s">
        <v>225</v>
      </c>
      <c r="V141" s="31">
        <v>119</v>
      </c>
      <c r="W141" s="32">
        <v>8529.2999999999993</v>
      </c>
      <c r="X141" s="32">
        <v>8529.2999999999993</v>
      </c>
      <c r="Y141" s="31">
        <v>0</v>
      </c>
      <c r="Z141" s="32">
        <v>481.5</v>
      </c>
      <c r="AA141" s="32">
        <v>426.7</v>
      </c>
      <c r="AB141" s="33">
        <v>54.8</v>
      </c>
      <c r="AC141" s="30" t="s">
        <v>223</v>
      </c>
    </row>
    <row r="142" spans="1:29" s="15" customFormat="1" ht="67.5" customHeight="1">
      <c r="A142" s="4" t="s">
        <v>419</v>
      </c>
      <c r="B142" s="29" t="s">
        <v>11</v>
      </c>
      <c r="C142" s="29" t="s">
        <v>40</v>
      </c>
      <c r="D142" s="29" t="s">
        <v>15</v>
      </c>
      <c r="E142" s="29" t="s">
        <v>13</v>
      </c>
      <c r="F142" s="29" t="s">
        <v>289</v>
      </c>
      <c r="G142" s="30">
        <v>2018</v>
      </c>
      <c r="H142" s="30">
        <v>2018</v>
      </c>
      <c r="I142" s="30" t="s">
        <v>290</v>
      </c>
      <c r="J142" s="31"/>
      <c r="K142" s="31"/>
      <c r="L142" s="31"/>
      <c r="M142" s="31"/>
      <c r="N142" s="31"/>
      <c r="O142" s="31"/>
      <c r="P142" s="31"/>
      <c r="Q142" s="31"/>
      <c r="R142" s="31">
        <v>808</v>
      </c>
      <c r="S142" s="31" t="s">
        <v>220</v>
      </c>
      <c r="T142" s="31" t="s">
        <v>221</v>
      </c>
      <c r="U142" s="31" t="s">
        <v>226</v>
      </c>
      <c r="V142" s="31">
        <v>111</v>
      </c>
      <c r="W142" s="32">
        <v>1272.3</v>
      </c>
      <c r="X142" s="32">
        <v>1272.3</v>
      </c>
      <c r="Y142" s="31">
        <v>0</v>
      </c>
      <c r="Z142" s="32">
        <v>16.399999999999999</v>
      </c>
      <c r="AA142" s="32">
        <v>16.399999999999999</v>
      </c>
      <c r="AB142" s="33">
        <v>0</v>
      </c>
      <c r="AC142" s="30" t="s">
        <v>223</v>
      </c>
    </row>
    <row r="143" spans="1:29" s="15" customFormat="1" ht="60.75" customHeight="1">
      <c r="A143" s="4" t="s">
        <v>420</v>
      </c>
      <c r="B143" s="29" t="s">
        <v>11</v>
      </c>
      <c r="C143" s="29" t="s">
        <v>40</v>
      </c>
      <c r="D143" s="29" t="s">
        <v>15</v>
      </c>
      <c r="E143" s="29" t="s">
        <v>13</v>
      </c>
      <c r="F143" s="29" t="s">
        <v>289</v>
      </c>
      <c r="G143" s="30">
        <v>2018</v>
      </c>
      <c r="H143" s="30">
        <v>2018</v>
      </c>
      <c r="I143" s="30" t="s">
        <v>290</v>
      </c>
      <c r="J143" s="31"/>
      <c r="K143" s="31"/>
      <c r="L143" s="31"/>
      <c r="M143" s="31"/>
      <c r="N143" s="31"/>
      <c r="O143" s="31"/>
      <c r="P143" s="31"/>
      <c r="Q143" s="31"/>
      <c r="R143" s="31">
        <v>808</v>
      </c>
      <c r="S143" s="31" t="s">
        <v>220</v>
      </c>
      <c r="T143" s="31" t="s">
        <v>221</v>
      </c>
      <c r="U143" s="31" t="s">
        <v>226</v>
      </c>
      <c r="V143" s="31">
        <v>119</v>
      </c>
      <c r="W143" s="32">
        <v>378.2</v>
      </c>
      <c r="X143" s="32">
        <v>378.2</v>
      </c>
      <c r="Y143" s="31">
        <v>0</v>
      </c>
      <c r="Z143" s="32">
        <v>0</v>
      </c>
      <c r="AA143" s="32">
        <v>0</v>
      </c>
      <c r="AB143" s="33">
        <v>0</v>
      </c>
      <c r="AC143" s="30" t="s">
        <v>223</v>
      </c>
    </row>
    <row r="144" spans="1:29" s="15" customFormat="1" ht="69" customHeight="1">
      <c r="A144" s="4" t="s">
        <v>421</v>
      </c>
      <c r="B144" s="29" t="s">
        <v>11</v>
      </c>
      <c r="C144" s="29" t="s">
        <v>40</v>
      </c>
      <c r="D144" s="29" t="s">
        <v>15</v>
      </c>
      <c r="E144" s="29" t="s">
        <v>13</v>
      </c>
      <c r="F144" s="29" t="s">
        <v>289</v>
      </c>
      <c r="G144" s="30">
        <v>2018</v>
      </c>
      <c r="H144" s="30">
        <v>2018</v>
      </c>
      <c r="I144" s="30" t="s">
        <v>290</v>
      </c>
      <c r="J144" s="31"/>
      <c r="K144" s="31"/>
      <c r="L144" s="31"/>
      <c r="M144" s="31"/>
      <c r="N144" s="31"/>
      <c r="O144" s="31"/>
      <c r="P144" s="31"/>
      <c r="Q144" s="31"/>
      <c r="R144" s="31">
        <v>808</v>
      </c>
      <c r="S144" s="31" t="s">
        <v>220</v>
      </c>
      <c r="T144" s="31" t="s">
        <v>221</v>
      </c>
      <c r="U144" s="31" t="s">
        <v>227</v>
      </c>
      <c r="V144" s="31">
        <v>111</v>
      </c>
      <c r="W144" s="32">
        <v>3137.4</v>
      </c>
      <c r="X144" s="32">
        <v>3137.4</v>
      </c>
      <c r="Y144" s="31">
        <v>0</v>
      </c>
      <c r="Z144" s="32">
        <v>23</v>
      </c>
      <c r="AA144" s="32">
        <v>6.3</v>
      </c>
      <c r="AB144" s="33">
        <v>16.7</v>
      </c>
      <c r="AC144" s="30" t="s">
        <v>223</v>
      </c>
    </row>
    <row r="145" spans="1:29" s="15" customFormat="1" ht="64.5" customHeight="1">
      <c r="A145" s="4" t="s">
        <v>422</v>
      </c>
      <c r="B145" s="29" t="s">
        <v>11</v>
      </c>
      <c r="C145" s="29" t="s">
        <v>40</v>
      </c>
      <c r="D145" s="29" t="s">
        <v>15</v>
      </c>
      <c r="E145" s="29" t="s">
        <v>13</v>
      </c>
      <c r="F145" s="29" t="s">
        <v>289</v>
      </c>
      <c r="G145" s="30">
        <v>2018</v>
      </c>
      <c r="H145" s="30">
        <v>2018</v>
      </c>
      <c r="I145" s="30" t="s">
        <v>290</v>
      </c>
      <c r="J145" s="31"/>
      <c r="K145" s="31"/>
      <c r="L145" s="31"/>
      <c r="M145" s="31"/>
      <c r="N145" s="31"/>
      <c r="O145" s="31"/>
      <c r="P145" s="31"/>
      <c r="Q145" s="31"/>
      <c r="R145" s="31">
        <v>808</v>
      </c>
      <c r="S145" s="31" t="s">
        <v>220</v>
      </c>
      <c r="T145" s="31" t="s">
        <v>221</v>
      </c>
      <c r="U145" s="31" t="s">
        <v>227</v>
      </c>
      <c r="V145" s="31">
        <v>119</v>
      </c>
      <c r="W145" s="32">
        <v>972</v>
      </c>
      <c r="X145" s="32">
        <v>972</v>
      </c>
      <c r="Y145" s="31">
        <v>0</v>
      </c>
      <c r="Z145" s="32">
        <v>36.5</v>
      </c>
      <c r="AA145" s="32">
        <v>1.9</v>
      </c>
      <c r="AB145" s="33">
        <v>34.6</v>
      </c>
      <c r="AC145" s="30" t="s">
        <v>223</v>
      </c>
    </row>
    <row r="146" spans="1:29" s="15" customFormat="1" ht="60.75" customHeight="1">
      <c r="A146" s="4" t="s">
        <v>423</v>
      </c>
      <c r="B146" s="29" t="s">
        <v>11</v>
      </c>
      <c r="C146" s="29" t="s">
        <v>40</v>
      </c>
      <c r="D146" s="29" t="s">
        <v>15</v>
      </c>
      <c r="E146" s="29" t="s">
        <v>13</v>
      </c>
      <c r="F146" s="29" t="s">
        <v>289</v>
      </c>
      <c r="G146" s="30">
        <v>2018</v>
      </c>
      <c r="H146" s="30">
        <v>2018</v>
      </c>
      <c r="I146" s="30" t="s">
        <v>290</v>
      </c>
      <c r="J146" s="31"/>
      <c r="K146" s="31"/>
      <c r="L146" s="31"/>
      <c r="M146" s="31"/>
      <c r="N146" s="31"/>
      <c r="O146" s="31"/>
      <c r="P146" s="31"/>
      <c r="Q146" s="31"/>
      <c r="R146" s="31">
        <v>808</v>
      </c>
      <c r="S146" s="31" t="s">
        <v>220</v>
      </c>
      <c r="T146" s="31" t="s">
        <v>221</v>
      </c>
      <c r="U146" s="31" t="s">
        <v>228</v>
      </c>
      <c r="V146" s="31">
        <v>111</v>
      </c>
      <c r="W146" s="32">
        <v>29700.6</v>
      </c>
      <c r="X146" s="32">
        <v>29700.6</v>
      </c>
      <c r="Y146" s="31">
        <v>0</v>
      </c>
      <c r="Z146" s="32">
        <v>257</v>
      </c>
      <c r="AA146" s="32">
        <v>252.2</v>
      </c>
      <c r="AB146" s="33">
        <v>4.8</v>
      </c>
      <c r="AC146" s="30" t="s">
        <v>223</v>
      </c>
    </row>
    <row r="147" spans="1:29" s="15" customFormat="1" ht="45.75" customHeight="1">
      <c r="A147" s="4" t="s">
        <v>424</v>
      </c>
      <c r="B147" s="29" t="s">
        <v>11</v>
      </c>
      <c r="C147" s="29" t="s">
        <v>40</v>
      </c>
      <c r="D147" s="29" t="s">
        <v>15</v>
      </c>
      <c r="E147" s="29" t="s">
        <v>13</v>
      </c>
      <c r="F147" s="29" t="s">
        <v>289</v>
      </c>
      <c r="G147" s="30">
        <v>2018</v>
      </c>
      <c r="H147" s="30">
        <v>2018</v>
      </c>
      <c r="I147" s="30" t="s">
        <v>290</v>
      </c>
      <c r="J147" s="31"/>
      <c r="K147" s="31"/>
      <c r="L147" s="31"/>
      <c r="M147" s="31"/>
      <c r="N147" s="31"/>
      <c r="O147" s="31"/>
      <c r="P147" s="31"/>
      <c r="Q147" s="31"/>
      <c r="R147" s="31">
        <v>808</v>
      </c>
      <c r="S147" s="31" t="s">
        <v>220</v>
      </c>
      <c r="T147" s="31" t="s">
        <v>221</v>
      </c>
      <c r="U147" s="31" t="s">
        <v>228</v>
      </c>
      <c r="V147" s="31">
        <v>119</v>
      </c>
      <c r="W147" s="32">
        <v>12495.7</v>
      </c>
      <c r="X147" s="32">
        <v>12495.7</v>
      </c>
      <c r="Y147" s="31">
        <v>0</v>
      </c>
      <c r="Z147" s="32">
        <v>51.5</v>
      </c>
      <c r="AA147" s="32">
        <v>51.5</v>
      </c>
      <c r="AB147" s="33">
        <v>0</v>
      </c>
      <c r="AC147" s="30" t="s">
        <v>223</v>
      </c>
    </row>
    <row r="148" spans="1:29" s="15" customFormat="1" ht="65.25" customHeight="1">
      <c r="A148" s="4" t="s">
        <v>425</v>
      </c>
      <c r="B148" s="29" t="s">
        <v>11</v>
      </c>
      <c r="C148" s="29" t="s">
        <v>40</v>
      </c>
      <c r="D148" s="29" t="s">
        <v>15</v>
      </c>
      <c r="E148" s="29" t="s">
        <v>13</v>
      </c>
      <c r="F148" s="29" t="s">
        <v>289</v>
      </c>
      <c r="G148" s="30">
        <v>2018</v>
      </c>
      <c r="H148" s="30">
        <v>2018</v>
      </c>
      <c r="I148" s="30" t="s">
        <v>290</v>
      </c>
      <c r="J148" s="31"/>
      <c r="K148" s="31"/>
      <c r="L148" s="31"/>
      <c r="M148" s="31"/>
      <c r="N148" s="31"/>
      <c r="O148" s="31"/>
      <c r="P148" s="31"/>
      <c r="Q148" s="31"/>
      <c r="R148" s="31">
        <v>808</v>
      </c>
      <c r="S148" s="31" t="s">
        <v>220</v>
      </c>
      <c r="T148" s="31" t="s">
        <v>221</v>
      </c>
      <c r="U148" s="31" t="s">
        <v>229</v>
      </c>
      <c r="V148" s="31">
        <v>111</v>
      </c>
      <c r="W148" s="32">
        <v>3688.4</v>
      </c>
      <c r="X148" s="32">
        <v>3688.4</v>
      </c>
      <c r="Y148" s="31">
        <v>0</v>
      </c>
      <c r="Z148" s="32">
        <v>8.6999999999999993</v>
      </c>
      <c r="AA148" s="32">
        <v>8.6</v>
      </c>
      <c r="AB148" s="33">
        <v>0</v>
      </c>
      <c r="AC148" s="30" t="s">
        <v>223</v>
      </c>
    </row>
    <row r="149" spans="1:29" s="15" customFormat="1" ht="61.5" customHeight="1">
      <c r="A149" s="4" t="s">
        <v>426</v>
      </c>
      <c r="B149" s="29" t="s">
        <v>11</v>
      </c>
      <c r="C149" s="29" t="s">
        <v>40</v>
      </c>
      <c r="D149" s="29" t="s">
        <v>15</v>
      </c>
      <c r="E149" s="29" t="s">
        <v>13</v>
      </c>
      <c r="F149" s="29" t="s">
        <v>289</v>
      </c>
      <c r="G149" s="30">
        <v>2018</v>
      </c>
      <c r="H149" s="30">
        <v>2018</v>
      </c>
      <c r="I149" s="30" t="s">
        <v>290</v>
      </c>
      <c r="J149" s="31"/>
      <c r="K149" s="31"/>
      <c r="L149" s="31"/>
      <c r="M149" s="31"/>
      <c r="N149" s="31"/>
      <c r="O149" s="31"/>
      <c r="P149" s="31"/>
      <c r="Q149" s="31"/>
      <c r="R149" s="31">
        <v>808</v>
      </c>
      <c r="S149" s="31" t="s">
        <v>220</v>
      </c>
      <c r="T149" s="31" t="s">
        <v>221</v>
      </c>
      <c r="U149" s="31" t="s">
        <v>229</v>
      </c>
      <c r="V149" s="31">
        <v>119</v>
      </c>
      <c r="W149" s="32">
        <v>1209</v>
      </c>
      <c r="X149" s="32">
        <v>1209</v>
      </c>
      <c r="Y149" s="31">
        <v>0</v>
      </c>
      <c r="Z149" s="32">
        <v>0.6</v>
      </c>
      <c r="AA149" s="32">
        <v>0.6</v>
      </c>
      <c r="AB149" s="33">
        <v>0</v>
      </c>
      <c r="AC149" s="30" t="s">
        <v>223</v>
      </c>
    </row>
    <row r="150" spans="1:29" s="15" customFormat="1" ht="64.5" customHeight="1">
      <c r="A150" s="4" t="s">
        <v>427</v>
      </c>
      <c r="B150" s="29" t="s">
        <v>11</v>
      </c>
      <c r="C150" s="29" t="s">
        <v>40</v>
      </c>
      <c r="D150" s="29" t="s">
        <v>15</v>
      </c>
      <c r="E150" s="29" t="s">
        <v>13</v>
      </c>
      <c r="F150" s="29" t="s">
        <v>289</v>
      </c>
      <c r="G150" s="30">
        <v>2018</v>
      </c>
      <c r="H150" s="30">
        <v>2018</v>
      </c>
      <c r="I150" s="30" t="s">
        <v>290</v>
      </c>
      <c r="J150" s="31"/>
      <c r="K150" s="31"/>
      <c r="L150" s="31"/>
      <c r="M150" s="31"/>
      <c r="N150" s="31"/>
      <c r="O150" s="31"/>
      <c r="P150" s="31"/>
      <c r="Q150" s="31"/>
      <c r="R150" s="31">
        <v>808</v>
      </c>
      <c r="S150" s="31" t="s">
        <v>220</v>
      </c>
      <c r="T150" s="31" t="s">
        <v>221</v>
      </c>
      <c r="U150" s="31" t="s">
        <v>230</v>
      </c>
      <c r="V150" s="31">
        <v>111</v>
      </c>
      <c r="W150" s="32">
        <v>2999</v>
      </c>
      <c r="X150" s="32">
        <v>2999</v>
      </c>
      <c r="Y150" s="31">
        <v>0</v>
      </c>
      <c r="Z150" s="32">
        <v>1</v>
      </c>
      <c r="AA150" s="32">
        <v>1</v>
      </c>
      <c r="AB150" s="33">
        <v>0</v>
      </c>
      <c r="AC150" s="30" t="s">
        <v>223</v>
      </c>
    </row>
    <row r="151" spans="1:29" s="15" customFormat="1" ht="66" customHeight="1">
      <c r="A151" s="4" t="s">
        <v>428</v>
      </c>
      <c r="B151" s="29" t="s">
        <v>11</v>
      </c>
      <c r="C151" s="29" t="s">
        <v>40</v>
      </c>
      <c r="D151" s="29" t="s">
        <v>15</v>
      </c>
      <c r="E151" s="29" t="s">
        <v>13</v>
      </c>
      <c r="F151" s="29" t="s">
        <v>289</v>
      </c>
      <c r="G151" s="30">
        <v>2018</v>
      </c>
      <c r="H151" s="30">
        <v>2018</v>
      </c>
      <c r="I151" s="30" t="s">
        <v>290</v>
      </c>
      <c r="J151" s="31"/>
      <c r="K151" s="31"/>
      <c r="L151" s="31"/>
      <c r="M151" s="31"/>
      <c r="N151" s="31"/>
      <c r="O151" s="31"/>
      <c r="P151" s="31"/>
      <c r="Q151" s="31"/>
      <c r="R151" s="31">
        <v>808</v>
      </c>
      <c r="S151" s="31" t="s">
        <v>220</v>
      </c>
      <c r="T151" s="31" t="s">
        <v>221</v>
      </c>
      <c r="U151" s="31" t="s">
        <v>230</v>
      </c>
      <c r="V151" s="31">
        <v>119</v>
      </c>
      <c r="W151" s="32">
        <v>1064.3</v>
      </c>
      <c r="X151" s="32">
        <v>1064.3</v>
      </c>
      <c r="Y151" s="31">
        <v>0</v>
      </c>
      <c r="Z151" s="32">
        <v>9.4</v>
      </c>
      <c r="AA151" s="32">
        <v>2.9</v>
      </c>
      <c r="AB151" s="33">
        <v>6.5</v>
      </c>
      <c r="AC151" s="30" t="s">
        <v>223</v>
      </c>
    </row>
    <row r="152" spans="1:29" s="15" customFormat="1" ht="63" customHeight="1">
      <c r="A152" s="4" t="s">
        <v>429</v>
      </c>
      <c r="B152" s="29" t="s">
        <v>11</v>
      </c>
      <c r="C152" s="29" t="s">
        <v>40</v>
      </c>
      <c r="D152" s="29" t="s">
        <v>15</v>
      </c>
      <c r="E152" s="29" t="s">
        <v>13</v>
      </c>
      <c r="F152" s="29" t="s">
        <v>289</v>
      </c>
      <c r="G152" s="30">
        <v>2018</v>
      </c>
      <c r="H152" s="30">
        <v>2018</v>
      </c>
      <c r="I152" s="30" t="s">
        <v>290</v>
      </c>
      <c r="J152" s="31"/>
      <c r="K152" s="31"/>
      <c r="L152" s="31"/>
      <c r="M152" s="31"/>
      <c r="N152" s="31"/>
      <c r="O152" s="31"/>
      <c r="P152" s="31"/>
      <c r="Q152" s="31"/>
      <c r="R152" s="31">
        <v>808</v>
      </c>
      <c r="S152" s="31" t="s">
        <v>220</v>
      </c>
      <c r="T152" s="31" t="s">
        <v>221</v>
      </c>
      <c r="U152" s="31" t="s">
        <v>231</v>
      </c>
      <c r="V152" s="31">
        <v>111</v>
      </c>
      <c r="W152" s="32">
        <v>0</v>
      </c>
      <c r="X152" s="32">
        <v>0</v>
      </c>
      <c r="Y152" s="31">
        <v>0</v>
      </c>
      <c r="Z152" s="32">
        <v>0</v>
      </c>
      <c r="AA152" s="32">
        <v>0</v>
      </c>
      <c r="AB152" s="33">
        <v>0</v>
      </c>
      <c r="AC152" s="30" t="s">
        <v>223</v>
      </c>
    </row>
    <row r="153" spans="1:29" s="15" customFormat="1" ht="70.5" customHeight="1">
      <c r="A153" s="4" t="s">
        <v>430</v>
      </c>
      <c r="B153" s="29" t="s">
        <v>11</v>
      </c>
      <c r="C153" s="29" t="s">
        <v>40</v>
      </c>
      <c r="D153" s="29" t="s">
        <v>15</v>
      </c>
      <c r="E153" s="29" t="s">
        <v>13</v>
      </c>
      <c r="F153" s="29" t="s">
        <v>289</v>
      </c>
      <c r="G153" s="30">
        <v>2018</v>
      </c>
      <c r="H153" s="30">
        <v>2018</v>
      </c>
      <c r="I153" s="30" t="s">
        <v>290</v>
      </c>
      <c r="J153" s="31"/>
      <c r="K153" s="31"/>
      <c r="L153" s="31"/>
      <c r="M153" s="31"/>
      <c r="N153" s="31"/>
      <c r="O153" s="31"/>
      <c r="P153" s="31"/>
      <c r="Q153" s="31"/>
      <c r="R153" s="31">
        <v>808</v>
      </c>
      <c r="S153" s="31" t="s">
        <v>220</v>
      </c>
      <c r="T153" s="31" t="s">
        <v>221</v>
      </c>
      <c r="U153" s="31" t="s">
        <v>231</v>
      </c>
      <c r="V153" s="31">
        <v>119</v>
      </c>
      <c r="W153" s="32">
        <v>0</v>
      </c>
      <c r="X153" s="32">
        <v>0</v>
      </c>
      <c r="Y153" s="31">
        <v>0</v>
      </c>
      <c r="Z153" s="32">
        <v>0</v>
      </c>
      <c r="AA153" s="32">
        <v>0</v>
      </c>
      <c r="AB153" s="33">
        <v>0</v>
      </c>
      <c r="AC153" s="30" t="s">
        <v>223</v>
      </c>
    </row>
    <row r="154" spans="1:29" s="15" customFormat="1" ht="66.75" customHeight="1">
      <c r="A154" s="4" t="s">
        <v>431</v>
      </c>
      <c r="B154" s="29" t="s">
        <v>11</v>
      </c>
      <c r="C154" s="29" t="s">
        <v>40</v>
      </c>
      <c r="D154" s="29" t="s">
        <v>15</v>
      </c>
      <c r="E154" s="29" t="s">
        <v>13</v>
      </c>
      <c r="F154" s="29" t="s">
        <v>289</v>
      </c>
      <c r="G154" s="30">
        <v>2018</v>
      </c>
      <c r="H154" s="30">
        <v>2018</v>
      </c>
      <c r="I154" s="30" t="s">
        <v>290</v>
      </c>
      <c r="J154" s="31"/>
      <c r="K154" s="31"/>
      <c r="L154" s="31"/>
      <c r="M154" s="31"/>
      <c r="N154" s="31"/>
      <c r="O154" s="31"/>
      <c r="P154" s="31"/>
      <c r="Q154" s="31"/>
      <c r="R154" s="31">
        <v>808</v>
      </c>
      <c r="S154" s="31" t="s">
        <v>220</v>
      </c>
      <c r="T154" s="31" t="s">
        <v>221</v>
      </c>
      <c r="U154" s="31" t="s">
        <v>232</v>
      </c>
      <c r="V154" s="31">
        <v>111</v>
      </c>
      <c r="W154" s="32">
        <v>0</v>
      </c>
      <c r="X154" s="32">
        <v>0</v>
      </c>
      <c r="Y154" s="31">
        <v>0</v>
      </c>
      <c r="Z154" s="32">
        <v>2167.1999999999998</v>
      </c>
      <c r="AA154" s="32">
        <v>1920.3</v>
      </c>
      <c r="AB154" s="33">
        <v>246.8</v>
      </c>
      <c r="AC154" s="30" t="s">
        <v>223</v>
      </c>
    </row>
    <row r="155" spans="1:29" s="15" customFormat="1" ht="75">
      <c r="A155" s="4" t="s">
        <v>432</v>
      </c>
      <c r="B155" s="29" t="s">
        <v>11</v>
      </c>
      <c r="C155" s="29" t="s">
        <v>40</v>
      </c>
      <c r="D155" s="29" t="s">
        <v>15</v>
      </c>
      <c r="E155" s="29" t="s">
        <v>13</v>
      </c>
      <c r="F155" s="29" t="s">
        <v>289</v>
      </c>
      <c r="G155" s="30">
        <v>2018</v>
      </c>
      <c r="H155" s="30">
        <v>2018</v>
      </c>
      <c r="I155" s="30" t="s">
        <v>290</v>
      </c>
      <c r="J155" s="31"/>
      <c r="K155" s="31"/>
      <c r="L155" s="31"/>
      <c r="M155" s="31"/>
      <c r="N155" s="31"/>
      <c r="O155" s="31"/>
      <c r="P155" s="31"/>
      <c r="Q155" s="31"/>
      <c r="R155" s="31">
        <v>808</v>
      </c>
      <c r="S155" s="31" t="s">
        <v>220</v>
      </c>
      <c r="T155" s="31" t="s">
        <v>221</v>
      </c>
      <c r="U155" s="31" t="s">
        <v>232</v>
      </c>
      <c r="V155" s="31">
        <v>119</v>
      </c>
      <c r="W155" s="32">
        <v>0</v>
      </c>
      <c r="X155" s="32">
        <v>0</v>
      </c>
      <c r="Y155" s="31">
        <v>0</v>
      </c>
      <c r="Z155" s="32">
        <v>612</v>
      </c>
      <c r="AA155" s="32">
        <v>519.5</v>
      </c>
      <c r="AB155" s="33">
        <v>92.5</v>
      </c>
      <c r="AC155" s="30" t="s">
        <v>223</v>
      </c>
    </row>
    <row r="156" spans="1:29" s="15" customFormat="1" ht="90">
      <c r="A156" s="4" t="s">
        <v>433</v>
      </c>
      <c r="B156" s="29" t="s">
        <v>11</v>
      </c>
      <c r="C156" s="29" t="s">
        <v>40</v>
      </c>
      <c r="D156" s="29" t="s">
        <v>15</v>
      </c>
      <c r="E156" s="29" t="s">
        <v>13</v>
      </c>
      <c r="F156" s="29" t="s">
        <v>303</v>
      </c>
      <c r="G156" s="30">
        <v>2018</v>
      </c>
      <c r="H156" s="30">
        <v>2018</v>
      </c>
      <c r="I156" s="30" t="s">
        <v>341</v>
      </c>
      <c r="J156" s="31"/>
      <c r="K156" s="31"/>
      <c r="L156" s="31"/>
      <c r="M156" s="31"/>
      <c r="N156" s="31"/>
      <c r="O156" s="31"/>
      <c r="P156" s="31"/>
      <c r="Q156" s="31"/>
      <c r="R156" s="31">
        <v>808</v>
      </c>
      <c r="S156" s="31" t="s">
        <v>220</v>
      </c>
      <c r="T156" s="31" t="s">
        <v>221</v>
      </c>
      <c r="U156" s="31" t="s">
        <v>222</v>
      </c>
      <c r="V156" s="31">
        <v>111</v>
      </c>
      <c r="W156" s="32">
        <v>79008.353000000003</v>
      </c>
      <c r="X156" s="32">
        <f>W156</f>
        <v>79008.353000000003</v>
      </c>
      <c r="Y156" s="32">
        <f>SUM(W156-X156)</f>
        <v>0</v>
      </c>
      <c r="Z156" s="32">
        <v>22276.956999999999</v>
      </c>
      <c r="AA156" s="32">
        <v>19401.508000000002</v>
      </c>
      <c r="AB156" s="33">
        <f>Z156-AA156</f>
        <v>2875.4489999999969</v>
      </c>
      <c r="AC156" s="30" t="s">
        <v>266</v>
      </c>
    </row>
    <row r="157" spans="1:29" s="15" customFormat="1" ht="90">
      <c r="A157" s="4" t="s">
        <v>434</v>
      </c>
      <c r="B157" s="29" t="s">
        <v>11</v>
      </c>
      <c r="C157" s="29" t="s">
        <v>40</v>
      </c>
      <c r="D157" s="29" t="s">
        <v>15</v>
      </c>
      <c r="E157" s="29" t="s">
        <v>13</v>
      </c>
      <c r="F157" s="29" t="str">
        <f>F156</f>
        <v xml:space="preserve">*-За 12 месяцев 2018 г. заработная плата составила 32 017,46 руб.,т.е. 102,04 % от прогнозной среднемесячной зарплаты по ПСЭР области - 31 378,00 руб. </v>
      </c>
      <c r="G157" s="30">
        <v>2018</v>
      </c>
      <c r="H157" s="30">
        <f>H156</f>
        <v>2018</v>
      </c>
      <c r="I157" s="30" t="str">
        <f>I156</f>
        <v xml:space="preserve"> 2018 г.</v>
      </c>
      <c r="J157" s="31"/>
      <c r="K157" s="31"/>
      <c r="L157" s="31"/>
      <c r="M157" s="31"/>
      <c r="N157" s="31"/>
      <c r="O157" s="31"/>
      <c r="P157" s="31"/>
      <c r="Q157" s="31"/>
      <c r="R157" s="31">
        <v>808</v>
      </c>
      <c r="S157" s="31" t="s">
        <v>220</v>
      </c>
      <c r="T157" s="31" t="s">
        <v>221</v>
      </c>
      <c r="U157" s="31" t="s">
        <v>222</v>
      </c>
      <c r="V157" s="31">
        <v>119</v>
      </c>
      <c r="W157" s="32">
        <v>25029.34</v>
      </c>
      <c r="X157" s="32">
        <f t="shared" ref="X157:X175" si="23">W157</f>
        <v>25029.34</v>
      </c>
      <c r="Y157" s="31">
        <f t="shared" ref="Y157:Y173" si="24">SUM(W157-X157)</f>
        <v>0</v>
      </c>
      <c r="Z157" s="32">
        <v>7605.5889999999999</v>
      </c>
      <c r="AA157" s="32">
        <v>6703.9340000000002</v>
      </c>
      <c r="AB157" s="33">
        <f t="shared" ref="AB157:AB175" si="25">Z157-AA157</f>
        <v>901.65499999999975</v>
      </c>
      <c r="AC157" s="30" t="str">
        <f>AC156</f>
        <v xml:space="preserve"> Отклонение за счет внебюджетных источников- в связи с отсутствием реального поступления финансовых средств </v>
      </c>
    </row>
    <row r="158" spans="1:29" s="15" customFormat="1" ht="90">
      <c r="A158" s="4" t="s">
        <v>435</v>
      </c>
      <c r="B158" s="29" t="s">
        <v>11</v>
      </c>
      <c r="C158" s="29" t="s">
        <v>40</v>
      </c>
      <c r="D158" s="29" t="s">
        <v>15</v>
      </c>
      <c r="E158" s="29" t="s">
        <v>13</v>
      </c>
      <c r="F158" s="29" t="str">
        <f t="shared" ref="F158:F175" si="26">F157</f>
        <v xml:space="preserve">*-За 12 месяцев 2018 г. заработная плата составила 32 017,46 руб.,т.е. 102,04 % от прогнозной среднемесячной зарплаты по ПСЭР области - 31 378,00 руб. </v>
      </c>
      <c r="G158" s="30">
        <v>2018</v>
      </c>
      <c r="H158" s="30">
        <f t="shared" ref="H158:I173" si="27">H157</f>
        <v>2018</v>
      </c>
      <c r="I158" s="30" t="str">
        <f>I157</f>
        <v xml:space="preserve"> 2018 г.</v>
      </c>
      <c r="J158" s="31"/>
      <c r="K158" s="31"/>
      <c r="L158" s="31"/>
      <c r="M158" s="31"/>
      <c r="N158" s="31"/>
      <c r="O158" s="31"/>
      <c r="P158" s="31"/>
      <c r="Q158" s="31"/>
      <c r="R158" s="31">
        <v>808</v>
      </c>
      <c r="S158" s="31" t="s">
        <v>220</v>
      </c>
      <c r="T158" s="31" t="s">
        <v>221</v>
      </c>
      <c r="U158" s="31" t="s">
        <v>224</v>
      </c>
      <c r="V158" s="31">
        <v>111</v>
      </c>
      <c r="W158" s="32">
        <v>31319.179</v>
      </c>
      <c r="X158" s="32">
        <f t="shared" si="23"/>
        <v>31319.179</v>
      </c>
      <c r="Y158" s="31">
        <f t="shared" si="24"/>
        <v>0</v>
      </c>
      <c r="Z158" s="32">
        <v>30708.511999999999</v>
      </c>
      <c r="AA158" s="32">
        <v>26939.436000000002</v>
      </c>
      <c r="AB158" s="33">
        <f t="shared" si="25"/>
        <v>3769.0759999999973</v>
      </c>
      <c r="AC158" s="30" t="str">
        <f t="shared" ref="AC158:AC170" si="28">AC157</f>
        <v xml:space="preserve"> Отклонение за счет внебюджетных источников- в связи с отсутствием реального поступления финансовых средств </v>
      </c>
    </row>
    <row r="159" spans="1:29" s="15" customFormat="1" ht="90">
      <c r="A159" s="4" t="s">
        <v>436</v>
      </c>
      <c r="B159" s="29" t="s">
        <v>11</v>
      </c>
      <c r="C159" s="29" t="s">
        <v>40</v>
      </c>
      <c r="D159" s="29" t="s">
        <v>15</v>
      </c>
      <c r="E159" s="29" t="s">
        <v>13</v>
      </c>
      <c r="F159" s="29" t="str">
        <f t="shared" si="26"/>
        <v xml:space="preserve">*-За 12 месяцев 2018 г. заработная плата составила 32 017,46 руб.,т.е. 102,04 % от прогнозной среднемесячной зарплаты по ПСЭР области - 31 378,00 руб. </v>
      </c>
      <c r="G159" s="30">
        <v>2018</v>
      </c>
      <c r="H159" s="30">
        <f t="shared" si="27"/>
        <v>2018</v>
      </c>
      <c r="I159" s="30" t="str">
        <f t="shared" si="27"/>
        <v xml:space="preserve"> 2018 г.</v>
      </c>
      <c r="J159" s="31"/>
      <c r="K159" s="31"/>
      <c r="L159" s="31"/>
      <c r="M159" s="31"/>
      <c r="N159" s="31"/>
      <c r="O159" s="31"/>
      <c r="P159" s="31"/>
      <c r="Q159" s="31"/>
      <c r="R159" s="31">
        <v>808</v>
      </c>
      <c r="S159" s="31" t="s">
        <v>220</v>
      </c>
      <c r="T159" s="31" t="s">
        <v>221</v>
      </c>
      <c r="U159" s="31" t="s">
        <v>224</v>
      </c>
      <c r="V159" s="31">
        <v>119</v>
      </c>
      <c r="W159" s="32">
        <v>9330.598</v>
      </c>
      <c r="X159" s="32">
        <f t="shared" si="23"/>
        <v>9330.598</v>
      </c>
      <c r="Y159" s="31">
        <f t="shared" si="24"/>
        <v>0</v>
      </c>
      <c r="Z159" s="32">
        <v>9913.86</v>
      </c>
      <c r="AA159" s="32">
        <v>9091.1769999999997</v>
      </c>
      <c r="AB159" s="33">
        <f t="shared" si="25"/>
        <v>822.6830000000009</v>
      </c>
      <c r="AC159" s="30" t="str">
        <f t="shared" si="28"/>
        <v xml:space="preserve"> Отклонение за счет внебюджетных источников- в связи с отсутствием реального поступления финансовых средств </v>
      </c>
    </row>
    <row r="160" spans="1:29" s="15" customFormat="1" ht="90">
      <c r="A160" s="4" t="s">
        <v>437</v>
      </c>
      <c r="B160" s="29" t="s">
        <v>11</v>
      </c>
      <c r="C160" s="29" t="s">
        <v>40</v>
      </c>
      <c r="D160" s="29" t="s">
        <v>15</v>
      </c>
      <c r="E160" s="29" t="s">
        <v>13</v>
      </c>
      <c r="F160"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0" s="30">
        <v>2018</v>
      </c>
      <c r="H160" s="30">
        <f t="shared" si="27"/>
        <v>2018</v>
      </c>
      <c r="I160" s="30" t="str">
        <f t="shared" si="27"/>
        <v xml:space="preserve"> 2018 г.</v>
      </c>
      <c r="J160" s="31"/>
      <c r="K160" s="31"/>
      <c r="L160" s="31"/>
      <c r="M160" s="31"/>
      <c r="N160" s="31"/>
      <c r="O160" s="31"/>
      <c r="P160" s="31"/>
      <c r="Q160" s="31"/>
      <c r="R160" s="31">
        <v>808</v>
      </c>
      <c r="S160" s="31" t="s">
        <v>220</v>
      </c>
      <c r="T160" s="31" t="s">
        <v>221</v>
      </c>
      <c r="U160" s="31" t="s">
        <v>225</v>
      </c>
      <c r="V160" s="31">
        <v>111</v>
      </c>
      <c r="W160" s="32">
        <v>20770.499</v>
      </c>
      <c r="X160" s="32">
        <f t="shared" si="23"/>
        <v>20770.499</v>
      </c>
      <c r="Y160" s="31">
        <f t="shared" si="24"/>
        <v>0</v>
      </c>
      <c r="Z160" s="32">
        <v>4515.9549999999999</v>
      </c>
      <c r="AA160" s="32">
        <v>1797.806</v>
      </c>
      <c r="AB160" s="33">
        <f t="shared" si="25"/>
        <v>2718.1489999999999</v>
      </c>
      <c r="AC160" s="30" t="str">
        <f t="shared" si="28"/>
        <v xml:space="preserve"> Отклонение за счет внебюджетных источников- в связи с отсутствием реального поступления финансовых средств </v>
      </c>
    </row>
    <row r="161" spans="1:29" s="15" customFormat="1" ht="90">
      <c r="A161" s="4" t="s">
        <v>438</v>
      </c>
      <c r="B161" s="29" t="s">
        <v>11</v>
      </c>
      <c r="C161" s="29" t="s">
        <v>40</v>
      </c>
      <c r="D161" s="29" t="s">
        <v>15</v>
      </c>
      <c r="E161" s="29" t="s">
        <v>13</v>
      </c>
      <c r="F161"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1" s="30">
        <v>2018</v>
      </c>
      <c r="H161" s="30">
        <f t="shared" si="27"/>
        <v>2018</v>
      </c>
      <c r="I161" s="30" t="str">
        <f t="shared" si="27"/>
        <v xml:space="preserve"> 2018 г.</v>
      </c>
      <c r="J161" s="31"/>
      <c r="K161" s="31"/>
      <c r="L161" s="31"/>
      <c r="M161" s="31"/>
      <c r="N161" s="31"/>
      <c r="O161" s="31"/>
      <c r="P161" s="31"/>
      <c r="Q161" s="31"/>
      <c r="R161" s="31">
        <v>808</v>
      </c>
      <c r="S161" s="31" t="s">
        <v>220</v>
      </c>
      <c r="T161" s="31" t="s">
        <v>221</v>
      </c>
      <c r="U161" s="31" t="s">
        <v>225</v>
      </c>
      <c r="V161" s="31">
        <v>119</v>
      </c>
      <c r="W161" s="32">
        <v>8896.3770000000004</v>
      </c>
      <c r="X161" s="32">
        <f t="shared" si="23"/>
        <v>8896.3770000000004</v>
      </c>
      <c r="Y161" s="31">
        <f t="shared" si="24"/>
        <v>0</v>
      </c>
      <c r="Z161" s="32">
        <v>1359.8050000000001</v>
      </c>
      <c r="AA161" s="32">
        <v>542.42899999999997</v>
      </c>
      <c r="AB161" s="33">
        <f t="shared" si="25"/>
        <v>817.37600000000009</v>
      </c>
      <c r="AC161" s="30" t="str">
        <f t="shared" si="28"/>
        <v xml:space="preserve"> Отклонение за счет внебюджетных источников- в связи с отсутствием реального поступления финансовых средств </v>
      </c>
    </row>
    <row r="162" spans="1:29" s="15" customFormat="1" ht="90">
      <c r="A162" s="4" t="s">
        <v>439</v>
      </c>
      <c r="B162" s="29" t="s">
        <v>11</v>
      </c>
      <c r="C162" s="29" t="s">
        <v>40</v>
      </c>
      <c r="D162" s="29" t="s">
        <v>15</v>
      </c>
      <c r="E162" s="29" t="s">
        <v>13</v>
      </c>
      <c r="F162"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2" s="30">
        <v>2018</v>
      </c>
      <c r="H162" s="30">
        <f t="shared" si="27"/>
        <v>2018</v>
      </c>
      <c r="I162" s="30" t="str">
        <f t="shared" si="27"/>
        <v xml:space="preserve"> 2018 г.</v>
      </c>
      <c r="J162" s="31"/>
      <c r="K162" s="31"/>
      <c r="L162" s="31"/>
      <c r="M162" s="31"/>
      <c r="N162" s="31"/>
      <c r="O162" s="31"/>
      <c r="P162" s="31"/>
      <c r="Q162" s="31"/>
      <c r="R162" s="31">
        <v>808</v>
      </c>
      <c r="S162" s="31" t="s">
        <v>220</v>
      </c>
      <c r="T162" s="31" t="s">
        <v>221</v>
      </c>
      <c r="U162" s="31" t="s">
        <v>226</v>
      </c>
      <c r="V162" s="31">
        <v>111</v>
      </c>
      <c r="W162" s="32">
        <v>1660.0820000000001</v>
      </c>
      <c r="X162" s="32">
        <f t="shared" si="23"/>
        <v>1660.0820000000001</v>
      </c>
      <c r="Y162" s="31">
        <f t="shared" si="24"/>
        <v>0</v>
      </c>
      <c r="Z162" s="32">
        <v>230.315</v>
      </c>
      <c r="AA162" s="32">
        <v>16.353000000000002</v>
      </c>
      <c r="AB162" s="33">
        <f t="shared" si="25"/>
        <v>213.96199999999999</v>
      </c>
      <c r="AC162" s="30" t="str">
        <f t="shared" si="28"/>
        <v xml:space="preserve"> Отклонение за счет внебюджетных источников- в связи с отсутствием реального поступления финансовых средств </v>
      </c>
    </row>
    <row r="163" spans="1:29" s="15" customFormat="1" ht="90">
      <c r="A163" s="4" t="s">
        <v>440</v>
      </c>
      <c r="B163" s="29" t="s">
        <v>11</v>
      </c>
      <c r="C163" s="29" t="s">
        <v>40</v>
      </c>
      <c r="D163" s="29" t="s">
        <v>15</v>
      </c>
      <c r="E163" s="29" t="s">
        <v>13</v>
      </c>
      <c r="F163"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3" s="30">
        <v>2018</v>
      </c>
      <c r="H163" s="30">
        <f t="shared" si="27"/>
        <v>2018</v>
      </c>
      <c r="I163" s="30" t="str">
        <f t="shared" si="27"/>
        <v xml:space="preserve"> 2018 г.</v>
      </c>
      <c r="J163" s="31"/>
      <c r="K163" s="31"/>
      <c r="L163" s="31"/>
      <c r="M163" s="31"/>
      <c r="N163" s="31"/>
      <c r="O163" s="31"/>
      <c r="P163" s="31"/>
      <c r="Q163" s="31"/>
      <c r="R163" s="31">
        <v>808</v>
      </c>
      <c r="S163" s="31" t="s">
        <v>220</v>
      </c>
      <c r="T163" s="31" t="s">
        <v>221</v>
      </c>
      <c r="U163" s="31" t="s">
        <v>226</v>
      </c>
      <c r="V163" s="31">
        <v>119</v>
      </c>
      <c r="W163" s="32">
        <v>434.3</v>
      </c>
      <c r="X163" s="32">
        <f t="shared" si="23"/>
        <v>434.3</v>
      </c>
      <c r="Y163" s="31">
        <f t="shared" si="24"/>
        <v>0</v>
      </c>
      <c r="Z163" s="32">
        <v>69.555000000000007</v>
      </c>
      <c r="AA163" s="32">
        <v>0</v>
      </c>
      <c r="AB163" s="33">
        <f t="shared" si="25"/>
        <v>69.555000000000007</v>
      </c>
      <c r="AC163" s="30" t="str">
        <f t="shared" si="28"/>
        <v xml:space="preserve"> Отклонение за счет внебюджетных источников- в связи с отсутствием реального поступления финансовых средств </v>
      </c>
    </row>
    <row r="164" spans="1:29" s="15" customFormat="1" ht="90">
      <c r="A164" s="4" t="s">
        <v>441</v>
      </c>
      <c r="B164" s="29" t="s">
        <v>11</v>
      </c>
      <c r="C164" s="29" t="s">
        <v>40</v>
      </c>
      <c r="D164" s="29" t="s">
        <v>15</v>
      </c>
      <c r="E164" s="29" t="s">
        <v>13</v>
      </c>
      <c r="F164"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4" s="30">
        <v>2018</v>
      </c>
      <c r="H164" s="30">
        <f t="shared" si="27"/>
        <v>2018</v>
      </c>
      <c r="I164" s="30" t="str">
        <f t="shared" si="27"/>
        <v xml:space="preserve"> 2018 г.</v>
      </c>
      <c r="J164" s="31"/>
      <c r="K164" s="31"/>
      <c r="L164" s="31"/>
      <c r="M164" s="31"/>
      <c r="N164" s="31"/>
      <c r="O164" s="31"/>
      <c r="P164" s="31"/>
      <c r="Q164" s="31"/>
      <c r="R164" s="31">
        <v>808</v>
      </c>
      <c r="S164" s="31" t="s">
        <v>220</v>
      </c>
      <c r="T164" s="31" t="s">
        <v>221</v>
      </c>
      <c r="U164" s="31" t="s">
        <v>227</v>
      </c>
      <c r="V164" s="31">
        <v>111</v>
      </c>
      <c r="W164" s="32">
        <v>3327.0639999999999</v>
      </c>
      <c r="X164" s="32">
        <f t="shared" si="23"/>
        <v>3327.0639999999999</v>
      </c>
      <c r="Y164" s="31">
        <f t="shared" si="24"/>
        <v>0</v>
      </c>
      <c r="Z164" s="32">
        <v>642.07600000000002</v>
      </c>
      <c r="AA164" s="32">
        <v>27.704000000000001</v>
      </c>
      <c r="AB164" s="33">
        <f t="shared" si="25"/>
        <v>614.37200000000007</v>
      </c>
      <c r="AC164" s="30" t="str">
        <f t="shared" si="28"/>
        <v xml:space="preserve"> Отклонение за счет внебюджетных источников- в связи с отсутствием реального поступления финансовых средств </v>
      </c>
    </row>
    <row r="165" spans="1:29" s="15" customFormat="1" ht="90">
      <c r="A165" s="4" t="s">
        <v>442</v>
      </c>
      <c r="B165" s="29" t="s">
        <v>11</v>
      </c>
      <c r="C165" s="29" t="s">
        <v>40</v>
      </c>
      <c r="D165" s="29" t="s">
        <v>15</v>
      </c>
      <c r="E165" s="29" t="s">
        <v>13</v>
      </c>
      <c r="F165"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5" s="30">
        <v>2018</v>
      </c>
      <c r="H165" s="30">
        <f t="shared" si="27"/>
        <v>2018</v>
      </c>
      <c r="I165" s="30" t="str">
        <f t="shared" si="27"/>
        <v xml:space="preserve"> 2018 г.</v>
      </c>
      <c r="J165" s="31"/>
      <c r="K165" s="31"/>
      <c r="L165" s="31"/>
      <c r="M165" s="31"/>
      <c r="N165" s="31"/>
      <c r="O165" s="31"/>
      <c r="P165" s="31"/>
      <c r="Q165" s="31"/>
      <c r="R165" s="31">
        <v>808</v>
      </c>
      <c r="S165" s="31" t="s">
        <v>220</v>
      </c>
      <c r="T165" s="31" t="s">
        <v>221</v>
      </c>
      <c r="U165" s="31" t="s">
        <v>227</v>
      </c>
      <c r="V165" s="31">
        <v>119</v>
      </c>
      <c r="W165" s="32">
        <v>978.8</v>
      </c>
      <c r="X165" s="32">
        <f t="shared" si="23"/>
        <v>978.8</v>
      </c>
      <c r="Y165" s="31">
        <f t="shared" si="24"/>
        <v>0</v>
      </c>
      <c r="Z165" s="32">
        <v>193.90700000000001</v>
      </c>
      <c r="AA165" s="32">
        <v>85.808999999999997</v>
      </c>
      <c r="AB165" s="33">
        <f t="shared" si="25"/>
        <v>108.09800000000001</v>
      </c>
      <c r="AC165" s="30" t="str">
        <f t="shared" si="28"/>
        <v xml:space="preserve"> Отклонение за счет внебюджетных источников- в связи с отсутствием реального поступления финансовых средств </v>
      </c>
    </row>
    <row r="166" spans="1:29" s="15" customFormat="1" ht="90">
      <c r="A166" s="4" t="s">
        <v>443</v>
      </c>
      <c r="B166" s="29" t="s">
        <v>11</v>
      </c>
      <c r="C166" s="29" t="s">
        <v>40</v>
      </c>
      <c r="D166" s="29" t="s">
        <v>15</v>
      </c>
      <c r="E166" s="29" t="s">
        <v>13</v>
      </c>
      <c r="F166"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6" s="30">
        <v>2018</v>
      </c>
      <c r="H166" s="30">
        <f t="shared" si="27"/>
        <v>2018</v>
      </c>
      <c r="I166" s="30" t="str">
        <f t="shared" si="27"/>
        <v xml:space="preserve"> 2018 г.</v>
      </c>
      <c r="J166" s="31"/>
      <c r="K166" s="31"/>
      <c r="L166" s="31"/>
      <c r="M166" s="31"/>
      <c r="N166" s="31"/>
      <c r="O166" s="31"/>
      <c r="P166" s="31"/>
      <c r="Q166" s="31"/>
      <c r="R166" s="31">
        <v>808</v>
      </c>
      <c r="S166" s="31" t="s">
        <v>220</v>
      </c>
      <c r="T166" s="31" t="s">
        <v>221</v>
      </c>
      <c r="U166" s="31" t="s">
        <v>228</v>
      </c>
      <c r="V166" s="31">
        <v>111</v>
      </c>
      <c r="W166" s="32">
        <v>32909.51</v>
      </c>
      <c r="X166" s="32">
        <f t="shared" si="23"/>
        <v>32909.51</v>
      </c>
      <c r="Y166" s="31">
        <f t="shared" si="24"/>
        <v>0</v>
      </c>
      <c r="Z166" s="32">
        <v>257.125</v>
      </c>
      <c r="AA166" s="32">
        <v>257.125</v>
      </c>
      <c r="AB166" s="33">
        <f t="shared" si="25"/>
        <v>0</v>
      </c>
      <c r="AC166" s="30" t="str">
        <f t="shared" si="28"/>
        <v xml:space="preserve"> Отклонение за счет внебюджетных источников- в связи с отсутствием реального поступления финансовых средств </v>
      </c>
    </row>
    <row r="167" spans="1:29" s="15" customFormat="1" ht="90">
      <c r="A167" s="4" t="s">
        <v>444</v>
      </c>
      <c r="B167" s="29" t="s">
        <v>11</v>
      </c>
      <c r="C167" s="29" t="s">
        <v>40</v>
      </c>
      <c r="D167" s="29" t="s">
        <v>15</v>
      </c>
      <c r="E167" s="29" t="s">
        <v>13</v>
      </c>
      <c r="F167"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7" s="30">
        <v>2018</v>
      </c>
      <c r="H167" s="30">
        <f t="shared" si="27"/>
        <v>2018</v>
      </c>
      <c r="I167" s="30" t="str">
        <f t="shared" si="27"/>
        <v xml:space="preserve"> 2018 г.</v>
      </c>
      <c r="J167" s="31"/>
      <c r="K167" s="31"/>
      <c r="L167" s="31"/>
      <c r="M167" s="31"/>
      <c r="N167" s="31"/>
      <c r="O167" s="31"/>
      <c r="P167" s="31"/>
      <c r="Q167" s="31"/>
      <c r="R167" s="31">
        <v>808</v>
      </c>
      <c r="S167" s="31" t="s">
        <v>220</v>
      </c>
      <c r="T167" s="31" t="s">
        <v>221</v>
      </c>
      <c r="U167" s="31" t="s">
        <v>228</v>
      </c>
      <c r="V167" s="31">
        <v>119</v>
      </c>
      <c r="W167" s="32">
        <v>13186.489</v>
      </c>
      <c r="X167" s="32">
        <f t="shared" si="23"/>
        <v>13186.489</v>
      </c>
      <c r="Y167" s="31">
        <f t="shared" si="24"/>
        <v>0</v>
      </c>
      <c r="Z167" s="32">
        <v>91.51</v>
      </c>
      <c r="AA167" s="32">
        <v>51.52</v>
      </c>
      <c r="AB167" s="33">
        <f t="shared" si="25"/>
        <v>39.99</v>
      </c>
      <c r="AC167" s="30" t="str">
        <f t="shared" si="28"/>
        <v xml:space="preserve"> Отклонение за счет внебюджетных источников- в связи с отсутствием реального поступления финансовых средств </v>
      </c>
    </row>
    <row r="168" spans="1:29" s="15" customFormat="1" ht="90">
      <c r="A168" s="4" t="s">
        <v>463</v>
      </c>
      <c r="B168" s="29" t="s">
        <v>11</v>
      </c>
      <c r="C168" s="29" t="s">
        <v>40</v>
      </c>
      <c r="D168" s="29" t="s">
        <v>15</v>
      </c>
      <c r="E168" s="29" t="s">
        <v>13</v>
      </c>
      <c r="F168" s="29" t="str">
        <f>F167</f>
        <v xml:space="preserve">*-За 12 месяцев 2018 г. заработная плата составила 32 017,46 руб.,т.е. 102,04 % от прогнозной среднемесячной зарплаты по ПСЭР области - 31 378,00 руб. </v>
      </c>
      <c r="G168" s="30">
        <v>2018</v>
      </c>
      <c r="H168" s="30">
        <f>H167</f>
        <v>2018</v>
      </c>
      <c r="I168" s="30" t="str">
        <f>I167</f>
        <v xml:space="preserve"> 2018 г.</v>
      </c>
      <c r="J168" s="31"/>
      <c r="K168" s="31"/>
      <c r="L168" s="31"/>
      <c r="M168" s="31"/>
      <c r="N168" s="31"/>
      <c r="O168" s="31"/>
      <c r="P168" s="31"/>
      <c r="Q168" s="31"/>
      <c r="R168" s="31">
        <v>808</v>
      </c>
      <c r="S168" s="31" t="s">
        <v>220</v>
      </c>
      <c r="T168" s="31" t="s">
        <v>221</v>
      </c>
      <c r="U168" s="31" t="s">
        <v>229</v>
      </c>
      <c r="V168" s="31">
        <v>111</v>
      </c>
      <c r="W168" s="32">
        <v>3727.7</v>
      </c>
      <c r="X168" s="32">
        <f t="shared" si="23"/>
        <v>3727.7</v>
      </c>
      <c r="Y168" s="31">
        <f t="shared" si="24"/>
        <v>0</v>
      </c>
      <c r="Z168" s="32">
        <v>71.900000000000006</v>
      </c>
      <c r="AA168" s="32">
        <v>34.162999999999997</v>
      </c>
      <c r="AB168" s="33">
        <f t="shared" si="25"/>
        <v>37.737000000000009</v>
      </c>
      <c r="AC168" s="30" t="str">
        <f>AC167</f>
        <v xml:space="preserve"> Отклонение за счет внебюджетных источников- в связи с отсутствием реального поступления финансовых средств </v>
      </c>
    </row>
    <row r="169" spans="1:29" s="15" customFormat="1" ht="90">
      <c r="A169" s="4" t="s">
        <v>465</v>
      </c>
      <c r="B169" s="29" t="s">
        <v>11</v>
      </c>
      <c r="C169" s="29" t="s">
        <v>40</v>
      </c>
      <c r="D169" s="29" t="s">
        <v>15</v>
      </c>
      <c r="E169" s="29" t="s">
        <v>13</v>
      </c>
      <c r="F169" s="29" t="str">
        <f t="shared" si="26"/>
        <v xml:space="preserve">*-За 12 месяцев 2018 г. заработная плата составила 32 017,46 руб.,т.е. 102,04 % от прогнозной среднемесячной зарплаты по ПСЭР области - 31 378,00 руб. </v>
      </c>
      <c r="G169" s="30">
        <v>2018</v>
      </c>
      <c r="H169" s="30">
        <f t="shared" si="27"/>
        <v>2018</v>
      </c>
      <c r="I169" s="30" t="str">
        <f t="shared" si="27"/>
        <v xml:space="preserve"> 2018 г.</v>
      </c>
      <c r="J169" s="31"/>
      <c r="K169" s="31"/>
      <c r="L169" s="31"/>
      <c r="M169" s="31"/>
      <c r="N169" s="31"/>
      <c r="O169" s="31"/>
      <c r="P169" s="31"/>
      <c r="Q169" s="31"/>
      <c r="R169" s="31">
        <v>808</v>
      </c>
      <c r="S169" s="31" t="s">
        <v>220</v>
      </c>
      <c r="T169" s="31" t="s">
        <v>221</v>
      </c>
      <c r="U169" s="31" t="s">
        <v>229</v>
      </c>
      <c r="V169" s="31">
        <v>119</v>
      </c>
      <c r="W169" s="32">
        <v>1217.5999999999999</v>
      </c>
      <c r="X169" s="32">
        <f t="shared" si="23"/>
        <v>1217.5999999999999</v>
      </c>
      <c r="Y169" s="31">
        <f t="shared" si="24"/>
        <v>0</v>
      </c>
      <c r="Z169" s="32">
        <v>7.2990000000000004</v>
      </c>
      <c r="AA169" s="32">
        <v>7.2990000000000004</v>
      </c>
      <c r="AB169" s="33">
        <f t="shared" si="25"/>
        <v>0</v>
      </c>
      <c r="AC169" s="30" t="str">
        <f t="shared" si="28"/>
        <v xml:space="preserve"> Отклонение за счет внебюджетных источников- в связи с отсутствием реального поступления финансовых средств </v>
      </c>
    </row>
    <row r="170" spans="1:29" s="15" customFormat="1" ht="90">
      <c r="A170" s="4" t="s">
        <v>466</v>
      </c>
      <c r="B170" s="29" t="s">
        <v>11</v>
      </c>
      <c r="C170" s="29" t="s">
        <v>40</v>
      </c>
      <c r="D170" s="29" t="s">
        <v>15</v>
      </c>
      <c r="E170" s="29" t="s">
        <v>13</v>
      </c>
      <c r="F170" s="29" t="str">
        <f t="shared" si="26"/>
        <v xml:space="preserve">*-За 12 месяцев 2018 г. заработная плата составила 32 017,46 руб.,т.е. 102,04 % от прогнозной среднемесячной зарплаты по ПСЭР области - 31 378,00 руб. </v>
      </c>
      <c r="G170" s="30">
        <v>2018</v>
      </c>
      <c r="H170" s="30">
        <f t="shared" si="27"/>
        <v>2018</v>
      </c>
      <c r="I170" s="30" t="str">
        <f t="shared" si="27"/>
        <v xml:space="preserve"> 2018 г.</v>
      </c>
      <c r="J170" s="31"/>
      <c r="K170" s="31"/>
      <c r="L170" s="31"/>
      <c r="M170" s="31"/>
      <c r="N170" s="31"/>
      <c r="O170" s="31"/>
      <c r="P170" s="31"/>
      <c r="Q170" s="31"/>
      <c r="R170" s="31">
        <v>808</v>
      </c>
      <c r="S170" s="31" t="s">
        <v>220</v>
      </c>
      <c r="T170" s="31" t="s">
        <v>221</v>
      </c>
      <c r="U170" s="31" t="s">
        <v>230</v>
      </c>
      <c r="V170" s="31">
        <v>111</v>
      </c>
      <c r="W170" s="32">
        <v>3016.2</v>
      </c>
      <c r="X170" s="32">
        <f t="shared" si="23"/>
        <v>3016.2</v>
      </c>
      <c r="Y170" s="31">
        <f t="shared" si="24"/>
        <v>0</v>
      </c>
      <c r="Z170" s="32">
        <v>1.6679999999999999</v>
      </c>
      <c r="AA170" s="32">
        <v>1.6679999999999999</v>
      </c>
      <c r="AB170" s="33">
        <f t="shared" si="25"/>
        <v>0</v>
      </c>
      <c r="AC170" s="30" t="str">
        <f t="shared" si="28"/>
        <v xml:space="preserve"> Отклонение за счет внебюджетных источников- в связи с отсутствием реального поступления финансовых средств </v>
      </c>
    </row>
    <row r="171" spans="1:29" s="15" customFormat="1" ht="90">
      <c r="A171" s="3" t="s">
        <v>482</v>
      </c>
      <c r="B171" s="29" t="s">
        <v>11</v>
      </c>
      <c r="C171" s="29" t="s">
        <v>40</v>
      </c>
      <c r="D171" s="29" t="s">
        <v>15</v>
      </c>
      <c r="E171" s="29" t="s">
        <v>13</v>
      </c>
      <c r="F171" s="29" t="str">
        <f t="shared" si="26"/>
        <v xml:space="preserve">*-За 12 месяцев 2018 г. заработная плата составила 32 017,46 руб.,т.е. 102,04 % от прогнозной среднемесячной зарплаты по ПСЭР области - 31 378,00 руб. </v>
      </c>
      <c r="G171" s="30">
        <v>2018</v>
      </c>
      <c r="H171" s="30">
        <f t="shared" si="27"/>
        <v>2018</v>
      </c>
      <c r="I171" s="30" t="str">
        <f t="shared" si="27"/>
        <v xml:space="preserve"> 2018 г.</v>
      </c>
      <c r="J171" s="31"/>
      <c r="K171" s="31"/>
      <c r="L171" s="31"/>
      <c r="M171" s="31"/>
      <c r="N171" s="31"/>
      <c r="O171" s="31"/>
      <c r="P171" s="31"/>
      <c r="Q171" s="31"/>
      <c r="R171" s="31">
        <v>808</v>
      </c>
      <c r="S171" s="31" t="s">
        <v>220</v>
      </c>
      <c r="T171" s="31" t="s">
        <v>221</v>
      </c>
      <c r="U171" s="31" t="s">
        <v>230</v>
      </c>
      <c r="V171" s="31">
        <v>119</v>
      </c>
      <c r="W171" s="32">
        <v>1379.5</v>
      </c>
      <c r="X171" s="32">
        <f t="shared" si="23"/>
        <v>1379.5</v>
      </c>
      <c r="Y171" s="31">
        <f t="shared" si="24"/>
        <v>0</v>
      </c>
      <c r="Z171" s="32">
        <v>9.4489999999999998</v>
      </c>
      <c r="AA171" s="32">
        <v>9.4489999999999998</v>
      </c>
      <c r="AB171" s="33">
        <f t="shared" si="25"/>
        <v>0</v>
      </c>
      <c r="AC171" s="30" t="str">
        <f>AC170</f>
        <v xml:space="preserve"> Отклонение за счет внебюджетных источников- в связи с отсутствием реального поступления финансовых средств </v>
      </c>
    </row>
    <row r="172" spans="1:29" s="15" customFormat="1" ht="75">
      <c r="A172" s="3" t="s">
        <v>483</v>
      </c>
      <c r="B172" s="29" t="s">
        <v>11</v>
      </c>
      <c r="C172" s="29" t="s">
        <v>40</v>
      </c>
      <c r="D172" s="29" t="s">
        <v>15</v>
      </c>
      <c r="E172" s="29" t="s">
        <v>13</v>
      </c>
      <c r="F172" s="29" t="str">
        <f t="shared" si="26"/>
        <v xml:space="preserve">*-За 12 месяцев 2018 г. заработная плата составила 32 017,46 руб.,т.е. 102,04 % от прогнозной среднемесячной зарплаты по ПСЭР области - 31 378,00 руб. </v>
      </c>
      <c r="G172" s="30">
        <v>2018</v>
      </c>
      <c r="H172" s="30">
        <f t="shared" si="27"/>
        <v>2018</v>
      </c>
      <c r="I172" s="30" t="str">
        <f t="shared" si="27"/>
        <v xml:space="preserve"> 2018 г.</v>
      </c>
      <c r="J172" s="31"/>
      <c r="K172" s="31"/>
      <c r="L172" s="31"/>
      <c r="M172" s="31"/>
      <c r="N172" s="31"/>
      <c r="O172" s="31"/>
      <c r="P172" s="31"/>
      <c r="Q172" s="31"/>
      <c r="R172" s="31">
        <v>808</v>
      </c>
      <c r="S172" s="31" t="s">
        <v>220</v>
      </c>
      <c r="T172" s="31" t="s">
        <v>221</v>
      </c>
      <c r="U172" s="31" t="s">
        <v>231</v>
      </c>
      <c r="V172" s="31">
        <v>111</v>
      </c>
      <c r="W172" s="32">
        <v>0</v>
      </c>
      <c r="X172" s="32">
        <f t="shared" si="23"/>
        <v>0</v>
      </c>
      <c r="Y172" s="31">
        <f t="shared" si="24"/>
        <v>0</v>
      </c>
      <c r="Z172" s="32">
        <v>0</v>
      </c>
      <c r="AA172" s="32">
        <v>0</v>
      </c>
      <c r="AB172" s="33">
        <f t="shared" si="25"/>
        <v>0</v>
      </c>
      <c r="AC172" s="30" t="s">
        <v>223</v>
      </c>
    </row>
    <row r="173" spans="1:29" s="15" customFormat="1" ht="75">
      <c r="A173" s="3" t="s">
        <v>484</v>
      </c>
      <c r="B173" s="29" t="s">
        <v>11</v>
      </c>
      <c r="C173" s="29" t="s">
        <v>40</v>
      </c>
      <c r="D173" s="29" t="s">
        <v>15</v>
      </c>
      <c r="E173" s="29" t="s">
        <v>13</v>
      </c>
      <c r="F173" s="29" t="str">
        <f t="shared" si="26"/>
        <v xml:space="preserve">*-За 12 месяцев 2018 г. заработная плата составила 32 017,46 руб.,т.е. 102,04 % от прогнозной среднемесячной зарплаты по ПСЭР области - 31 378,00 руб. </v>
      </c>
      <c r="G173" s="30">
        <v>2018</v>
      </c>
      <c r="H173" s="30">
        <f t="shared" si="27"/>
        <v>2018</v>
      </c>
      <c r="I173" s="30" t="str">
        <f t="shared" si="27"/>
        <v xml:space="preserve"> 2018 г.</v>
      </c>
      <c r="J173" s="31"/>
      <c r="K173" s="31"/>
      <c r="L173" s="31"/>
      <c r="M173" s="31"/>
      <c r="N173" s="31"/>
      <c r="O173" s="31"/>
      <c r="P173" s="31"/>
      <c r="Q173" s="31"/>
      <c r="R173" s="31">
        <v>808</v>
      </c>
      <c r="S173" s="31" t="s">
        <v>220</v>
      </c>
      <c r="T173" s="31" t="s">
        <v>221</v>
      </c>
      <c r="U173" s="31" t="s">
        <v>231</v>
      </c>
      <c r="V173" s="31">
        <v>119</v>
      </c>
      <c r="W173" s="32">
        <v>0</v>
      </c>
      <c r="X173" s="32">
        <f t="shared" si="23"/>
        <v>0</v>
      </c>
      <c r="Y173" s="31">
        <f t="shared" si="24"/>
        <v>0</v>
      </c>
      <c r="Z173" s="32">
        <v>0</v>
      </c>
      <c r="AA173" s="32">
        <v>0</v>
      </c>
      <c r="AB173" s="33">
        <f t="shared" si="25"/>
        <v>0</v>
      </c>
      <c r="AC173" s="30" t="s">
        <v>223</v>
      </c>
    </row>
    <row r="174" spans="1:29" s="15" customFormat="1" ht="90">
      <c r="A174" s="3" t="s">
        <v>485</v>
      </c>
      <c r="B174" s="29" t="s">
        <v>11</v>
      </c>
      <c r="C174" s="29" t="s">
        <v>40</v>
      </c>
      <c r="D174" s="29" t="s">
        <v>15</v>
      </c>
      <c r="E174" s="29" t="s">
        <v>13</v>
      </c>
      <c r="F174" s="29" t="str">
        <f t="shared" si="26"/>
        <v xml:space="preserve">*-За 12 месяцев 2018 г. заработная плата составила 32 017,46 руб.,т.е. 102,04 % от прогнозной среднемесячной зарплаты по ПСЭР области - 31 378,00 руб. </v>
      </c>
      <c r="G174" s="30">
        <v>2018</v>
      </c>
      <c r="H174" s="30">
        <f t="shared" ref="H174:I175" si="29">H173</f>
        <v>2018</v>
      </c>
      <c r="I174" s="30" t="str">
        <f t="shared" si="29"/>
        <v xml:space="preserve"> 2018 г.</v>
      </c>
      <c r="J174" s="31"/>
      <c r="K174" s="31"/>
      <c r="L174" s="31"/>
      <c r="M174" s="31"/>
      <c r="N174" s="31"/>
      <c r="O174" s="31"/>
      <c r="P174" s="31"/>
      <c r="Q174" s="31"/>
      <c r="R174" s="31">
        <v>808</v>
      </c>
      <c r="S174" s="31" t="s">
        <v>220</v>
      </c>
      <c r="T174" s="31" t="s">
        <v>221</v>
      </c>
      <c r="U174" s="31" t="s">
        <v>232</v>
      </c>
      <c r="V174" s="31">
        <v>111</v>
      </c>
      <c r="W174" s="32">
        <v>0</v>
      </c>
      <c r="X174" s="32">
        <f t="shared" si="23"/>
        <v>0</v>
      </c>
      <c r="Y174" s="31">
        <f>SUM(W174-X174)</f>
        <v>0</v>
      </c>
      <c r="Z174" s="32">
        <v>3214.6</v>
      </c>
      <c r="AA174" s="32">
        <v>2591.3420000000001</v>
      </c>
      <c r="AB174" s="33">
        <f t="shared" si="25"/>
        <v>623.25799999999981</v>
      </c>
      <c r="AC174" s="30" t="str">
        <f>AC171</f>
        <v xml:space="preserve"> Отклонение за счет внебюджетных источников- в связи с отсутствием реального поступления финансовых средств </v>
      </c>
    </row>
    <row r="175" spans="1:29" s="15" customFormat="1" ht="88.5" customHeight="1">
      <c r="A175" s="3" t="s">
        <v>486</v>
      </c>
      <c r="B175" s="29" t="s">
        <v>11</v>
      </c>
      <c r="C175" s="29" t="s">
        <v>40</v>
      </c>
      <c r="D175" s="29" t="s">
        <v>15</v>
      </c>
      <c r="E175" s="29" t="s">
        <v>13</v>
      </c>
      <c r="F175" s="29" t="str">
        <f t="shared" si="26"/>
        <v xml:space="preserve">*-За 12 месяцев 2018 г. заработная плата составила 32 017,46 руб.,т.е. 102,04 % от прогнозной среднемесячной зарплаты по ПСЭР области - 31 378,00 руб. </v>
      </c>
      <c r="G175" s="30">
        <v>2018</v>
      </c>
      <c r="H175" s="30">
        <f t="shared" si="29"/>
        <v>2018</v>
      </c>
      <c r="I175" s="30" t="str">
        <f t="shared" si="29"/>
        <v xml:space="preserve"> 2018 г.</v>
      </c>
      <c r="J175" s="31"/>
      <c r="K175" s="31"/>
      <c r="L175" s="31"/>
      <c r="M175" s="31"/>
      <c r="N175" s="31"/>
      <c r="O175" s="31"/>
      <c r="P175" s="31"/>
      <c r="Q175" s="31"/>
      <c r="R175" s="31">
        <v>808</v>
      </c>
      <c r="S175" s="31" t="s">
        <v>220</v>
      </c>
      <c r="T175" s="31" t="s">
        <v>221</v>
      </c>
      <c r="U175" s="31" t="s">
        <v>232</v>
      </c>
      <c r="V175" s="31">
        <v>119</v>
      </c>
      <c r="W175" s="32">
        <v>0</v>
      </c>
      <c r="X175" s="32">
        <f t="shared" si="23"/>
        <v>0</v>
      </c>
      <c r="Y175" s="31">
        <f>SUM(W175-X175)</f>
        <v>0</v>
      </c>
      <c r="Z175" s="32">
        <v>970.4</v>
      </c>
      <c r="AA175" s="32">
        <v>755.90700000000004</v>
      </c>
      <c r="AB175" s="33">
        <f t="shared" si="25"/>
        <v>214.49299999999994</v>
      </c>
      <c r="AC175" s="30" t="str">
        <f>AC174</f>
        <v xml:space="preserve"> Отклонение за счет внебюджетных источников- в связи с отсутствием реального поступления финансовых средств </v>
      </c>
    </row>
    <row r="176" spans="1:29" s="15" customFormat="1" ht="88.5" customHeight="1">
      <c r="A176" s="3" t="s">
        <v>487</v>
      </c>
      <c r="B176" s="29" t="s">
        <v>11</v>
      </c>
      <c r="C176" s="29" t="s">
        <v>40</v>
      </c>
      <c r="D176" s="29" t="s">
        <v>15</v>
      </c>
      <c r="E176" s="29" t="s">
        <v>13</v>
      </c>
      <c r="F176" s="29" t="s">
        <v>467</v>
      </c>
      <c r="G176" s="30" t="s">
        <v>468</v>
      </c>
      <c r="H176" s="30" t="str">
        <f>G176</f>
        <v>2019 г.</v>
      </c>
      <c r="I176" s="30" t="s">
        <v>306</v>
      </c>
      <c r="J176" s="31"/>
      <c r="K176" s="31"/>
      <c r="L176" s="31"/>
      <c r="M176" s="31"/>
      <c r="N176" s="31"/>
      <c r="O176" s="31"/>
      <c r="P176" s="31"/>
      <c r="Q176" s="31"/>
      <c r="R176" s="31">
        <v>808</v>
      </c>
      <c r="S176" s="31" t="s">
        <v>220</v>
      </c>
      <c r="T176" s="31" t="s">
        <v>221</v>
      </c>
      <c r="U176" s="31" t="s">
        <v>469</v>
      </c>
      <c r="V176" s="31">
        <v>111</v>
      </c>
      <c r="W176" s="32">
        <v>3034.9459999999999</v>
      </c>
      <c r="X176" s="32">
        <f>W176</f>
        <v>3034.9459999999999</v>
      </c>
      <c r="Y176" s="32">
        <f>SUM(W176-X176)</f>
        <v>0</v>
      </c>
      <c r="Z176" s="32">
        <f>788.176+0.834</f>
        <v>789.01</v>
      </c>
      <c r="AA176" s="32">
        <f>Z176</f>
        <v>789.01</v>
      </c>
      <c r="AB176" s="33">
        <f>Z176-AA176</f>
        <v>0</v>
      </c>
      <c r="AC176" s="30" t="s">
        <v>223</v>
      </c>
    </row>
    <row r="177" spans="1:29" s="15" customFormat="1" ht="88.5" customHeight="1">
      <c r="A177" s="3" t="s">
        <v>488</v>
      </c>
      <c r="B177" s="29" t="s">
        <v>11</v>
      </c>
      <c r="C177" s="29" t="s">
        <v>40</v>
      </c>
      <c r="D177" s="29" t="s">
        <v>15</v>
      </c>
      <c r="E177" s="29" t="s">
        <v>13</v>
      </c>
      <c r="F177" s="29" t="str">
        <f>F176</f>
        <v xml:space="preserve">*-За январь 2019 г. заработная плата составила 31 595,57 руб.,т.е. 95,3 % от прогнозной среднемесячной зарплаты по ПСЭР области - 33 167,00 руб. </v>
      </c>
      <c r="G177" s="30" t="str">
        <f>G176</f>
        <v>2019 г.</v>
      </c>
      <c r="H177" s="30" t="str">
        <f t="shared" ref="H177:H240" si="30">G177</f>
        <v>2019 г.</v>
      </c>
      <c r="I177" s="30" t="str">
        <f>I176</f>
        <v>январь 2019 г.</v>
      </c>
      <c r="J177" s="31"/>
      <c r="K177" s="31"/>
      <c r="L177" s="31"/>
      <c r="M177" s="31"/>
      <c r="N177" s="31"/>
      <c r="O177" s="31"/>
      <c r="P177" s="31"/>
      <c r="Q177" s="31"/>
      <c r="R177" s="31">
        <v>808</v>
      </c>
      <c r="S177" s="31" t="s">
        <v>220</v>
      </c>
      <c r="T177" s="31" t="s">
        <v>221</v>
      </c>
      <c r="U177" s="31" t="s">
        <v>469</v>
      </c>
      <c r="V177" s="31">
        <v>119</v>
      </c>
      <c r="W177" s="32">
        <v>1197.992</v>
      </c>
      <c r="X177" s="32">
        <f t="shared" ref="X177:X201" si="31">W177</f>
        <v>1197.992</v>
      </c>
      <c r="Y177" s="32">
        <f t="shared" ref="Y177:Y201" si="32">SUM(W177-X177)</f>
        <v>0</v>
      </c>
      <c r="Z177" s="32">
        <v>367.68599999999998</v>
      </c>
      <c r="AA177" s="32">
        <f t="shared" ref="AA177:AA201" si="33">Z177</f>
        <v>367.68599999999998</v>
      </c>
      <c r="AB177" s="33">
        <f t="shared" ref="AB177:AB201" si="34">Z177-AA177</f>
        <v>0</v>
      </c>
      <c r="AC177" s="30" t="str">
        <f>AC176</f>
        <v>х</v>
      </c>
    </row>
    <row r="178" spans="1:29" s="15" customFormat="1" ht="88.5" customHeight="1">
      <c r="A178" s="3" t="s">
        <v>489</v>
      </c>
      <c r="B178" s="29" t="s">
        <v>11</v>
      </c>
      <c r="C178" s="29" t="s">
        <v>40</v>
      </c>
      <c r="D178" s="29" t="s">
        <v>15</v>
      </c>
      <c r="E178" s="29" t="s">
        <v>13</v>
      </c>
      <c r="F178" s="29" t="str">
        <f t="shared" ref="F178:G191" si="35">F177</f>
        <v xml:space="preserve">*-За январь 2019 г. заработная плата составила 31 595,57 руб.,т.е. 95,3 % от прогнозной среднемесячной зарплаты по ПСЭР области - 33 167,00 руб. </v>
      </c>
      <c r="G178" s="30" t="str">
        <f t="shared" si="35"/>
        <v>2019 г.</v>
      </c>
      <c r="H178" s="30" t="str">
        <f t="shared" si="30"/>
        <v>2019 г.</v>
      </c>
      <c r="I178" s="30" t="str">
        <f>I177</f>
        <v>январь 2019 г.</v>
      </c>
      <c r="J178" s="31"/>
      <c r="K178" s="31"/>
      <c r="L178" s="31"/>
      <c r="M178" s="31"/>
      <c r="N178" s="31"/>
      <c r="O178" s="31"/>
      <c r="P178" s="31"/>
      <c r="Q178" s="31"/>
      <c r="R178" s="31">
        <v>808</v>
      </c>
      <c r="S178" s="31" t="s">
        <v>220</v>
      </c>
      <c r="T178" s="31" t="s">
        <v>221</v>
      </c>
      <c r="U178" s="31" t="s">
        <v>470</v>
      </c>
      <c r="V178" s="31">
        <v>111</v>
      </c>
      <c r="W178" s="32">
        <f>1583.083</f>
        <v>1583.0830000000001</v>
      </c>
      <c r="X178" s="32">
        <f t="shared" si="31"/>
        <v>1583.0830000000001</v>
      </c>
      <c r="Y178" s="32">
        <f t="shared" si="32"/>
        <v>0</v>
      </c>
      <c r="Z178" s="32">
        <f>591.746</f>
        <v>591.74599999999998</v>
      </c>
      <c r="AA178" s="32">
        <f t="shared" si="33"/>
        <v>591.74599999999998</v>
      </c>
      <c r="AB178" s="33">
        <f t="shared" si="34"/>
        <v>0</v>
      </c>
      <c r="AC178" s="30" t="str">
        <f t="shared" ref="AC178:AC190" si="36">AC177</f>
        <v>х</v>
      </c>
    </row>
    <row r="179" spans="1:29" s="15" customFormat="1" ht="88.5" customHeight="1">
      <c r="A179" s="3" t="s">
        <v>490</v>
      </c>
      <c r="B179" s="29" t="s">
        <v>11</v>
      </c>
      <c r="C179" s="29" t="s">
        <v>40</v>
      </c>
      <c r="D179" s="29" t="s">
        <v>15</v>
      </c>
      <c r="E179" s="29" t="s">
        <v>13</v>
      </c>
      <c r="F179" s="29" t="str">
        <f t="shared" si="35"/>
        <v xml:space="preserve">*-За январь 2019 г. заработная плата составила 31 595,57 руб.,т.е. 95,3 % от прогнозной среднемесячной зарплаты по ПСЭР области - 33 167,00 руб. </v>
      </c>
      <c r="G179" s="30" t="str">
        <f t="shared" si="35"/>
        <v>2019 г.</v>
      </c>
      <c r="H179" s="30" t="str">
        <f t="shared" si="30"/>
        <v>2019 г.</v>
      </c>
      <c r="I179" s="30" t="str">
        <f t="shared" ref="I179:I191" si="37">I178</f>
        <v>январь 2019 г.</v>
      </c>
      <c r="J179" s="31"/>
      <c r="K179" s="31"/>
      <c r="L179" s="31"/>
      <c r="M179" s="31"/>
      <c r="N179" s="31"/>
      <c r="O179" s="31"/>
      <c r="P179" s="31"/>
      <c r="Q179" s="31"/>
      <c r="R179" s="31">
        <v>808</v>
      </c>
      <c r="S179" s="31" t="s">
        <v>220</v>
      </c>
      <c r="T179" s="31" t="s">
        <v>221</v>
      </c>
      <c r="U179" s="31" t="s">
        <v>470</v>
      </c>
      <c r="V179" s="31">
        <v>119</v>
      </c>
      <c r="W179" s="32">
        <v>590.96799999999996</v>
      </c>
      <c r="X179" s="32">
        <f t="shared" si="31"/>
        <v>590.96799999999996</v>
      </c>
      <c r="Y179" s="32">
        <f t="shared" si="32"/>
        <v>0</v>
      </c>
      <c r="Z179" s="32">
        <v>35.808</v>
      </c>
      <c r="AA179" s="32">
        <f t="shared" si="33"/>
        <v>35.808</v>
      </c>
      <c r="AB179" s="33">
        <f t="shared" si="34"/>
        <v>0</v>
      </c>
      <c r="AC179" s="30" t="str">
        <f t="shared" si="36"/>
        <v>х</v>
      </c>
    </row>
    <row r="180" spans="1:29" s="15" customFormat="1" ht="88.5" customHeight="1">
      <c r="A180" s="3" t="s">
        <v>491</v>
      </c>
      <c r="B180" s="29" t="s">
        <v>11</v>
      </c>
      <c r="C180" s="29" t="s">
        <v>40</v>
      </c>
      <c r="D180" s="29" t="s">
        <v>15</v>
      </c>
      <c r="E180" s="29" t="s">
        <v>13</v>
      </c>
      <c r="F180" s="29" t="str">
        <f t="shared" si="35"/>
        <v xml:space="preserve">*-За январь 2019 г. заработная плата составила 31 595,57 руб.,т.е. 95,3 % от прогнозной среднемесячной зарплаты по ПСЭР области - 33 167,00 руб. </v>
      </c>
      <c r="G180" s="30" t="str">
        <f t="shared" si="35"/>
        <v>2019 г.</v>
      </c>
      <c r="H180" s="30" t="str">
        <f t="shared" si="30"/>
        <v>2019 г.</v>
      </c>
      <c r="I180" s="30" t="str">
        <f t="shared" si="37"/>
        <v>январь 2019 г.</v>
      </c>
      <c r="J180" s="31"/>
      <c r="K180" s="31"/>
      <c r="L180" s="31"/>
      <c r="M180" s="31"/>
      <c r="N180" s="31"/>
      <c r="O180" s="31"/>
      <c r="P180" s="31"/>
      <c r="Q180" s="31"/>
      <c r="R180" s="31">
        <v>808</v>
      </c>
      <c r="S180" s="31" t="s">
        <v>220</v>
      </c>
      <c r="T180" s="31" t="s">
        <v>221</v>
      </c>
      <c r="U180" s="31" t="s">
        <v>471</v>
      </c>
      <c r="V180" s="31">
        <v>111</v>
      </c>
      <c r="W180" s="32">
        <f>1775.312+7.965</f>
        <v>1783.2769999999998</v>
      </c>
      <c r="X180" s="32">
        <f t="shared" si="31"/>
        <v>1783.2769999999998</v>
      </c>
      <c r="Y180" s="32">
        <f t="shared" si="32"/>
        <v>0</v>
      </c>
      <c r="Z180" s="32">
        <v>124.717</v>
      </c>
      <c r="AA180" s="32">
        <f t="shared" si="33"/>
        <v>124.717</v>
      </c>
      <c r="AB180" s="33">
        <f t="shared" si="34"/>
        <v>0</v>
      </c>
      <c r="AC180" s="30" t="str">
        <f t="shared" si="36"/>
        <v>х</v>
      </c>
    </row>
    <row r="181" spans="1:29" s="15" customFormat="1" ht="88.5" customHeight="1">
      <c r="A181" s="3" t="s">
        <v>492</v>
      </c>
      <c r="B181" s="29" t="s">
        <v>11</v>
      </c>
      <c r="C181" s="29" t="s">
        <v>40</v>
      </c>
      <c r="D181" s="29" t="s">
        <v>15</v>
      </c>
      <c r="E181" s="29" t="s">
        <v>13</v>
      </c>
      <c r="F181" s="29" t="str">
        <f t="shared" si="35"/>
        <v xml:space="preserve">*-За январь 2019 г. заработная плата составила 31 595,57 руб.,т.е. 95,3 % от прогнозной среднемесячной зарплаты по ПСЭР области - 33 167,00 руб. </v>
      </c>
      <c r="G181" s="30" t="str">
        <f t="shared" si="35"/>
        <v>2019 г.</v>
      </c>
      <c r="H181" s="30" t="str">
        <f t="shared" si="30"/>
        <v>2019 г.</v>
      </c>
      <c r="I181" s="30" t="str">
        <f t="shared" si="37"/>
        <v>январь 2019 г.</v>
      </c>
      <c r="J181" s="31"/>
      <c r="K181" s="31"/>
      <c r="L181" s="31"/>
      <c r="M181" s="31"/>
      <c r="N181" s="31"/>
      <c r="O181" s="31"/>
      <c r="P181" s="31"/>
      <c r="Q181" s="31"/>
      <c r="R181" s="31">
        <v>808</v>
      </c>
      <c r="S181" s="31" t="s">
        <v>220</v>
      </c>
      <c r="T181" s="31" t="s">
        <v>221</v>
      </c>
      <c r="U181" s="31" t="s">
        <v>471</v>
      </c>
      <c r="V181" s="31">
        <v>119</v>
      </c>
      <c r="W181" s="32">
        <v>700.80700000000002</v>
      </c>
      <c r="X181" s="32">
        <f t="shared" si="31"/>
        <v>700.80700000000002</v>
      </c>
      <c r="Y181" s="32">
        <f t="shared" si="32"/>
        <v>0</v>
      </c>
      <c r="Z181" s="32">
        <v>2.3570000000000002</v>
      </c>
      <c r="AA181" s="32">
        <f t="shared" si="33"/>
        <v>2.3570000000000002</v>
      </c>
      <c r="AB181" s="33">
        <f t="shared" si="34"/>
        <v>0</v>
      </c>
      <c r="AC181" s="30" t="str">
        <f t="shared" si="36"/>
        <v>х</v>
      </c>
    </row>
    <row r="182" spans="1:29" s="15" customFormat="1" ht="88.5" customHeight="1">
      <c r="A182" s="3" t="s">
        <v>493</v>
      </c>
      <c r="B182" s="29" t="s">
        <v>11</v>
      </c>
      <c r="C182" s="29" t="s">
        <v>40</v>
      </c>
      <c r="D182" s="29" t="s">
        <v>15</v>
      </c>
      <c r="E182" s="29" t="s">
        <v>13</v>
      </c>
      <c r="F182" s="29" t="str">
        <f t="shared" si="35"/>
        <v xml:space="preserve">*-За январь 2019 г. заработная плата составила 31 595,57 руб.,т.е. 95,3 % от прогнозной среднемесячной зарплаты по ПСЭР области - 33 167,00 руб. </v>
      </c>
      <c r="G182" s="30" t="str">
        <f t="shared" si="35"/>
        <v>2019 г.</v>
      </c>
      <c r="H182" s="30" t="str">
        <f t="shared" si="30"/>
        <v>2019 г.</v>
      </c>
      <c r="I182" s="30" t="str">
        <f t="shared" si="37"/>
        <v>январь 2019 г.</v>
      </c>
      <c r="J182" s="31"/>
      <c r="K182" s="31"/>
      <c r="L182" s="31"/>
      <c r="M182" s="31"/>
      <c r="N182" s="31"/>
      <c r="O182" s="31"/>
      <c r="P182" s="31"/>
      <c r="Q182" s="31"/>
      <c r="R182" s="31">
        <v>808</v>
      </c>
      <c r="S182" s="31" t="s">
        <v>220</v>
      </c>
      <c r="T182" s="31" t="s">
        <v>221</v>
      </c>
      <c r="U182" s="31" t="s">
        <v>472</v>
      </c>
      <c r="V182" s="31">
        <v>111</v>
      </c>
      <c r="W182" s="32">
        <v>50.954000000000001</v>
      </c>
      <c r="X182" s="32">
        <f t="shared" si="31"/>
        <v>50.954000000000001</v>
      </c>
      <c r="Y182" s="32">
        <f t="shared" si="32"/>
        <v>0</v>
      </c>
      <c r="Z182" s="32">
        <v>0</v>
      </c>
      <c r="AA182" s="32">
        <f t="shared" si="33"/>
        <v>0</v>
      </c>
      <c r="AB182" s="33">
        <f t="shared" si="34"/>
        <v>0</v>
      </c>
      <c r="AC182" s="30" t="str">
        <f t="shared" si="36"/>
        <v>х</v>
      </c>
    </row>
    <row r="183" spans="1:29" s="15" customFormat="1" ht="88.5" customHeight="1">
      <c r="A183" s="3" t="s">
        <v>494</v>
      </c>
      <c r="B183" s="29" t="s">
        <v>11</v>
      </c>
      <c r="C183" s="29" t="s">
        <v>40</v>
      </c>
      <c r="D183" s="29" t="s">
        <v>15</v>
      </c>
      <c r="E183" s="29" t="s">
        <v>13</v>
      </c>
      <c r="F183" s="29" t="str">
        <f t="shared" si="35"/>
        <v xml:space="preserve">*-За январь 2019 г. заработная плата составила 31 595,57 руб.,т.е. 95,3 % от прогнозной среднемесячной зарплаты по ПСЭР области - 33 167,00 руб. </v>
      </c>
      <c r="G183" s="30" t="str">
        <f t="shared" si="35"/>
        <v>2019 г.</v>
      </c>
      <c r="H183" s="30" t="str">
        <f t="shared" si="30"/>
        <v>2019 г.</v>
      </c>
      <c r="I183" s="30" t="str">
        <f t="shared" si="37"/>
        <v>январь 2019 г.</v>
      </c>
      <c r="J183" s="31"/>
      <c r="K183" s="31"/>
      <c r="L183" s="31"/>
      <c r="M183" s="31"/>
      <c r="N183" s="31"/>
      <c r="O183" s="31"/>
      <c r="P183" s="31"/>
      <c r="Q183" s="31"/>
      <c r="R183" s="31">
        <v>808</v>
      </c>
      <c r="S183" s="31" t="s">
        <v>220</v>
      </c>
      <c r="T183" s="31" t="s">
        <v>221</v>
      </c>
      <c r="U183" s="31" t="s">
        <v>472</v>
      </c>
      <c r="V183" s="31">
        <v>119</v>
      </c>
      <c r="W183" s="32">
        <v>17.847999999999999</v>
      </c>
      <c r="X183" s="32">
        <f t="shared" si="31"/>
        <v>17.847999999999999</v>
      </c>
      <c r="Y183" s="32">
        <f t="shared" si="32"/>
        <v>0</v>
      </c>
      <c r="Z183" s="32">
        <v>0</v>
      </c>
      <c r="AA183" s="32">
        <f t="shared" si="33"/>
        <v>0</v>
      </c>
      <c r="AB183" s="33">
        <f t="shared" si="34"/>
        <v>0</v>
      </c>
      <c r="AC183" s="30" t="str">
        <f t="shared" si="36"/>
        <v>х</v>
      </c>
    </row>
    <row r="184" spans="1:29" s="15" customFormat="1" ht="88.5" customHeight="1">
      <c r="A184" s="3" t="s">
        <v>495</v>
      </c>
      <c r="B184" s="29" t="s">
        <v>11</v>
      </c>
      <c r="C184" s="29" t="s">
        <v>40</v>
      </c>
      <c r="D184" s="29" t="s">
        <v>15</v>
      </c>
      <c r="E184" s="29" t="s">
        <v>13</v>
      </c>
      <c r="F184" s="29" t="str">
        <f t="shared" si="35"/>
        <v xml:space="preserve">*-За январь 2019 г. заработная плата составила 31 595,57 руб.,т.е. 95,3 % от прогнозной среднемесячной зарплаты по ПСЭР области - 33 167,00 руб. </v>
      </c>
      <c r="G184" s="30" t="str">
        <f t="shared" si="35"/>
        <v>2019 г.</v>
      </c>
      <c r="H184" s="30" t="str">
        <f t="shared" si="30"/>
        <v>2019 г.</v>
      </c>
      <c r="I184" s="30" t="str">
        <f t="shared" si="37"/>
        <v>январь 2019 г.</v>
      </c>
      <c r="J184" s="31"/>
      <c r="K184" s="31"/>
      <c r="L184" s="31"/>
      <c r="M184" s="31"/>
      <c r="N184" s="31"/>
      <c r="O184" s="31"/>
      <c r="P184" s="31"/>
      <c r="Q184" s="31"/>
      <c r="R184" s="31">
        <v>808</v>
      </c>
      <c r="S184" s="31" t="s">
        <v>220</v>
      </c>
      <c r="T184" s="31" t="s">
        <v>221</v>
      </c>
      <c r="U184" s="31" t="s">
        <v>473</v>
      </c>
      <c r="V184" s="31">
        <v>111</v>
      </c>
      <c r="W184" s="32">
        <v>274.03300000000002</v>
      </c>
      <c r="X184" s="32">
        <f t="shared" si="31"/>
        <v>274.03300000000002</v>
      </c>
      <c r="Y184" s="32">
        <f t="shared" si="32"/>
        <v>0</v>
      </c>
      <c r="Z184" s="32">
        <v>0</v>
      </c>
      <c r="AA184" s="32">
        <f t="shared" si="33"/>
        <v>0</v>
      </c>
      <c r="AB184" s="33">
        <f t="shared" si="34"/>
        <v>0</v>
      </c>
      <c r="AC184" s="30" t="str">
        <f t="shared" si="36"/>
        <v>х</v>
      </c>
    </row>
    <row r="185" spans="1:29" s="15" customFormat="1" ht="88.5" customHeight="1">
      <c r="A185" s="3" t="s">
        <v>496</v>
      </c>
      <c r="B185" s="29" t="s">
        <v>11</v>
      </c>
      <c r="C185" s="29" t="s">
        <v>40</v>
      </c>
      <c r="D185" s="29" t="s">
        <v>15</v>
      </c>
      <c r="E185" s="29" t="s">
        <v>13</v>
      </c>
      <c r="F185" s="29" t="str">
        <f t="shared" si="35"/>
        <v xml:space="preserve">*-За январь 2019 г. заработная плата составила 31 595,57 руб.,т.е. 95,3 % от прогнозной среднемесячной зарплаты по ПСЭР области - 33 167,00 руб. </v>
      </c>
      <c r="G185" s="30" t="str">
        <f t="shared" si="35"/>
        <v>2019 г.</v>
      </c>
      <c r="H185" s="30" t="str">
        <f t="shared" si="30"/>
        <v>2019 г.</v>
      </c>
      <c r="I185" s="30" t="str">
        <f t="shared" si="37"/>
        <v>январь 2019 г.</v>
      </c>
      <c r="J185" s="31"/>
      <c r="K185" s="31"/>
      <c r="L185" s="31"/>
      <c r="M185" s="31"/>
      <c r="N185" s="31"/>
      <c r="O185" s="31"/>
      <c r="P185" s="31"/>
      <c r="Q185" s="31"/>
      <c r="R185" s="31">
        <v>808</v>
      </c>
      <c r="S185" s="31" t="s">
        <v>220</v>
      </c>
      <c r="T185" s="31" t="s">
        <v>221</v>
      </c>
      <c r="U185" s="31" t="s">
        <v>473</v>
      </c>
      <c r="V185" s="31">
        <v>119</v>
      </c>
      <c r="W185" s="32">
        <v>34.686</v>
      </c>
      <c r="X185" s="32">
        <f t="shared" si="31"/>
        <v>34.686</v>
      </c>
      <c r="Y185" s="32">
        <f t="shared" si="32"/>
        <v>0</v>
      </c>
      <c r="Z185" s="32">
        <v>0</v>
      </c>
      <c r="AA185" s="32">
        <f t="shared" si="33"/>
        <v>0</v>
      </c>
      <c r="AB185" s="33">
        <f t="shared" si="34"/>
        <v>0</v>
      </c>
      <c r="AC185" s="30" t="str">
        <f t="shared" si="36"/>
        <v>х</v>
      </c>
    </row>
    <row r="186" spans="1:29" s="15" customFormat="1" ht="88.5" customHeight="1">
      <c r="A186" s="3" t="s">
        <v>497</v>
      </c>
      <c r="B186" s="29" t="s">
        <v>11</v>
      </c>
      <c r="C186" s="29" t="s">
        <v>40</v>
      </c>
      <c r="D186" s="29" t="s">
        <v>15</v>
      </c>
      <c r="E186" s="29" t="s">
        <v>13</v>
      </c>
      <c r="F186" s="29" t="str">
        <f t="shared" si="35"/>
        <v xml:space="preserve">*-За январь 2019 г. заработная плата составила 31 595,57 руб.,т.е. 95,3 % от прогнозной среднемесячной зарплаты по ПСЭР области - 33 167,00 руб. </v>
      </c>
      <c r="G186" s="30" t="str">
        <f t="shared" si="35"/>
        <v>2019 г.</v>
      </c>
      <c r="H186" s="30" t="str">
        <f t="shared" si="30"/>
        <v>2019 г.</v>
      </c>
      <c r="I186" s="30" t="str">
        <f t="shared" si="37"/>
        <v>январь 2019 г.</v>
      </c>
      <c r="J186" s="31"/>
      <c r="K186" s="31"/>
      <c r="L186" s="31"/>
      <c r="M186" s="31"/>
      <c r="N186" s="31"/>
      <c r="O186" s="31"/>
      <c r="P186" s="31"/>
      <c r="Q186" s="31"/>
      <c r="R186" s="31">
        <v>808</v>
      </c>
      <c r="S186" s="31" t="s">
        <v>220</v>
      </c>
      <c r="T186" s="31" t="s">
        <v>221</v>
      </c>
      <c r="U186" s="31" t="s">
        <v>474</v>
      </c>
      <c r="V186" s="31">
        <v>111</v>
      </c>
      <c r="W186" s="32">
        <f>4622.526+1.112</f>
        <v>4623.6379999999999</v>
      </c>
      <c r="X186" s="32">
        <f t="shared" si="31"/>
        <v>4623.6379999999999</v>
      </c>
      <c r="Y186" s="32">
        <f t="shared" si="32"/>
        <v>0</v>
      </c>
      <c r="Z186" s="32">
        <v>20.036000000000001</v>
      </c>
      <c r="AA186" s="32">
        <f t="shared" si="33"/>
        <v>20.036000000000001</v>
      </c>
      <c r="AB186" s="33">
        <f t="shared" si="34"/>
        <v>0</v>
      </c>
      <c r="AC186" s="30" t="str">
        <f t="shared" si="36"/>
        <v>х</v>
      </c>
    </row>
    <row r="187" spans="1:29" s="15" customFormat="1" ht="88.5" customHeight="1">
      <c r="A187" s="3" t="s">
        <v>498</v>
      </c>
      <c r="B187" s="29" t="s">
        <v>11</v>
      </c>
      <c r="C187" s="29" t="s">
        <v>40</v>
      </c>
      <c r="D187" s="29" t="s">
        <v>15</v>
      </c>
      <c r="E187" s="29" t="s">
        <v>13</v>
      </c>
      <c r="F187" s="29" t="str">
        <f t="shared" si="35"/>
        <v xml:space="preserve">*-За январь 2019 г. заработная плата составила 31 595,57 руб.,т.е. 95,3 % от прогнозной среднемесячной зарплаты по ПСЭР области - 33 167,00 руб. </v>
      </c>
      <c r="G187" s="30" t="str">
        <f t="shared" si="35"/>
        <v>2019 г.</v>
      </c>
      <c r="H187" s="30" t="str">
        <f t="shared" si="30"/>
        <v>2019 г.</v>
      </c>
      <c r="I187" s="30" t="str">
        <f t="shared" si="37"/>
        <v>январь 2019 г.</v>
      </c>
      <c r="J187" s="31"/>
      <c r="K187" s="31"/>
      <c r="L187" s="31"/>
      <c r="M187" s="31"/>
      <c r="N187" s="31"/>
      <c r="O187" s="31"/>
      <c r="P187" s="31"/>
      <c r="Q187" s="31"/>
      <c r="R187" s="31">
        <v>808</v>
      </c>
      <c r="S187" s="31" t="s">
        <v>220</v>
      </c>
      <c r="T187" s="31" t="s">
        <v>221</v>
      </c>
      <c r="U187" s="31" t="s">
        <v>474</v>
      </c>
      <c r="V187" s="31">
        <v>119</v>
      </c>
      <c r="W187" s="32">
        <f>1417.238</f>
        <v>1417.2380000000001</v>
      </c>
      <c r="X187" s="32">
        <f t="shared" si="31"/>
        <v>1417.2380000000001</v>
      </c>
      <c r="Y187" s="32">
        <f t="shared" si="32"/>
        <v>0</v>
      </c>
      <c r="Z187" s="32">
        <v>6.0490000000000004</v>
      </c>
      <c r="AA187" s="32">
        <f t="shared" si="33"/>
        <v>6.0490000000000004</v>
      </c>
      <c r="AB187" s="33">
        <f t="shared" si="34"/>
        <v>0</v>
      </c>
      <c r="AC187" s="30" t="str">
        <f t="shared" si="36"/>
        <v>х</v>
      </c>
    </row>
    <row r="188" spans="1:29" s="15" customFormat="1" ht="88.5" customHeight="1">
      <c r="A188" s="3" t="s">
        <v>499</v>
      </c>
      <c r="B188" s="29" t="s">
        <v>11</v>
      </c>
      <c r="C188" s="29" t="s">
        <v>40</v>
      </c>
      <c r="D188" s="29" t="s">
        <v>15</v>
      </c>
      <c r="E188" s="29" t="s">
        <v>13</v>
      </c>
      <c r="F188" s="29" t="str">
        <f t="shared" si="35"/>
        <v xml:space="preserve">*-За январь 2019 г. заработная плата составила 31 595,57 руб.,т.е. 95,3 % от прогнозной среднемесячной зарплаты по ПСЭР области - 33 167,00 руб. </v>
      </c>
      <c r="G188" s="30" t="str">
        <f t="shared" si="35"/>
        <v>2019 г.</v>
      </c>
      <c r="H188" s="30" t="str">
        <f t="shared" si="30"/>
        <v>2019 г.</v>
      </c>
      <c r="I188" s="30" t="str">
        <f t="shared" si="37"/>
        <v>январь 2019 г.</v>
      </c>
      <c r="J188" s="31"/>
      <c r="K188" s="31"/>
      <c r="L188" s="31"/>
      <c r="M188" s="31"/>
      <c r="N188" s="31"/>
      <c r="O188" s="31"/>
      <c r="P188" s="31"/>
      <c r="Q188" s="31"/>
      <c r="R188" s="31">
        <v>808</v>
      </c>
      <c r="S188" s="31" t="s">
        <v>220</v>
      </c>
      <c r="T188" s="31" t="s">
        <v>221</v>
      </c>
      <c r="U188" s="31" t="s">
        <v>475</v>
      </c>
      <c r="V188" s="31">
        <v>111</v>
      </c>
      <c r="W188" s="32">
        <v>560.22</v>
      </c>
      <c r="X188" s="32">
        <f t="shared" si="31"/>
        <v>560.22</v>
      </c>
      <c r="Y188" s="32">
        <f t="shared" si="32"/>
        <v>0</v>
      </c>
      <c r="Z188" s="32">
        <v>0</v>
      </c>
      <c r="AA188" s="32">
        <f t="shared" si="33"/>
        <v>0</v>
      </c>
      <c r="AB188" s="33">
        <f t="shared" si="34"/>
        <v>0</v>
      </c>
      <c r="AC188" s="30" t="str">
        <f t="shared" si="36"/>
        <v>х</v>
      </c>
    </row>
    <row r="189" spans="1:29" s="15" customFormat="1" ht="88.5" customHeight="1">
      <c r="A189" s="3" t="s">
        <v>500</v>
      </c>
      <c r="B189" s="29" t="s">
        <v>11</v>
      </c>
      <c r="C189" s="29" t="s">
        <v>40</v>
      </c>
      <c r="D189" s="29" t="s">
        <v>15</v>
      </c>
      <c r="E189" s="29" t="s">
        <v>13</v>
      </c>
      <c r="F189" s="29" t="str">
        <f t="shared" si="35"/>
        <v xml:space="preserve">*-За январь 2019 г. заработная плата составила 31 595,57 руб.,т.е. 95,3 % от прогнозной среднемесячной зарплаты по ПСЭР области - 33 167,00 руб. </v>
      </c>
      <c r="G189" s="30" t="str">
        <f t="shared" si="35"/>
        <v>2019 г.</v>
      </c>
      <c r="H189" s="30" t="str">
        <f t="shared" si="30"/>
        <v>2019 г.</v>
      </c>
      <c r="I189" s="30" t="str">
        <f t="shared" si="37"/>
        <v>январь 2019 г.</v>
      </c>
      <c r="J189" s="31"/>
      <c r="K189" s="31"/>
      <c r="L189" s="31"/>
      <c r="M189" s="31"/>
      <c r="N189" s="31"/>
      <c r="O189" s="31"/>
      <c r="P189" s="31"/>
      <c r="Q189" s="31"/>
      <c r="R189" s="31">
        <v>808</v>
      </c>
      <c r="S189" s="31" t="s">
        <v>220</v>
      </c>
      <c r="T189" s="31" t="s">
        <v>221</v>
      </c>
      <c r="U189" s="31" t="s">
        <v>475</v>
      </c>
      <c r="V189" s="31">
        <v>119</v>
      </c>
      <c r="W189" s="32">
        <v>153.67599999999999</v>
      </c>
      <c r="X189" s="32">
        <f t="shared" si="31"/>
        <v>153.67599999999999</v>
      </c>
      <c r="Y189" s="32">
        <f t="shared" si="32"/>
        <v>0</v>
      </c>
      <c r="Z189" s="32">
        <v>0</v>
      </c>
      <c r="AA189" s="32">
        <f t="shared" si="33"/>
        <v>0</v>
      </c>
      <c r="AB189" s="33">
        <f t="shared" si="34"/>
        <v>0</v>
      </c>
      <c r="AC189" s="30" t="str">
        <f t="shared" si="36"/>
        <v>х</v>
      </c>
    </row>
    <row r="190" spans="1:29" s="15" customFormat="1" ht="88.5" customHeight="1">
      <c r="A190" s="3" t="s">
        <v>501</v>
      </c>
      <c r="B190" s="29" t="s">
        <v>11</v>
      </c>
      <c r="C190" s="29" t="s">
        <v>40</v>
      </c>
      <c r="D190" s="29" t="s">
        <v>15</v>
      </c>
      <c r="E190" s="29" t="s">
        <v>13</v>
      </c>
      <c r="F190" s="29" t="str">
        <f t="shared" si="35"/>
        <v xml:space="preserve">*-За январь 2019 г. заработная плата составила 31 595,57 руб.,т.е. 95,3 % от прогнозной среднемесячной зарплаты по ПСЭР области - 33 167,00 руб. </v>
      </c>
      <c r="G190" s="30" t="str">
        <f t="shared" si="35"/>
        <v>2019 г.</v>
      </c>
      <c r="H190" s="30" t="str">
        <f t="shared" si="30"/>
        <v>2019 г.</v>
      </c>
      <c r="I190" s="30" t="str">
        <f t="shared" si="37"/>
        <v>январь 2019 г.</v>
      </c>
      <c r="J190" s="31"/>
      <c r="K190" s="31"/>
      <c r="L190" s="31"/>
      <c r="M190" s="31"/>
      <c r="N190" s="31"/>
      <c r="O190" s="31"/>
      <c r="P190" s="31"/>
      <c r="Q190" s="31"/>
      <c r="R190" s="31">
        <v>808</v>
      </c>
      <c r="S190" s="31" t="s">
        <v>220</v>
      </c>
      <c r="T190" s="31" t="s">
        <v>221</v>
      </c>
      <c r="U190" s="31" t="s">
        <v>476</v>
      </c>
      <c r="V190" s="31">
        <v>111</v>
      </c>
      <c r="W190" s="32">
        <v>454.16500000000002</v>
      </c>
      <c r="X190" s="32">
        <f t="shared" si="31"/>
        <v>454.16500000000002</v>
      </c>
      <c r="Y190" s="32">
        <f t="shared" si="32"/>
        <v>0</v>
      </c>
      <c r="Z190" s="32">
        <v>0</v>
      </c>
      <c r="AA190" s="32">
        <f t="shared" si="33"/>
        <v>0</v>
      </c>
      <c r="AB190" s="33">
        <f t="shared" si="34"/>
        <v>0</v>
      </c>
      <c r="AC190" s="30" t="str">
        <f t="shared" si="36"/>
        <v>х</v>
      </c>
    </row>
    <row r="191" spans="1:29" s="15" customFormat="1" ht="88.5" customHeight="1">
      <c r="A191" s="3" t="s">
        <v>502</v>
      </c>
      <c r="B191" s="29" t="s">
        <v>11</v>
      </c>
      <c r="C191" s="29" t="s">
        <v>40</v>
      </c>
      <c r="D191" s="29" t="s">
        <v>15</v>
      </c>
      <c r="E191" s="29" t="s">
        <v>13</v>
      </c>
      <c r="F191" s="29" t="str">
        <f t="shared" si="35"/>
        <v xml:space="preserve">*-За январь 2019 г. заработная плата составила 31 595,57 руб.,т.е. 95,3 % от прогнозной среднемесячной зарплаты по ПСЭР области - 33 167,00 руб. </v>
      </c>
      <c r="G191" s="30" t="str">
        <f t="shared" si="35"/>
        <v>2019 г.</v>
      </c>
      <c r="H191" s="30" t="str">
        <f t="shared" si="30"/>
        <v>2019 г.</v>
      </c>
      <c r="I191" s="30" t="str">
        <f t="shared" si="37"/>
        <v>январь 2019 г.</v>
      </c>
      <c r="J191" s="31"/>
      <c r="K191" s="31"/>
      <c r="L191" s="31"/>
      <c r="M191" s="31"/>
      <c r="N191" s="31"/>
      <c r="O191" s="31"/>
      <c r="P191" s="31"/>
      <c r="Q191" s="31"/>
      <c r="R191" s="31">
        <v>808</v>
      </c>
      <c r="S191" s="31" t="s">
        <v>220</v>
      </c>
      <c r="T191" s="31" t="s">
        <v>221</v>
      </c>
      <c r="U191" s="31" t="s">
        <v>476</v>
      </c>
      <c r="V191" s="31">
        <v>119</v>
      </c>
      <c r="W191" s="32">
        <v>136.601</v>
      </c>
      <c r="X191" s="32">
        <f t="shared" si="31"/>
        <v>136.601</v>
      </c>
      <c r="Y191" s="32">
        <f t="shared" si="32"/>
        <v>0</v>
      </c>
      <c r="Z191" s="32">
        <v>0</v>
      </c>
      <c r="AA191" s="32">
        <f t="shared" si="33"/>
        <v>0</v>
      </c>
      <c r="AB191" s="33">
        <f t="shared" si="34"/>
        <v>0</v>
      </c>
      <c r="AC191" s="30" t="str">
        <f>AC190</f>
        <v>х</v>
      </c>
    </row>
    <row r="192" spans="1:29" s="15" customFormat="1" ht="88.5" customHeight="1">
      <c r="A192" s="3" t="s">
        <v>503</v>
      </c>
      <c r="B192" s="29" t="s">
        <v>11</v>
      </c>
      <c r="C192" s="29" t="s">
        <v>40</v>
      </c>
      <c r="D192" s="29" t="s">
        <v>15</v>
      </c>
      <c r="E192" s="29" t="s">
        <v>13</v>
      </c>
      <c r="F192" s="29" t="str">
        <f>F191</f>
        <v xml:space="preserve">*-За январь 2019 г. заработная плата составила 31 595,57 руб.,т.е. 95,3 % от прогнозной среднемесячной зарплаты по ПСЭР области - 33 167,00 руб. </v>
      </c>
      <c r="G192" s="30" t="str">
        <f>G191</f>
        <v>2019 г.</v>
      </c>
      <c r="H192" s="30" t="str">
        <f t="shared" si="30"/>
        <v>2019 г.</v>
      </c>
      <c r="I192" s="30" t="str">
        <f>I191</f>
        <v>январь 2019 г.</v>
      </c>
      <c r="J192" s="31"/>
      <c r="K192" s="31"/>
      <c r="L192" s="31"/>
      <c r="M192" s="31"/>
      <c r="N192" s="31"/>
      <c r="O192" s="31"/>
      <c r="P192" s="31"/>
      <c r="Q192" s="31"/>
      <c r="R192" s="31">
        <v>808</v>
      </c>
      <c r="S192" s="31" t="s">
        <v>220</v>
      </c>
      <c r="T192" s="31" t="s">
        <v>221</v>
      </c>
      <c r="U192" s="31" t="s">
        <v>477</v>
      </c>
      <c r="V192" s="31">
        <v>111</v>
      </c>
      <c r="W192" s="32">
        <v>563.09400000000005</v>
      </c>
      <c r="X192" s="32">
        <f t="shared" si="31"/>
        <v>563.09400000000005</v>
      </c>
      <c r="Y192" s="32">
        <f t="shared" si="32"/>
        <v>0</v>
      </c>
      <c r="Z192" s="32">
        <v>311.61900000000003</v>
      </c>
      <c r="AA192" s="32">
        <f t="shared" si="33"/>
        <v>311.61900000000003</v>
      </c>
      <c r="AB192" s="33">
        <f t="shared" si="34"/>
        <v>0</v>
      </c>
      <c r="AC192" s="30" t="str">
        <f>AC191</f>
        <v>х</v>
      </c>
    </row>
    <row r="193" spans="1:29" s="15" customFormat="1" ht="88.5" customHeight="1">
      <c r="A193" s="3" t="s">
        <v>504</v>
      </c>
      <c r="B193" s="29" t="s">
        <v>11</v>
      </c>
      <c r="C193" s="29" t="s">
        <v>40</v>
      </c>
      <c r="D193" s="29" t="s">
        <v>15</v>
      </c>
      <c r="E193" s="29" t="s">
        <v>13</v>
      </c>
      <c r="F193" s="29" t="str">
        <f>F192</f>
        <v xml:space="preserve">*-За январь 2019 г. заработная плата составила 31 595,57 руб.,т.е. 95,3 % от прогнозной среднемесячной зарплаты по ПСЭР области - 33 167,00 руб. </v>
      </c>
      <c r="G193" s="30" t="str">
        <f>G192</f>
        <v>2019 г.</v>
      </c>
      <c r="H193" s="30" t="str">
        <f t="shared" si="30"/>
        <v>2019 г.</v>
      </c>
      <c r="I193" s="30" t="str">
        <f>I192</f>
        <v>январь 2019 г.</v>
      </c>
      <c r="J193" s="31"/>
      <c r="K193" s="31"/>
      <c r="L193" s="31"/>
      <c r="M193" s="31"/>
      <c r="N193" s="31"/>
      <c r="O193" s="31"/>
      <c r="P193" s="31"/>
      <c r="Q193" s="31"/>
      <c r="R193" s="31">
        <f>R192</f>
        <v>808</v>
      </c>
      <c r="S193" s="31" t="s">
        <v>220</v>
      </c>
      <c r="T193" s="31" t="s">
        <v>221</v>
      </c>
      <c r="U193" s="31" t="s">
        <v>477</v>
      </c>
      <c r="V193" s="31">
        <v>119</v>
      </c>
      <c r="W193" s="32">
        <v>416.22899999999998</v>
      </c>
      <c r="X193" s="32">
        <f t="shared" si="31"/>
        <v>416.22899999999998</v>
      </c>
      <c r="Y193" s="32">
        <f t="shared" si="32"/>
        <v>0</v>
      </c>
      <c r="Z193" s="32">
        <v>0</v>
      </c>
      <c r="AA193" s="32">
        <f t="shared" si="33"/>
        <v>0</v>
      </c>
      <c r="AB193" s="33">
        <f t="shared" si="34"/>
        <v>0</v>
      </c>
      <c r="AC193" s="30" t="str">
        <f>AC192</f>
        <v>х</v>
      </c>
    </row>
    <row r="194" spans="1:29" s="15" customFormat="1" ht="88.5" customHeight="1">
      <c r="A194" s="3" t="s">
        <v>505</v>
      </c>
      <c r="B194" s="29" t="s">
        <v>11</v>
      </c>
      <c r="C194" s="29" t="s">
        <v>40</v>
      </c>
      <c r="D194" s="29" t="s">
        <v>15</v>
      </c>
      <c r="E194" s="29" t="s">
        <v>13</v>
      </c>
      <c r="F194" s="29" t="str">
        <f t="shared" ref="F194:G201" si="38">F193</f>
        <v xml:space="preserve">*-За январь 2019 г. заработная плата составила 31 595,57 руб.,т.е. 95,3 % от прогнозной среднемесячной зарплаты по ПСЭР области - 33 167,00 руб. </v>
      </c>
      <c r="G194" s="30" t="str">
        <f t="shared" si="38"/>
        <v>2019 г.</v>
      </c>
      <c r="H194" s="30" t="str">
        <f t="shared" si="30"/>
        <v>2019 г.</v>
      </c>
      <c r="I194" s="30" t="str">
        <f t="shared" ref="I194:I201" si="39">I193</f>
        <v>январь 2019 г.</v>
      </c>
      <c r="J194" s="40"/>
      <c r="K194" s="40"/>
      <c r="L194" s="40"/>
      <c r="M194" s="40"/>
      <c r="N194" s="40"/>
      <c r="O194" s="40"/>
      <c r="P194" s="40"/>
      <c r="Q194" s="40"/>
      <c r="R194" s="31">
        <f>R193</f>
        <v>808</v>
      </c>
      <c r="S194" s="31" t="s">
        <v>220</v>
      </c>
      <c r="T194" s="31" t="s">
        <v>221</v>
      </c>
      <c r="U194" s="40" t="s">
        <v>478</v>
      </c>
      <c r="V194" s="40">
        <v>111</v>
      </c>
      <c r="W194" s="41">
        <v>23</v>
      </c>
      <c r="X194" s="32">
        <f t="shared" si="31"/>
        <v>23</v>
      </c>
      <c r="Y194" s="32">
        <f t="shared" si="32"/>
        <v>0</v>
      </c>
      <c r="Z194" s="41">
        <v>0</v>
      </c>
      <c r="AA194" s="32">
        <f t="shared" si="33"/>
        <v>0</v>
      </c>
      <c r="AB194" s="41">
        <f t="shared" si="34"/>
        <v>0</v>
      </c>
      <c r="AC194" s="40" t="str">
        <f>AC193</f>
        <v>х</v>
      </c>
    </row>
    <row r="195" spans="1:29" s="15" customFormat="1" ht="88.5" customHeight="1">
      <c r="A195" s="3" t="s">
        <v>506</v>
      </c>
      <c r="B195" s="29" t="s">
        <v>11</v>
      </c>
      <c r="C195" s="29" t="s">
        <v>40</v>
      </c>
      <c r="D195" s="29" t="s">
        <v>15</v>
      </c>
      <c r="E195" s="29" t="s">
        <v>13</v>
      </c>
      <c r="F195" s="29" t="str">
        <f t="shared" si="38"/>
        <v xml:space="preserve">*-За январь 2019 г. заработная плата составила 31 595,57 руб.,т.е. 95,3 % от прогнозной среднемесячной зарплаты по ПСЭР области - 33 167,00 руб. </v>
      </c>
      <c r="G195" s="30" t="str">
        <f t="shared" si="38"/>
        <v>2019 г.</v>
      </c>
      <c r="H195" s="30" t="str">
        <f t="shared" si="30"/>
        <v>2019 г.</v>
      </c>
      <c r="I195" s="30" t="str">
        <f t="shared" si="39"/>
        <v>январь 2019 г.</v>
      </c>
      <c r="J195" s="40"/>
      <c r="K195" s="40"/>
      <c r="L195" s="40"/>
      <c r="M195" s="40"/>
      <c r="N195" s="40"/>
      <c r="O195" s="40"/>
      <c r="P195" s="40"/>
      <c r="Q195" s="40"/>
      <c r="R195" s="31">
        <f t="shared" ref="R195:R201" si="40">R194</f>
        <v>808</v>
      </c>
      <c r="S195" s="31" t="s">
        <v>220</v>
      </c>
      <c r="T195" s="31" t="s">
        <v>221</v>
      </c>
      <c r="U195" s="40" t="s">
        <v>478</v>
      </c>
      <c r="V195" s="40">
        <v>119</v>
      </c>
      <c r="W195" s="41">
        <v>0</v>
      </c>
      <c r="X195" s="32">
        <f t="shared" si="31"/>
        <v>0</v>
      </c>
      <c r="Y195" s="32">
        <f t="shared" si="32"/>
        <v>0</v>
      </c>
      <c r="Z195" s="41">
        <v>0</v>
      </c>
      <c r="AA195" s="32">
        <f t="shared" si="33"/>
        <v>0</v>
      </c>
      <c r="AB195" s="41">
        <f t="shared" si="34"/>
        <v>0</v>
      </c>
      <c r="AC195" s="40" t="str">
        <f t="shared" ref="AC195:AC201" si="41">AC194</f>
        <v>х</v>
      </c>
    </row>
    <row r="196" spans="1:29" s="15" customFormat="1" ht="88.5" customHeight="1">
      <c r="A196" s="3" t="s">
        <v>507</v>
      </c>
      <c r="B196" s="29" t="s">
        <v>11</v>
      </c>
      <c r="C196" s="29" t="s">
        <v>40</v>
      </c>
      <c r="D196" s="29" t="s">
        <v>15</v>
      </c>
      <c r="E196" s="29" t="s">
        <v>13</v>
      </c>
      <c r="F196" s="29" t="str">
        <f t="shared" si="38"/>
        <v xml:space="preserve">*-За январь 2019 г. заработная плата составила 31 595,57 руб.,т.е. 95,3 % от прогнозной среднемесячной зарплаты по ПСЭР области - 33 167,00 руб. </v>
      </c>
      <c r="G196" s="30" t="str">
        <f t="shared" si="38"/>
        <v>2019 г.</v>
      </c>
      <c r="H196" s="30" t="str">
        <f t="shared" si="30"/>
        <v>2019 г.</v>
      </c>
      <c r="I196" s="30" t="str">
        <f t="shared" si="39"/>
        <v>январь 2019 г.</v>
      </c>
      <c r="J196" s="40"/>
      <c r="K196" s="40"/>
      <c r="L196" s="40"/>
      <c r="M196" s="40"/>
      <c r="N196" s="40"/>
      <c r="O196" s="40"/>
      <c r="P196" s="40"/>
      <c r="Q196" s="40"/>
      <c r="R196" s="31">
        <f t="shared" si="40"/>
        <v>808</v>
      </c>
      <c r="S196" s="31" t="s">
        <v>220</v>
      </c>
      <c r="T196" s="31" t="s">
        <v>221</v>
      </c>
      <c r="U196" s="40" t="s">
        <v>479</v>
      </c>
      <c r="V196" s="40">
        <v>111</v>
      </c>
      <c r="W196" s="41">
        <v>0</v>
      </c>
      <c r="X196" s="32">
        <f t="shared" si="31"/>
        <v>0</v>
      </c>
      <c r="Y196" s="32">
        <f t="shared" si="32"/>
        <v>0</v>
      </c>
      <c r="Z196" s="41">
        <v>0</v>
      </c>
      <c r="AA196" s="32">
        <f t="shared" si="33"/>
        <v>0</v>
      </c>
      <c r="AB196" s="41">
        <f t="shared" si="34"/>
        <v>0</v>
      </c>
      <c r="AC196" s="40" t="str">
        <f t="shared" si="41"/>
        <v>х</v>
      </c>
    </row>
    <row r="197" spans="1:29" s="15" customFormat="1" ht="88.5" customHeight="1">
      <c r="A197" s="3" t="s">
        <v>508</v>
      </c>
      <c r="B197" s="29" t="s">
        <v>11</v>
      </c>
      <c r="C197" s="29" t="s">
        <v>40</v>
      </c>
      <c r="D197" s="29" t="s">
        <v>15</v>
      </c>
      <c r="E197" s="29" t="s">
        <v>13</v>
      </c>
      <c r="F197" s="29" t="str">
        <f t="shared" si="38"/>
        <v xml:space="preserve">*-За январь 2019 г. заработная плата составила 31 595,57 руб.,т.е. 95,3 % от прогнозной среднемесячной зарплаты по ПСЭР области - 33 167,00 руб. </v>
      </c>
      <c r="G197" s="30" t="str">
        <f t="shared" si="38"/>
        <v>2019 г.</v>
      </c>
      <c r="H197" s="30" t="str">
        <f t="shared" si="30"/>
        <v>2019 г.</v>
      </c>
      <c r="I197" s="30" t="str">
        <f t="shared" si="39"/>
        <v>январь 2019 г.</v>
      </c>
      <c r="J197" s="40"/>
      <c r="K197" s="40"/>
      <c r="L197" s="40"/>
      <c r="M197" s="40"/>
      <c r="N197" s="40"/>
      <c r="O197" s="40"/>
      <c r="P197" s="40"/>
      <c r="Q197" s="40"/>
      <c r="R197" s="31">
        <f t="shared" si="40"/>
        <v>808</v>
      </c>
      <c r="S197" s="31" t="s">
        <v>220</v>
      </c>
      <c r="T197" s="31" t="s">
        <v>221</v>
      </c>
      <c r="U197" s="40" t="s">
        <v>479</v>
      </c>
      <c r="V197" s="40">
        <v>119</v>
      </c>
      <c r="W197" s="41">
        <v>0</v>
      </c>
      <c r="X197" s="32">
        <f t="shared" si="31"/>
        <v>0</v>
      </c>
      <c r="Y197" s="32">
        <f t="shared" si="32"/>
        <v>0</v>
      </c>
      <c r="Z197" s="41">
        <v>0</v>
      </c>
      <c r="AA197" s="32">
        <f t="shared" si="33"/>
        <v>0</v>
      </c>
      <c r="AB197" s="41">
        <f t="shared" si="34"/>
        <v>0</v>
      </c>
      <c r="AC197" s="40" t="str">
        <f t="shared" si="41"/>
        <v>х</v>
      </c>
    </row>
    <row r="198" spans="1:29" s="15" customFormat="1" ht="88.5" customHeight="1">
      <c r="A198" s="3" t="s">
        <v>509</v>
      </c>
      <c r="B198" s="29" t="s">
        <v>11</v>
      </c>
      <c r="C198" s="29" t="s">
        <v>40</v>
      </c>
      <c r="D198" s="29" t="s">
        <v>15</v>
      </c>
      <c r="E198" s="29" t="s">
        <v>13</v>
      </c>
      <c r="F198" s="29" t="str">
        <f t="shared" si="38"/>
        <v xml:space="preserve">*-За январь 2019 г. заработная плата составила 31 595,57 руб.,т.е. 95,3 % от прогнозной среднемесячной зарплаты по ПСЭР области - 33 167,00 руб. </v>
      </c>
      <c r="G198" s="30" t="str">
        <f t="shared" si="38"/>
        <v>2019 г.</v>
      </c>
      <c r="H198" s="30" t="str">
        <f t="shared" si="30"/>
        <v>2019 г.</v>
      </c>
      <c r="I198" s="30" t="str">
        <f t="shared" si="39"/>
        <v>январь 2019 г.</v>
      </c>
      <c r="J198" s="40"/>
      <c r="K198" s="40"/>
      <c r="L198" s="40"/>
      <c r="M198" s="40"/>
      <c r="N198" s="40"/>
      <c r="O198" s="40"/>
      <c r="P198" s="40"/>
      <c r="Q198" s="40"/>
      <c r="R198" s="31">
        <f t="shared" si="40"/>
        <v>808</v>
      </c>
      <c r="S198" s="31" t="s">
        <v>220</v>
      </c>
      <c r="T198" s="31" t="s">
        <v>221</v>
      </c>
      <c r="U198" s="40" t="s">
        <v>480</v>
      </c>
      <c r="V198" s="40">
        <v>111</v>
      </c>
      <c r="W198" s="41">
        <v>16.25</v>
      </c>
      <c r="X198" s="32">
        <f t="shared" si="31"/>
        <v>16.25</v>
      </c>
      <c r="Y198" s="32">
        <f t="shared" si="32"/>
        <v>0</v>
      </c>
      <c r="Z198" s="41">
        <v>0</v>
      </c>
      <c r="AA198" s="32">
        <f t="shared" si="33"/>
        <v>0</v>
      </c>
      <c r="AB198" s="41">
        <f t="shared" si="34"/>
        <v>0</v>
      </c>
      <c r="AC198" s="40" t="str">
        <f t="shared" si="41"/>
        <v>х</v>
      </c>
    </row>
    <row r="199" spans="1:29" s="15" customFormat="1" ht="88.5" customHeight="1">
      <c r="A199" s="3" t="s">
        <v>510</v>
      </c>
      <c r="B199" s="29" t="s">
        <v>11</v>
      </c>
      <c r="C199" s="29" t="s">
        <v>40</v>
      </c>
      <c r="D199" s="29" t="s">
        <v>15</v>
      </c>
      <c r="E199" s="29" t="s">
        <v>13</v>
      </c>
      <c r="F199" s="29" t="str">
        <f t="shared" si="38"/>
        <v xml:space="preserve">*-За январь 2019 г. заработная плата составила 31 595,57 руб.,т.е. 95,3 % от прогнозной среднемесячной зарплаты по ПСЭР области - 33 167,00 руб. </v>
      </c>
      <c r="G199" s="30" t="str">
        <f t="shared" si="38"/>
        <v>2019 г.</v>
      </c>
      <c r="H199" s="30" t="str">
        <f t="shared" si="30"/>
        <v>2019 г.</v>
      </c>
      <c r="I199" s="30" t="str">
        <f t="shared" si="39"/>
        <v>январь 2019 г.</v>
      </c>
      <c r="J199" s="40"/>
      <c r="K199" s="40"/>
      <c r="L199" s="40"/>
      <c r="M199" s="40"/>
      <c r="N199" s="40"/>
      <c r="O199" s="40"/>
      <c r="P199" s="40"/>
      <c r="Q199" s="40"/>
      <c r="R199" s="31">
        <f t="shared" si="40"/>
        <v>808</v>
      </c>
      <c r="S199" s="31" t="s">
        <v>220</v>
      </c>
      <c r="T199" s="31" t="s">
        <v>221</v>
      </c>
      <c r="U199" s="40" t="str">
        <f>U198</f>
        <v>02301S1650.</v>
      </c>
      <c r="V199" s="40">
        <v>119</v>
      </c>
      <c r="W199" s="41">
        <v>0</v>
      </c>
      <c r="X199" s="32">
        <f t="shared" si="31"/>
        <v>0</v>
      </c>
      <c r="Y199" s="32">
        <f t="shared" si="32"/>
        <v>0</v>
      </c>
      <c r="Z199" s="41">
        <v>0</v>
      </c>
      <c r="AA199" s="32">
        <f t="shared" si="33"/>
        <v>0</v>
      </c>
      <c r="AB199" s="41">
        <f t="shared" si="34"/>
        <v>0</v>
      </c>
      <c r="AC199" s="40" t="str">
        <f t="shared" si="41"/>
        <v>х</v>
      </c>
    </row>
    <row r="200" spans="1:29" s="15" customFormat="1" ht="88.5" customHeight="1">
      <c r="A200" s="3" t="s">
        <v>511</v>
      </c>
      <c r="B200" s="29" t="s">
        <v>11</v>
      </c>
      <c r="C200" s="29" t="s">
        <v>40</v>
      </c>
      <c r="D200" s="29" t="s">
        <v>15</v>
      </c>
      <c r="E200" s="29" t="s">
        <v>13</v>
      </c>
      <c r="F200" s="29" t="str">
        <f t="shared" si="38"/>
        <v xml:space="preserve">*-За январь 2019 г. заработная плата составила 31 595,57 руб.,т.е. 95,3 % от прогнозной среднемесячной зарплаты по ПСЭР области - 33 167,00 руб. </v>
      </c>
      <c r="G200" s="30" t="str">
        <f t="shared" si="38"/>
        <v>2019 г.</v>
      </c>
      <c r="H200" s="30" t="str">
        <f t="shared" si="30"/>
        <v>2019 г.</v>
      </c>
      <c r="I200" s="30" t="str">
        <f t="shared" si="39"/>
        <v>январь 2019 г.</v>
      </c>
      <c r="J200" s="40"/>
      <c r="K200" s="40"/>
      <c r="L200" s="40"/>
      <c r="M200" s="40"/>
      <c r="N200" s="40"/>
      <c r="O200" s="40"/>
      <c r="P200" s="40"/>
      <c r="Q200" s="40"/>
      <c r="R200" s="31">
        <f t="shared" si="40"/>
        <v>808</v>
      </c>
      <c r="S200" s="31" t="s">
        <v>220</v>
      </c>
      <c r="T200" s="31" t="s">
        <v>221</v>
      </c>
      <c r="U200" s="40" t="s">
        <v>481</v>
      </c>
      <c r="V200" s="40">
        <v>111</v>
      </c>
      <c r="W200" s="41">
        <v>0</v>
      </c>
      <c r="X200" s="32">
        <f t="shared" si="31"/>
        <v>0</v>
      </c>
      <c r="Y200" s="32">
        <f t="shared" si="32"/>
        <v>0</v>
      </c>
      <c r="Z200" s="41">
        <v>0</v>
      </c>
      <c r="AA200" s="32">
        <f t="shared" si="33"/>
        <v>0</v>
      </c>
      <c r="AB200" s="41">
        <f t="shared" si="34"/>
        <v>0</v>
      </c>
      <c r="AC200" s="40" t="str">
        <f t="shared" si="41"/>
        <v>х</v>
      </c>
    </row>
    <row r="201" spans="1:29" s="15" customFormat="1" ht="88.5" customHeight="1">
      <c r="A201" s="3" t="s">
        <v>512</v>
      </c>
      <c r="B201" s="29" t="s">
        <v>11</v>
      </c>
      <c r="C201" s="29" t="s">
        <v>40</v>
      </c>
      <c r="D201" s="29" t="s">
        <v>15</v>
      </c>
      <c r="E201" s="29" t="s">
        <v>13</v>
      </c>
      <c r="F201" s="29" t="str">
        <f t="shared" si="38"/>
        <v xml:space="preserve">*-За январь 2019 г. заработная плата составила 31 595,57 руб.,т.е. 95,3 % от прогнозной среднемесячной зарплаты по ПСЭР области - 33 167,00 руб. </v>
      </c>
      <c r="G201" s="30" t="str">
        <f t="shared" si="38"/>
        <v>2019 г.</v>
      </c>
      <c r="H201" s="30" t="str">
        <f t="shared" si="30"/>
        <v>2019 г.</v>
      </c>
      <c r="I201" s="30" t="str">
        <f t="shared" si="39"/>
        <v>январь 2019 г.</v>
      </c>
      <c r="J201" s="40"/>
      <c r="K201" s="40"/>
      <c r="L201" s="40"/>
      <c r="M201" s="40"/>
      <c r="N201" s="40"/>
      <c r="O201" s="40"/>
      <c r="P201" s="40"/>
      <c r="Q201" s="40"/>
      <c r="R201" s="31">
        <f t="shared" si="40"/>
        <v>808</v>
      </c>
      <c r="S201" s="31" t="s">
        <v>220</v>
      </c>
      <c r="T201" s="31" t="s">
        <v>221</v>
      </c>
      <c r="U201" s="40" t="str">
        <f>U200</f>
        <v>02304S1650.</v>
      </c>
      <c r="V201" s="40">
        <v>119</v>
      </c>
      <c r="W201" s="41">
        <v>0</v>
      </c>
      <c r="X201" s="32">
        <f t="shared" si="31"/>
        <v>0</v>
      </c>
      <c r="Y201" s="32">
        <f t="shared" si="32"/>
        <v>0</v>
      </c>
      <c r="Z201" s="41">
        <v>0</v>
      </c>
      <c r="AA201" s="32">
        <f t="shared" si="33"/>
        <v>0</v>
      </c>
      <c r="AB201" s="41">
        <f t="shared" si="34"/>
        <v>0</v>
      </c>
      <c r="AC201" s="40" t="str">
        <f t="shared" si="41"/>
        <v>х</v>
      </c>
    </row>
    <row r="202" spans="1:29" s="15" customFormat="1" ht="88.5" customHeight="1">
      <c r="A202" s="3" t="s">
        <v>525</v>
      </c>
      <c r="B202" s="29" t="s">
        <v>11</v>
      </c>
      <c r="C202" s="29" t="s">
        <v>40</v>
      </c>
      <c r="D202" s="29" t="s">
        <v>15</v>
      </c>
      <c r="E202" s="29" t="s">
        <v>13</v>
      </c>
      <c r="F202" s="29" t="s">
        <v>521</v>
      </c>
      <c r="G202" s="30" t="s">
        <v>468</v>
      </c>
      <c r="H202" s="30" t="str">
        <f t="shared" si="30"/>
        <v>2019 г.</v>
      </c>
      <c r="I202" s="30" t="s">
        <v>524</v>
      </c>
      <c r="J202" s="31"/>
      <c r="K202" s="31"/>
      <c r="L202" s="31"/>
      <c r="M202" s="31"/>
      <c r="N202" s="31"/>
      <c r="O202" s="31"/>
      <c r="P202" s="31"/>
      <c r="Q202" s="31"/>
      <c r="R202" s="31">
        <v>808</v>
      </c>
      <c r="S202" s="31" t="s">
        <v>220</v>
      </c>
      <c r="T202" s="31" t="s">
        <v>221</v>
      </c>
      <c r="U202" s="31" t="s">
        <v>469</v>
      </c>
      <c r="V202" s="31">
        <v>111</v>
      </c>
      <c r="W202" s="32">
        <v>6927.3789999999999</v>
      </c>
      <c r="X202" s="32">
        <f>W202</f>
        <v>6927.3789999999999</v>
      </c>
      <c r="Y202" s="32">
        <f>SUM(W202-X202)</f>
        <v>0</v>
      </c>
      <c r="Z202" s="32">
        <f>1673.194+0.834</f>
        <v>1674.028</v>
      </c>
      <c r="AA202" s="32">
        <f>Z202</f>
        <v>1674.028</v>
      </c>
      <c r="AB202" s="33">
        <f>Z202-AA202</f>
        <v>0</v>
      </c>
      <c r="AC202" s="30" t="s">
        <v>223</v>
      </c>
    </row>
    <row r="203" spans="1:29" s="15" customFormat="1" ht="88.5" customHeight="1">
      <c r="A203" s="3" t="s">
        <v>526</v>
      </c>
      <c r="B203" s="29" t="s">
        <v>11</v>
      </c>
      <c r="C203" s="29" t="s">
        <v>40</v>
      </c>
      <c r="D203" s="29" t="s">
        <v>15</v>
      </c>
      <c r="E203" s="29" t="s">
        <v>13</v>
      </c>
      <c r="F203" s="29" t="str">
        <f>F202</f>
        <v xml:space="preserve">*-За январь-февраль 2019 г. заработная плата составила 31 006,65 руб.,т.е. 93,5 % от прогнозной среднемесячной зарплаты по ПСЭР области - 33 167,00 руб. </v>
      </c>
      <c r="G203" s="30" t="str">
        <f>G202</f>
        <v>2019 г.</v>
      </c>
      <c r="H203" s="30" t="str">
        <f t="shared" si="30"/>
        <v>2019 г.</v>
      </c>
      <c r="I203" s="30" t="str">
        <f>I202</f>
        <v>январь-февраль       2019 г.</v>
      </c>
      <c r="J203" s="31"/>
      <c r="K203" s="31"/>
      <c r="L203" s="31"/>
      <c r="M203" s="31"/>
      <c r="N203" s="31"/>
      <c r="O203" s="31"/>
      <c r="P203" s="31"/>
      <c r="Q203" s="31"/>
      <c r="R203" s="31">
        <v>808</v>
      </c>
      <c r="S203" s="31" t="s">
        <v>220</v>
      </c>
      <c r="T203" s="31" t="s">
        <v>221</v>
      </c>
      <c r="U203" s="31" t="s">
        <v>469</v>
      </c>
      <c r="V203" s="31">
        <v>119</v>
      </c>
      <c r="W203" s="32">
        <v>2249.64</v>
      </c>
      <c r="X203" s="32">
        <f t="shared" ref="X203:X231" si="42">W203</f>
        <v>2249.64</v>
      </c>
      <c r="Y203" s="32">
        <f t="shared" ref="Y203:Y231" si="43">SUM(W203-X203)</f>
        <v>0</v>
      </c>
      <c r="Z203" s="32">
        <v>746.60900000000004</v>
      </c>
      <c r="AA203" s="32">
        <f t="shared" ref="AA203:AA231" si="44">Z203</f>
        <v>746.60900000000004</v>
      </c>
      <c r="AB203" s="33">
        <f t="shared" ref="AB203:AB231" si="45">Z203-AA203</f>
        <v>0</v>
      </c>
      <c r="AC203" s="30" t="str">
        <f>AC202</f>
        <v>х</v>
      </c>
    </row>
    <row r="204" spans="1:29" s="15" customFormat="1" ht="88.5" customHeight="1">
      <c r="A204" s="3" t="s">
        <v>527</v>
      </c>
      <c r="B204" s="29" t="s">
        <v>11</v>
      </c>
      <c r="C204" s="29" t="s">
        <v>40</v>
      </c>
      <c r="D204" s="29" t="s">
        <v>15</v>
      </c>
      <c r="E204" s="29" t="s">
        <v>13</v>
      </c>
      <c r="F204" s="29" t="str">
        <f t="shared" ref="F204:G219" si="46">F203</f>
        <v xml:space="preserve">*-За январь-февраль 2019 г. заработная плата составила 31 006,65 руб.,т.е. 93,5 % от прогнозной среднемесячной зарплаты по ПСЭР области - 33 167,00 руб. </v>
      </c>
      <c r="G204" s="30" t="str">
        <f t="shared" si="46"/>
        <v>2019 г.</v>
      </c>
      <c r="H204" s="30" t="str">
        <f t="shared" si="30"/>
        <v>2019 г.</v>
      </c>
      <c r="I204" s="30" t="str">
        <f>I203</f>
        <v>январь-февраль       2019 г.</v>
      </c>
      <c r="J204" s="31"/>
      <c r="K204" s="31"/>
      <c r="L204" s="31"/>
      <c r="M204" s="31"/>
      <c r="N204" s="31"/>
      <c r="O204" s="31"/>
      <c r="P204" s="31"/>
      <c r="Q204" s="31"/>
      <c r="R204" s="31">
        <v>808</v>
      </c>
      <c r="S204" s="31" t="s">
        <v>220</v>
      </c>
      <c r="T204" s="31" t="s">
        <v>221</v>
      </c>
      <c r="U204" s="31" t="s">
        <v>470</v>
      </c>
      <c r="V204" s="31">
        <v>111</v>
      </c>
      <c r="W204" s="32">
        <f>3915.88+1.708</f>
        <v>3917.5880000000002</v>
      </c>
      <c r="X204" s="32">
        <f t="shared" si="42"/>
        <v>3917.5880000000002</v>
      </c>
      <c r="Y204" s="32">
        <f t="shared" si="43"/>
        <v>0</v>
      </c>
      <c r="Z204" s="32">
        <f>3222.634+4.912</f>
        <v>3227.5459999999998</v>
      </c>
      <c r="AA204" s="32">
        <f t="shared" si="44"/>
        <v>3227.5459999999998</v>
      </c>
      <c r="AB204" s="33">
        <f t="shared" si="45"/>
        <v>0</v>
      </c>
      <c r="AC204" s="30" t="str">
        <f t="shared" ref="AC204:AC216" si="47">AC203</f>
        <v>х</v>
      </c>
    </row>
    <row r="205" spans="1:29" s="15" customFormat="1" ht="88.5" customHeight="1">
      <c r="A205" s="3" t="s">
        <v>528</v>
      </c>
      <c r="B205" s="29" t="s">
        <v>11</v>
      </c>
      <c r="C205" s="29" t="s">
        <v>40</v>
      </c>
      <c r="D205" s="29" t="s">
        <v>15</v>
      </c>
      <c r="E205" s="29" t="s">
        <v>13</v>
      </c>
      <c r="F205"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5" s="30" t="str">
        <f t="shared" si="46"/>
        <v>2019 г.</v>
      </c>
      <c r="H205" s="30" t="str">
        <f t="shared" si="30"/>
        <v>2019 г.</v>
      </c>
      <c r="I205" s="30" t="str">
        <f t="shared" ref="I205:I225" si="48">I204</f>
        <v>январь-февраль       2019 г.</v>
      </c>
      <c r="J205" s="31"/>
      <c r="K205" s="31"/>
      <c r="L205" s="31"/>
      <c r="M205" s="31"/>
      <c r="N205" s="31"/>
      <c r="O205" s="31"/>
      <c r="P205" s="31"/>
      <c r="Q205" s="31"/>
      <c r="R205" s="31">
        <v>808</v>
      </c>
      <c r="S205" s="31" t="s">
        <v>220</v>
      </c>
      <c r="T205" s="31" t="s">
        <v>221</v>
      </c>
      <c r="U205" s="31" t="s">
        <v>470</v>
      </c>
      <c r="V205" s="31">
        <v>119</v>
      </c>
      <c r="W205" s="32">
        <v>1217.6199999999999</v>
      </c>
      <c r="X205" s="32">
        <f t="shared" si="42"/>
        <v>1217.6199999999999</v>
      </c>
      <c r="Y205" s="32">
        <f t="shared" si="43"/>
        <v>0</v>
      </c>
      <c r="Z205" s="32">
        <v>997.48599999999999</v>
      </c>
      <c r="AA205" s="32">
        <f t="shared" si="44"/>
        <v>997.48599999999999</v>
      </c>
      <c r="AB205" s="33">
        <f t="shared" si="45"/>
        <v>0</v>
      </c>
      <c r="AC205" s="30" t="str">
        <f t="shared" si="47"/>
        <v>х</v>
      </c>
    </row>
    <row r="206" spans="1:29" s="15" customFormat="1" ht="88.5" customHeight="1">
      <c r="A206" s="3" t="s">
        <v>529</v>
      </c>
      <c r="B206" s="29" t="s">
        <v>11</v>
      </c>
      <c r="C206" s="29" t="s">
        <v>40</v>
      </c>
      <c r="D206" s="29" t="s">
        <v>15</v>
      </c>
      <c r="E206" s="29" t="s">
        <v>13</v>
      </c>
      <c r="F206"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6" s="30" t="str">
        <f t="shared" si="46"/>
        <v>2019 г.</v>
      </c>
      <c r="H206" s="30" t="str">
        <f t="shared" si="30"/>
        <v>2019 г.</v>
      </c>
      <c r="I206" s="30" t="str">
        <f t="shared" si="48"/>
        <v>январь-февраль       2019 г.</v>
      </c>
      <c r="J206" s="31"/>
      <c r="K206" s="31"/>
      <c r="L206" s="31"/>
      <c r="M206" s="31"/>
      <c r="N206" s="31"/>
      <c r="O206" s="31"/>
      <c r="P206" s="31"/>
      <c r="Q206" s="31"/>
      <c r="R206" s="31">
        <v>808</v>
      </c>
      <c r="S206" s="31" t="s">
        <v>220</v>
      </c>
      <c r="T206" s="31" t="s">
        <v>221</v>
      </c>
      <c r="U206" s="31" t="s">
        <v>471</v>
      </c>
      <c r="V206" s="31">
        <v>111</v>
      </c>
      <c r="W206" s="32">
        <f>3487.732+17.824</f>
        <v>3505.556</v>
      </c>
      <c r="X206" s="32">
        <f t="shared" si="42"/>
        <v>3505.556</v>
      </c>
      <c r="Y206" s="32">
        <f t="shared" si="43"/>
        <v>0</v>
      </c>
      <c r="Z206" s="32">
        <v>397.27</v>
      </c>
      <c r="AA206" s="32">
        <f t="shared" si="44"/>
        <v>397.27</v>
      </c>
      <c r="AB206" s="33">
        <f t="shared" si="45"/>
        <v>0</v>
      </c>
      <c r="AC206" s="30" t="str">
        <f t="shared" si="47"/>
        <v>х</v>
      </c>
    </row>
    <row r="207" spans="1:29" s="15" customFormat="1" ht="88.5" customHeight="1">
      <c r="A207" s="3" t="s">
        <v>530</v>
      </c>
      <c r="B207" s="29" t="s">
        <v>11</v>
      </c>
      <c r="C207" s="29" t="s">
        <v>40</v>
      </c>
      <c r="D207" s="29" t="s">
        <v>15</v>
      </c>
      <c r="E207" s="29" t="s">
        <v>13</v>
      </c>
      <c r="F207"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7" s="30" t="str">
        <f t="shared" si="46"/>
        <v>2019 г.</v>
      </c>
      <c r="H207" s="30" t="str">
        <f t="shared" si="30"/>
        <v>2019 г.</v>
      </c>
      <c r="I207" s="30" t="str">
        <f t="shared" si="48"/>
        <v>январь-февраль       2019 г.</v>
      </c>
      <c r="J207" s="31"/>
      <c r="K207" s="31"/>
      <c r="L207" s="31"/>
      <c r="M207" s="31"/>
      <c r="N207" s="31"/>
      <c r="O207" s="31"/>
      <c r="P207" s="31"/>
      <c r="Q207" s="31"/>
      <c r="R207" s="31">
        <v>808</v>
      </c>
      <c r="S207" s="31" t="s">
        <v>220</v>
      </c>
      <c r="T207" s="31" t="s">
        <v>221</v>
      </c>
      <c r="U207" s="31" t="s">
        <v>471</v>
      </c>
      <c r="V207" s="31">
        <v>119</v>
      </c>
      <c r="W207" s="32">
        <v>1080.981</v>
      </c>
      <c r="X207" s="32">
        <f t="shared" si="42"/>
        <v>1080.981</v>
      </c>
      <c r="Y207" s="32">
        <f t="shared" si="43"/>
        <v>0</v>
      </c>
      <c r="Z207" s="32">
        <v>114.383</v>
      </c>
      <c r="AA207" s="32">
        <f t="shared" si="44"/>
        <v>114.383</v>
      </c>
      <c r="AB207" s="33">
        <f t="shared" si="45"/>
        <v>0</v>
      </c>
      <c r="AC207" s="30" t="str">
        <f t="shared" si="47"/>
        <v>х</v>
      </c>
    </row>
    <row r="208" spans="1:29" s="15" customFormat="1" ht="88.5" customHeight="1">
      <c r="A208" s="3" t="s">
        <v>531</v>
      </c>
      <c r="B208" s="29" t="s">
        <v>11</v>
      </c>
      <c r="C208" s="29" t="s">
        <v>40</v>
      </c>
      <c r="D208" s="29" t="s">
        <v>15</v>
      </c>
      <c r="E208" s="29" t="s">
        <v>13</v>
      </c>
      <c r="F208"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8" s="30" t="str">
        <f t="shared" si="46"/>
        <v>2019 г.</v>
      </c>
      <c r="H208" s="30" t="str">
        <f t="shared" si="30"/>
        <v>2019 г.</v>
      </c>
      <c r="I208" s="30" t="str">
        <f t="shared" si="48"/>
        <v>январь-февраль       2019 г.</v>
      </c>
      <c r="J208" s="31"/>
      <c r="K208" s="31"/>
      <c r="L208" s="31"/>
      <c r="M208" s="31"/>
      <c r="N208" s="31"/>
      <c r="O208" s="31"/>
      <c r="P208" s="31"/>
      <c r="Q208" s="31"/>
      <c r="R208" s="31">
        <v>808</v>
      </c>
      <c r="S208" s="31" t="s">
        <v>220</v>
      </c>
      <c r="T208" s="31" t="s">
        <v>221</v>
      </c>
      <c r="U208" s="31" t="s">
        <v>472</v>
      </c>
      <c r="V208" s="31">
        <v>111</v>
      </c>
      <c r="W208" s="32">
        <v>73.045000000000002</v>
      </c>
      <c r="X208" s="32">
        <f t="shared" si="42"/>
        <v>73.045000000000002</v>
      </c>
      <c r="Y208" s="32">
        <f t="shared" si="43"/>
        <v>0</v>
      </c>
      <c r="Z208" s="32">
        <v>0</v>
      </c>
      <c r="AA208" s="32">
        <f t="shared" si="44"/>
        <v>0</v>
      </c>
      <c r="AB208" s="33">
        <f t="shared" si="45"/>
        <v>0</v>
      </c>
      <c r="AC208" s="30" t="str">
        <f t="shared" si="47"/>
        <v>х</v>
      </c>
    </row>
    <row r="209" spans="1:29" s="15" customFormat="1" ht="88.5" customHeight="1">
      <c r="A209" s="3" t="s">
        <v>532</v>
      </c>
      <c r="B209" s="29" t="s">
        <v>11</v>
      </c>
      <c r="C209" s="29" t="s">
        <v>40</v>
      </c>
      <c r="D209" s="29" t="s">
        <v>15</v>
      </c>
      <c r="E209" s="29" t="s">
        <v>13</v>
      </c>
      <c r="F209"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09" s="30" t="str">
        <f t="shared" si="46"/>
        <v>2019 г.</v>
      </c>
      <c r="H209" s="30" t="str">
        <f t="shared" si="30"/>
        <v>2019 г.</v>
      </c>
      <c r="I209" s="30" t="str">
        <f t="shared" si="48"/>
        <v>январь-февраль       2019 г.</v>
      </c>
      <c r="J209" s="31"/>
      <c r="K209" s="31"/>
      <c r="L209" s="31"/>
      <c r="M209" s="31"/>
      <c r="N209" s="31"/>
      <c r="O209" s="31"/>
      <c r="P209" s="31"/>
      <c r="Q209" s="31"/>
      <c r="R209" s="31">
        <v>808</v>
      </c>
      <c r="S209" s="31" t="s">
        <v>220</v>
      </c>
      <c r="T209" s="31" t="s">
        <v>221</v>
      </c>
      <c r="U209" s="31" t="s">
        <v>472</v>
      </c>
      <c r="V209" s="31">
        <v>119</v>
      </c>
      <c r="W209" s="32">
        <v>48.372999999999998</v>
      </c>
      <c r="X209" s="32">
        <f t="shared" si="42"/>
        <v>48.372999999999998</v>
      </c>
      <c r="Y209" s="32">
        <f t="shared" si="43"/>
        <v>0</v>
      </c>
      <c r="Z209" s="32">
        <v>4.069</v>
      </c>
      <c r="AA209" s="32">
        <f t="shared" si="44"/>
        <v>4.069</v>
      </c>
      <c r="AB209" s="33">
        <f t="shared" si="45"/>
        <v>0</v>
      </c>
      <c r="AC209" s="30" t="str">
        <f t="shared" si="47"/>
        <v>х</v>
      </c>
    </row>
    <row r="210" spans="1:29" s="15" customFormat="1" ht="88.5" customHeight="1">
      <c r="A210" s="3" t="s">
        <v>533</v>
      </c>
      <c r="B210" s="29" t="s">
        <v>11</v>
      </c>
      <c r="C210" s="29" t="s">
        <v>40</v>
      </c>
      <c r="D210" s="29" t="s">
        <v>15</v>
      </c>
      <c r="E210" s="29" t="s">
        <v>13</v>
      </c>
      <c r="F210"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0" s="30" t="str">
        <f t="shared" si="46"/>
        <v>2019 г.</v>
      </c>
      <c r="H210" s="30" t="str">
        <f t="shared" si="30"/>
        <v>2019 г.</v>
      </c>
      <c r="I210" s="30" t="str">
        <f t="shared" si="48"/>
        <v>январь-февраль       2019 г.</v>
      </c>
      <c r="J210" s="31"/>
      <c r="K210" s="31"/>
      <c r="L210" s="31"/>
      <c r="M210" s="31"/>
      <c r="N210" s="31"/>
      <c r="O210" s="31"/>
      <c r="P210" s="31"/>
      <c r="Q210" s="31"/>
      <c r="R210" s="31">
        <v>808</v>
      </c>
      <c r="S210" s="31" t="s">
        <v>220</v>
      </c>
      <c r="T210" s="31" t="s">
        <v>221</v>
      </c>
      <c r="U210" s="31" t="s">
        <v>473</v>
      </c>
      <c r="V210" s="31">
        <v>111</v>
      </c>
      <c r="W210" s="32">
        <f>334.909+2.92</f>
        <v>337.82900000000001</v>
      </c>
      <c r="X210" s="32">
        <f t="shared" si="42"/>
        <v>337.82900000000001</v>
      </c>
      <c r="Y210" s="32">
        <f t="shared" si="43"/>
        <v>0</v>
      </c>
      <c r="Z210" s="32">
        <v>0</v>
      </c>
      <c r="AA210" s="32">
        <f t="shared" si="44"/>
        <v>0</v>
      </c>
      <c r="AB210" s="33">
        <f t="shared" si="45"/>
        <v>0</v>
      </c>
      <c r="AC210" s="30" t="str">
        <f t="shared" si="47"/>
        <v>х</v>
      </c>
    </row>
    <row r="211" spans="1:29" s="15" customFormat="1" ht="88.5" customHeight="1">
      <c r="A211" s="3" t="s">
        <v>534</v>
      </c>
      <c r="B211" s="29" t="s">
        <v>11</v>
      </c>
      <c r="C211" s="29" t="s">
        <v>40</v>
      </c>
      <c r="D211" s="29" t="s">
        <v>15</v>
      </c>
      <c r="E211" s="29" t="s">
        <v>13</v>
      </c>
      <c r="F211"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1" s="30" t="str">
        <f t="shared" si="46"/>
        <v>2019 г.</v>
      </c>
      <c r="H211" s="30" t="str">
        <f t="shared" si="30"/>
        <v>2019 г.</v>
      </c>
      <c r="I211" s="30" t="str">
        <f t="shared" si="48"/>
        <v>январь-февраль       2019 г.</v>
      </c>
      <c r="J211" s="31"/>
      <c r="K211" s="31"/>
      <c r="L211" s="31"/>
      <c r="M211" s="31"/>
      <c r="N211" s="31"/>
      <c r="O211" s="31"/>
      <c r="P211" s="31"/>
      <c r="Q211" s="31"/>
      <c r="R211" s="31">
        <v>808</v>
      </c>
      <c r="S211" s="31" t="s">
        <v>220</v>
      </c>
      <c r="T211" s="31" t="s">
        <v>221</v>
      </c>
      <c r="U211" s="31" t="s">
        <v>473</v>
      </c>
      <c r="V211" s="31">
        <v>119</v>
      </c>
      <c r="W211" s="32">
        <v>106.286</v>
      </c>
      <c r="X211" s="32">
        <f t="shared" si="42"/>
        <v>106.286</v>
      </c>
      <c r="Y211" s="32">
        <f t="shared" si="43"/>
        <v>0</v>
      </c>
      <c r="Z211" s="32">
        <v>23.716000000000001</v>
      </c>
      <c r="AA211" s="32">
        <f t="shared" si="44"/>
        <v>23.716000000000001</v>
      </c>
      <c r="AB211" s="33">
        <f t="shared" si="45"/>
        <v>0</v>
      </c>
      <c r="AC211" s="30" t="str">
        <f t="shared" si="47"/>
        <v>х</v>
      </c>
    </row>
    <row r="212" spans="1:29" s="15" customFormat="1" ht="88.5" customHeight="1">
      <c r="A212" s="3" t="s">
        <v>535</v>
      </c>
      <c r="B212" s="29" t="s">
        <v>11</v>
      </c>
      <c r="C212" s="29" t="s">
        <v>40</v>
      </c>
      <c r="D212" s="29" t="s">
        <v>15</v>
      </c>
      <c r="E212" s="29" t="s">
        <v>13</v>
      </c>
      <c r="F212"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2" s="30" t="str">
        <f t="shared" si="46"/>
        <v>2019 г.</v>
      </c>
      <c r="H212" s="30" t="str">
        <f t="shared" si="30"/>
        <v>2019 г.</v>
      </c>
      <c r="I212" s="30" t="str">
        <f t="shared" si="48"/>
        <v>январь-февраль       2019 г.</v>
      </c>
      <c r="J212" s="31"/>
      <c r="K212" s="31"/>
      <c r="L212" s="31"/>
      <c r="M212" s="31"/>
      <c r="N212" s="31"/>
      <c r="O212" s="31"/>
      <c r="P212" s="31"/>
      <c r="Q212" s="31"/>
      <c r="R212" s="31">
        <v>808</v>
      </c>
      <c r="S212" s="31" t="s">
        <v>220</v>
      </c>
      <c r="T212" s="31" t="s">
        <v>221</v>
      </c>
      <c r="U212" s="31" t="s">
        <v>474</v>
      </c>
      <c r="V212" s="31">
        <v>111</v>
      </c>
      <c r="W212" s="32">
        <f>7354.686+20.505</f>
        <v>7375.1909999999998</v>
      </c>
      <c r="X212" s="32">
        <f t="shared" si="42"/>
        <v>7375.1909999999998</v>
      </c>
      <c r="Y212" s="32">
        <f t="shared" si="43"/>
        <v>0</v>
      </c>
      <c r="Z212" s="32">
        <v>59.173000000000002</v>
      </c>
      <c r="AA212" s="32">
        <f t="shared" si="44"/>
        <v>59.173000000000002</v>
      </c>
      <c r="AB212" s="33">
        <f t="shared" si="45"/>
        <v>0</v>
      </c>
      <c r="AC212" s="30" t="str">
        <f t="shared" si="47"/>
        <v>х</v>
      </c>
    </row>
    <row r="213" spans="1:29" s="15" customFormat="1" ht="88.5" customHeight="1">
      <c r="A213" s="3" t="s">
        <v>536</v>
      </c>
      <c r="B213" s="29" t="s">
        <v>11</v>
      </c>
      <c r="C213" s="29" t="s">
        <v>40</v>
      </c>
      <c r="D213" s="29" t="s">
        <v>15</v>
      </c>
      <c r="E213" s="29" t="s">
        <v>13</v>
      </c>
      <c r="F213"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3" s="30" t="str">
        <f t="shared" si="46"/>
        <v>2019 г.</v>
      </c>
      <c r="H213" s="30" t="str">
        <f t="shared" si="30"/>
        <v>2019 г.</v>
      </c>
      <c r="I213" s="30" t="str">
        <f t="shared" si="48"/>
        <v>январь-февраль       2019 г.</v>
      </c>
      <c r="J213" s="31"/>
      <c r="K213" s="31"/>
      <c r="L213" s="31"/>
      <c r="M213" s="31"/>
      <c r="N213" s="31"/>
      <c r="O213" s="31"/>
      <c r="P213" s="31"/>
      <c r="Q213" s="31"/>
      <c r="R213" s="31">
        <v>808</v>
      </c>
      <c r="S213" s="31" t="s">
        <v>220</v>
      </c>
      <c r="T213" s="31" t="s">
        <v>221</v>
      </c>
      <c r="U213" s="31" t="s">
        <v>474</v>
      </c>
      <c r="V213" s="31">
        <v>119</v>
      </c>
      <c r="W213" s="32">
        <v>2260.6509999999998</v>
      </c>
      <c r="X213" s="32">
        <f t="shared" si="42"/>
        <v>2260.6509999999998</v>
      </c>
      <c r="Y213" s="32">
        <f t="shared" si="43"/>
        <v>0</v>
      </c>
      <c r="Z213" s="32">
        <v>23.395</v>
      </c>
      <c r="AA213" s="32">
        <f t="shared" si="44"/>
        <v>23.395</v>
      </c>
      <c r="AB213" s="33">
        <f t="shared" si="45"/>
        <v>0</v>
      </c>
      <c r="AC213" s="30" t="str">
        <f t="shared" si="47"/>
        <v>х</v>
      </c>
    </row>
    <row r="214" spans="1:29" s="15" customFormat="1" ht="88.5" customHeight="1">
      <c r="A214" s="3" t="s">
        <v>537</v>
      </c>
      <c r="B214" s="29" t="s">
        <v>11</v>
      </c>
      <c r="C214" s="29" t="s">
        <v>40</v>
      </c>
      <c r="D214" s="29" t="s">
        <v>15</v>
      </c>
      <c r="E214" s="29" t="s">
        <v>13</v>
      </c>
      <c r="F214"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4" s="30" t="str">
        <f t="shared" si="46"/>
        <v>2019 г.</v>
      </c>
      <c r="H214" s="30" t="str">
        <f t="shared" si="30"/>
        <v>2019 г.</v>
      </c>
      <c r="I214" s="30" t="str">
        <f t="shared" si="48"/>
        <v>январь-февраль       2019 г.</v>
      </c>
      <c r="J214" s="31"/>
      <c r="K214" s="31"/>
      <c r="L214" s="31"/>
      <c r="M214" s="31"/>
      <c r="N214" s="31"/>
      <c r="O214" s="31"/>
      <c r="P214" s="31"/>
      <c r="Q214" s="31"/>
      <c r="R214" s="31">
        <v>808</v>
      </c>
      <c r="S214" s="31" t="s">
        <v>220</v>
      </c>
      <c r="T214" s="31" t="s">
        <v>221</v>
      </c>
      <c r="U214" s="31" t="s">
        <v>475</v>
      </c>
      <c r="V214" s="31">
        <v>111</v>
      </c>
      <c r="W214" s="32">
        <v>863.80399999999997</v>
      </c>
      <c r="X214" s="32">
        <f t="shared" si="42"/>
        <v>863.80399999999997</v>
      </c>
      <c r="Y214" s="32">
        <f t="shared" si="43"/>
        <v>0</v>
      </c>
      <c r="Z214" s="32">
        <v>0</v>
      </c>
      <c r="AA214" s="32">
        <f t="shared" si="44"/>
        <v>0</v>
      </c>
      <c r="AB214" s="33">
        <f t="shared" si="45"/>
        <v>0</v>
      </c>
      <c r="AC214" s="30" t="str">
        <f t="shared" si="47"/>
        <v>х</v>
      </c>
    </row>
    <row r="215" spans="1:29" s="15" customFormat="1" ht="88.5" customHeight="1">
      <c r="A215" s="3" t="s">
        <v>538</v>
      </c>
      <c r="B215" s="29" t="s">
        <v>11</v>
      </c>
      <c r="C215" s="29" t="s">
        <v>40</v>
      </c>
      <c r="D215" s="29" t="s">
        <v>15</v>
      </c>
      <c r="E215" s="29" t="s">
        <v>13</v>
      </c>
      <c r="F215"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5" s="30" t="str">
        <f t="shared" si="46"/>
        <v>2019 г.</v>
      </c>
      <c r="H215" s="30" t="str">
        <f t="shared" si="30"/>
        <v>2019 г.</v>
      </c>
      <c r="I215" s="30" t="str">
        <f t="shared" si="48"/>
        <v>январь-февраль       2019 г.</v>
      </c>
      <c r="J215" s="31"/>
      <c r="K215" s="31"/>
      <c r="L215" s="31"/>
      <c r="M215" s="31"/>
      <c r="N215" s="31"/>
      <c r="O215" s="31"/>
      <c r="P215" s="31"/>
      <c r="Q215" s="31"/>
      <c r="R215" s="31">
        <v>808</v>
      </c>
      <c r="S215" s="31" t="s">
        <v>220</v>
      </c>
      <c r="T215" s="31" t="s">
        <v>221</v>
      </c>
      <c r="U215" s="31" t="s">
        <v>475</v>
      </c>
      <c r="V215" s="31">
        <v>119</v>
      </c>
      <c r="W215" s="32">
        <v>245.07599999999999</v>
      </c>
      <c r="X215" s="32">
        <f t="shared" si="42"/>
        <v>245.07599999999999</v>
      </c>
      <c r="Y215" s="32">
        <f t="shared" si="43"/>
        <v>0</v>
      </c>
      <c r="Z215" s="32">
        <v>0</v>
      </c>
      <c r="AA215" s="32">
        <f t="shared" si="44"/>
        <v>0</v>
      </c>
      <c r="AB215" s="33">
        <f t="shared" si="45"/>
        <v>0</v>
      </c>
      <c r="AC215" s="30" t="str">
        <f t="shared" si="47"/>
        <v>х</v>
      </c>
    </row>
    <row r="216" spans="1:29" s="15" customFormat="1" ht="88.5" customHeight="1">
      <c r="A216" s="3" t="s">
        <v>539</v>
      </c>
      <c r="B216" s="29" t="s">
        <v>11</v>
      </c>
      <c r="C216" s="29" t="s">
        <v>40</v>
      </c>
      <c r="D216" s="29" t="s">
        <v>15</v>
      </c>
      <c r="E216" s="29" t="s">
        <v>13</v>
      </c>
      <c r="F216"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6" s="30" t="str">
        <f t="shared" si="46"/>
        <v>2019 г.</v>
      </c>
      <c r="H216" s="30" t="str">
        <f t="shared" si="30"/>
        <v>2019 г.</v>
      </c>
      <c r="I216" s="30" t="str">
        <f t="shared" si="48"/>
        <v>январь-февраль       2019 г.</v>
      </c>
      <c r="J216" s="31"/>
      <c r="K216" s="31"/>
      <c r="L216" s="31"/>
      <c r="M216" s="31"/>
      <c r="N216" s="31"/>
      <c r="O216" s="31"/>
      <c r="P216" s="31"/>
      <c r="Q216" s="31"/>
      <c r="R216" s="31">
        <v>808</v>
      </c>
      <c r="S216" s="31" t="s">
        <v>220</v>
      </c>
      <c r="T216" s="31" t="s">
        <v>221</v>
      </c>
      <c r="U216" s="31" t="s">
        <v>476</v>
      </c>
      <c r="V216" s="31">
        <v>111</v>
      </c>
      <c r="W216" s="32">
        <v>713.65099999999995</v>
      </c>
      <c r="X216" s="32">
        <f t="shared" si="42"/>
        <v>713.65099999999995</v>
      </c>
      <c r="Y216" s="32">
        <f t="shared" si="43"/>
        <v>0</v>
      </c>
      <c r="Z216" s="32">
        <v>0</v>
      </c>
      <c r="AA216" s="32">
        <f t="shared" si="44"/>
        <v>0</v>
      </c>
      <c r="AB216" s="33">
        <f t="shared" si="45"/>
        <v>0</v>
      </c>
      <c r="AC216" s="30" t="str">
        <f t="shared" si="47"/>
        <v>х</v>
      </c>
    </row>
    <row r="217" spans="1:29" s="15" customFormat="1" ht="88.5" customHeight="1">
      <c r="A217" s="3" t="s">
        <v>540</v>
      </c>
      <c r="B217" s="29" t="s">
        <v>11</v>
      </c>
      <c r="C217" s="29" t="s">
        <v>40</v>
      </c>
      <c r="D217" s="29" t="s">
        <v>15</v>
      </c>
      <c r="E217" s="29" t="s">
        <v>13</v>
      </c>
      <c r="F217"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7" s="30" t="str">
        <f t="shared" si="46"/>
        <v>2019 г.</v>
      </c>
      <c r="H217" s="30" t="str">
        <f t="shared" si="30"/>
        <v>2019 г.</v>
      </c>
      <c r="I217" s="30" t="str">
        <f t="shared" si="48"/>
        <v>январь-февраль       2019 г.</v>
      </c>
      <c r="J217" s="31"/>
      <c r="K217" s="31"/>
      <c r="L217" s="31"/>
      <c r="M217" s="31"/>
      <c r="N217" s="31"/>
      <c r="O217" s="31"/>
      <c r="P217" s="31"/>
      <c r="Q217" s="31"/>
      <c r="R217" s="31">
        <v>808</v>
      </c>
      <c r="S217" s="31" t="s">
        <v>220</v>
      </c>
      <c r="T217" s="31" t="s">
        <v>221</v>
      </c>
      <c r="U217" s="31" t="s">
        <v>476</v>
      </c>
      <c r="V217" s="31">
        <v>119</v>
      </c>
      <c r="W217" s="32">
        <v>209.274</v>
      </c>
      <c r="X217" s="32">
        <f t="shared" si="42"/>
        <v>209.274</v>
      </c>
      <c r="Y217" s="32">
        <f t="shared" si="43"/>
        <v>0</v>
      </c>
      <c r="Z217" s="32">
        <v>0</v>
      </c>
      <c r="AA217" s="32">
        <f t="shared" si="44"/>
        <v>0</v>
      </c>
      <c r="AB217" s="33">
        <f t="shared" si="45"/>
        <v>0</v>
      </c>
      <c r="AC217" s="30" t="str">
        <f>AC216</f>
        <v>х</v>
      </c>
    </row>
    <row r="218" spans="1:29" s="15" customFormat="1" ht="88.5" customHeight="1">
      <c r="A218" s="3" t="s">
        <v>541</v>
      </c>
      <c r="B218" s="29" t="s">
        <v>11</v>
      </c>
      <c r="C218" s="29" t="s">
        <v>40</v>
      </c>
      <c r="D218" s="29" t="s">
        <v>15</v>
      </c>
      <c r="E218" s="29" t="s">
        <v>13</v>
      </c>
      <c r="F218"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8" s="30" t="str">
        <f t="shared" si="46"/>
        <v>2019 г.</v>
      </c>
      <c r="H218" s="30" t="str">
        <f t="shared" si="30"/>
        <v>2019 г.</v>
      </c>
      <c r="I218" s="30" t="str">
        <f t="shared" si="48"/>
        <v>январь-февраль       2019 г.</v>
      </c>
      <c r="J218" s="31"/>
      <c r="K218" s="31"/>
      <c r="L218" s="31"/>
      <c r="M218" s="31"/>
      <c r="N218" s="31"/>
      <c r="O218" s="31"/>
      <c r="P218" s="31"/>
      <c r="Q218" s="31"/>
      <c r="R218" s="31">
        <v>808</v>
      </c>
      <c r="S218" s="31" t="s">
        <v>220</v>
      </c>
      <c r="T218" s="31" t="s">
        <v>221</v>
      </c>
      <c r="U218" s="31" t="s">
        <v>477</v>
      </c>
      <c r="V218" s="31">
        <v>111</v>
      </c>
      <c r="W218" s="32">
        <f>3118.154+2.687</f>
        <v>3120.8409999999999</v>
      </c>
      <c r="X218" s="32">
        <f t="shared" si="42"/>
        <v>3120.8409999999999</v>
      </c>
      <c r="Y218" s="32">
        <f t="shared" si="43"/>
        <v>0</v>
      </c>
      <c r="Z218" s="32">
        <f>2450.557+0.209</f>
        <v>2450.7659999999996</v>
      </c>
      <c r="AA218" s="32">
        <f t="shared" si="44"/>
        <v>2450.7659999999996</v>
      </c>
      <c r="AB218" s="33">
        <f t="shared" si="45"/>
        <v>0</v>
      </c>
      <c r="AC218" s="30" t="str">
        <f>AC217</f>
        <v>х</v>
      </c>
    </row>
    <row r="219" spans="1:29" s="15" customFormat="1" ht="88.5" customHeight="1">
      <c r="A219" s="3" t="s">
        <v>542</v>
      </c>
      <c r="B219" s="29" t="s">
        <v>11</v>
      </c>
      <c r="C219" s="29" t="s">
        <v>40</v>
      </c>
      <c r="D219" s="29" t="s">
        <v>15</v>
      </c>
      <c r="E219" s="29" t="s">
        <v>13</v>
      </c>
      <c r="F219" s="29" t="str">
        <f t="shared" si="46"/>
        <v xml:space="preserve">*-За январь-февраль 2019 г. заработная плата составила 31 006,65 руб.,т.е. 93,5 % от прогнозной среднемесячной зарплаты по ПСЭР области - 33 167,00 руб. </v>
      </c>
      <c r="G219" s="30" t="str">
        <f t="shared" si="46"/>
        <v>2019 г.</v>
      </c>
      <c r="H219" s="30" t="str">
        <f t="shared" si="30"/>
        <v>2019 г.</v>
      </c>
      <c r="I219" s="30" t="str">
        <f t="shared" si="48"/>
        <v>январь-февраль       2019 г.</v>
      </c>
      <c r="J219" s="31"/>
      <c r="K219" s="31"/>
      <c r="L219" s="31"/>
      <c r="M219" s="31"/>
      <c r="N219" s="31"/>
      <c r="O219" s="31"/>
      <c r="P219" s="31"/>
      <c r="Q219" s="31"/>
      <c r="R219" s="31">
        <f t="shared" ref="R219:R225" si="49">R218</f>
        <v>808</v>
      </c>
      <c r="S219" s="31" t="s">
        <v>220</v>
      </c>
      <c r="T219" s="31" t="s">
        <v>221</v>
      </c>
      <c r="U219" s="31" t="s">
        <v>477</v>
      </c>
      <c r="V219" s="31">
        <v>119</v>
      </c>
      <c r="W219" s="32">
        <v>1181.5920000000001</v>
      </c>
      <c r="X219" s="32">
        <f t="shared" si="42"/>
        <v>1181.5920000000001</v>
      </c>
      <c r="Y219" s="32">
        <f t="shared" si="43"/>
        <v>0</v>
      </c>
      <c r="Z219" s="32">
        <v>566.572</v>
      </c>
      <c r="AA219" s="32">
        <f t="shared" si="44"/>
        <v>566.572</v>
      </c>
      <c r="AB219" s="33">
        <f t="shared" si="45"/>
        <v>0</v>
      </c>
      <c r="AC219" s="30" t="str">
        <f>AC218</f>
        <v>х</v>
      </c>
    </row>
    <row r="220" spans="1:29" s="15" customFormat="1" ht="88.5" customHeight="1">
      <c r="A220" s="3" t="s">
        <v>543</v>
      </c>
      <c r="B220" s="29" t="s">
        <v>11</v>
      </c>
      <c r="C220" s="29" t="s">
        <v>40</v>
      </c>
      <c r="D220" s="29" t="s">
        <v>15</v>
      </c>
      <c r="E220" s="29" t="s">
        <v>13</v>
      </c>
      <c r="F220" s="29" t="str">
        <f t="shared" ref="F220:G225" si="50">F219</f>
        <v xml:space="preserve">*-За январь-февраль 2019 г. заработная плата составила 31 006,65 руб.,т.е. 93,5 % от прогнозной среднемесячной зарплаты по ПСЭР области - 33 167,00 руб. </v>
      </c>
      <c r="G220" s="30" t="str">
        <f t="shared" si="50"/>
        <v>2019 г.</v>
      </c>
      <c r="H220" s="30" t="str">
        <f t="shared" si="30"/>
        <v>2019 г.</v>
      </c>
      <c r="I220" s="30" t="str">
        <f t="shared" si="48"/>
        <v>январь-февраль       2019 г.</v>
      </c>
      <c r="J220" s="40"/>
      <c r="K220" s="40"/>
      <c r="L220" s="40"/>
      <c r="M220" s="40"/>
      <c r="N220" s="40"/>
      <c r="O220" s="40"/>
      <c r="P220" s="40"/>
      <c r="Q220" s="40"/>
      <c r="R220" s="31">
        <f t="shared" si="49"/>
        <v>808</v>
      </c>
      <c r="S220" s="31" t="s">
        <v>220</v>
      </c>
      <c r="T220" s="31" t="s">
        <v>221</v>
      </c>
      <c r="U220" s="40" t="s">
        <v>478</v>
      </c>
      <c r="V220" s="40">
        <v>111</v>
      </c>
      <c r="W220" s="41">
        <v>23</v>
      </c>
      <c r="X220" s="32">
        <f t="shared" si="42"/>
        <v>23</v>
      </c>
      <c r="Y220" s="32">
        <f t="shared" si="43"/>
        <v>0</v>
      </c>
      <c r="Z220" s="41">
        <v>0</v>
      </c>
      <c r="AA220" s="32">
        <f t="shared" si="44"/>
        <v>0</v>
      </c>
      <c r="AB220" s="41">
        <f t="shared" si="45"/>
        <v>0</v>
      </c>
      <c r="AC220" s="40" t="str">
        <f>AC219</f>
        <v>х</v>
      </c>
    </row>
    <row r="221" spans="1:29" s="15" customFormat="1" ht="88.5" customHeight="1">
      <c r="A221" s="3" t="s">
        <v>544</v>
      </c>
      <c r="B221" s="29" t="s">
        <v>11</v>
      </c>
      <c r="C221" s="29" t="s">
        <v>40</v>
      </c>
      <c r="D221" s="29" t="s">
        <v>15</v>
      </c>
      <c r="E221" s="29" t="s">
        <v>13</v>
      </c>
      <c r="F221"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21" s="30" t="str">
        <f t="shared" si="50"/>
        <v>2019 г.</v>
      </c>
      <c r="H221" s="30" t="str">
        <f t="shared" si="30"/>
        <v>2019 г.</v>
      </c>
      <c r="I221" s="30" t="str">
        <f t="shared" si="48"/>
        <v>январь-февраль       2019 г.</v>
      </c>
      <c r="J221" s="40"/>
      <c r="K221" s="40"/>
      <c r="L221" s="40"/>
      <c r="M221" s="40"/>
      <c r="N221" s="40"/>
      <c r="O221" s="40"/>
      <c r="P221" s="40"/>
      <c r="Q221" s="40"/>
      <c r="R221" s="31">
        <f t="shared" si="49"/>
        <v>808</v>
      </c>
      <c r="S221" s="31" t="s">
        <v>220</v>
      </c>
      <c r="T221" s="31" t="s">
        <v>221</v>
      </c>
      <c r="U221" s="40" t="s">
        <v>478</v>
      </c>
      <c r="V221" s="40">
        <v>119</v>
      </c>
      <c r="W221" s="41">
        <v>5.2</v>
      </c>
      <c r="X221" s="32">
        <f t="shared" si="42"/>
        <v>5.2</v>
      </c>
      <c r="Y221" s="32">
        <f t="shared" si="43"/>
        <v>0</v>
      </c>
      <c r="Z221" s="41">
        <v>0</v>
      </c>
      <c r="AA221" s="32">
        <f t="shared" si="44"/>
        <v>0</v>
      </c>
      <c r="AB221" s="41">
        <f t="shared" si="45"/>
        <v>0</v>
      </c>
      <c r="AC221" s="40" t="str">
        <f t="shared" ref="AC221:AC231" si="51">AC220</f>
        <v>х</v>
      </c>
    </row>
    <row r="222" spans="1:29" s="15" customFormat="1" ht="88.5" customHeight="1">
      <c r="A222" s="3" t="s">
        <v>545</v>
      </c>
      <c r="B222" s="29" t="s">
        <v>11</v>
      </c>
      <c r="C222" s="29" t="s">
        <v>40</v>
      </c>
      <c r="D222" s="29" t="s">
        <v>15</v>
      </c>
      <c r="E222" s="29" t="s">
        <v>13</v>
      </c>
      <c r="F222"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22" s="30" t="str">
        <f t="shared" si="50"/>
        <v>2019 г.</v>
      </c>
      <c r="H222" s="30" t="str">
        <f t="shared" si="30"/>
        <v>2019 г.</v>
      </c>
      <c r="I222" s="30" t="str">
        <f t="shared" si="48"/>
        <v>январь-февраль       2019 г.</v>
      </c>
      <c r="J222" s="40"/>
      <c r="K222" s="40"/>
      <c r="L222" s="40"/>
      <c r="M222" s="40"/>
      <c r="N222" s="40"/>
      <c r="O222" s="40"/>
      <c r="P222" s="40"/>
      <c r="Q222" s="40"/>
      <c r="R222" s="31">
        <f t="shared" si="49"/>
        <v>808</v>
      </c>
      <c r="S222" s="31" t="s">
        <v>220</v>
      </c>
      <c r="T222" s="31" t="s">
        <v>221</v>
      </c>
      <c r="U222" s="40" t="s">
        <v>522</v>
      </c>
      <c r="V222" s="40">
        <v>111</v>
      </c>
      <c r="W222" s="41">
        <v>0</v>
      </c>
      <c r="X222" s="32">
        <f t="shared" si="42"/>
        <v>0</v>
      </c>
      <c r="Y222" s="32">
        <f t="shared" si="43"/>
        <v>0</v>
      </c>
      <c r="Z222" s="41"/>
      <c r="AA222" s="32">
        <f t="shared" si="44"/>
        <v>0</v>
      </c>
      <c r="AB222" s="41">
        <f t="shared" si="45"/>
        <v>0</v>
      </c>
      <c r="AC222" s="40" t="str">
        <f t="shared" si="51"/>
        <v>х</v>
      </c>
    </row>
    <row r="223" spans="1:29" s="15" customFormat="1" ht="88.5" customHeight="1">
      <c r="A223" s="3" t="s">
        <v>546</v>
      </c>
      <c r="B223" s="29" t="s">
        <v>11</v>
      </c>
      <c r="C223" s="29" t="s">
        <v>40</v>
      </c>
      <c r="D223" s="29" t="s">
        <v>15</v>
      </c>
      <c r="E223" s="29" t="s">
        <v>13</v>
      </c>
      <c r="F223"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23" s="30" t="str">
        <f t="shared" si="50"/>
        <v>2019 г.</v>
      </c>
      <c r="H223" s="30" t="str">
        <f t="shared" si="30"/>
        <v>2019 г.</v>
      </c>
      <c r="I223" s="30" t="str">
        <f t="shared" si="48"/>
        <v>январь-февраль       2019 г.</v>
      </c>
      <c r="J223" s="40"/>
      <c r="K223" s="40"/>
      <c r="L223" s="40"/>
      <c r="M223" s="40"/>
      <c r="N223" s="40"/>
      <c r="O223" s="40"/>
      <c r="P223" s="40"/>
      <c r="Q223" s="40"/>
      <c r="R223" s="31">
        <f t="shared" si="49"/>
        <v>808</v>
      </c>
      <c r="S223" s="31" t="s">
        <v>220</v>
      </c>
      <c r="T223" s="31" t="s">
        <v>221</v>
      </c>
      <c r="U223" s="40" t="s">
        <v>522</v>
      </c>
      <c r="V223" s="40">
        <v>119</v>
      </c>
      <c r="W223" s="41">
        <v>0.4</v>
      </c>
      <c r="X223" s="32">
        <f t="shared" si="42"/>
        <v>0.4</v>
      </c>
      <c r="Y223" s="32">
        <f t="shared" si="43"/>
        <v>0</v>
      </c>
      <c r="Z223" s="41"/>
      <c r="AA223" s="32">
        <f t="shared" si="44"/>
        <v>0</v>
      </c>
      <c r="AB223" s="41">
        <f t="shared" si="45"/>
        <v>0</v>
      </c>
      <c r="AC223" s="40" t="str">
        <f t="shared" si="51"/>
        <v>х</v>
      </c>
    </row>
    <row r="224" spans="1:29" s="15" customFormat="1" ht="88.5" customHeight="1">
      <c r="A224" s="3" t="s">
        <v>547</v>
      </c>
      <c r="B224" s="29" t="s">
        <v>11</v>
      </c>
      <c r="C224" s="29" t="s">
        <v>40</v>
      </c>
      <c r="D224" s="29" t="s">
        <v>15</v>
      </c>
      <c r="E224" s="29" t="s">
        <v>13</v>
      </c>
      <c r="F224"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24" s="30" t="str">
        <f t="shared" si="50"/>
        <v>2019 г.</v>
      </c>
      <c r="H224" s="30" t="str">
        <f t="shared" si="30"/>
        <v>2019 г.</v>
      </c>
      <c r="I224" s="30" t="str">
        <f t="shared" si="48"/>
        <v>январь-февраль       2019 г.</v>
      </c>
      <c r="J224" s="40"/>
      <c r="K224" s="40"/>
      <c r="L224" s="40"/>
      <c r="M224" s="40"/>
      <c r="N224" s="40"/>
      <c r="O224" s="40"/>
      <c r="P224" s="40"/>
      <c r="Q224" s="40"/>
      <c r="R224" s="31">
        <f t="shared" si="49"/>
        <v>808</v>
      </c>
      <c r="S224" s="31" t="s">
        <v>220</v>
      </c>
      <c r="T224" s="31" t="s">
        <v>221</v>
      </c>
      <c r="U224" s="40" t="s">
        <v>523</v>
      </c>
      <c r="V224" s="40">
        <v>111</v>
      </c>
      <c r="W224" s="41">
        <v>0</v>
      </c>
      <c r="X224" s="32">
        <f t="shared" si="42"/>
        <v>0</v>
      </c>
      <c r="Y224" s="32">
        <f t="shared" si="43"/>
        <v>0</v>
      </c>
      <c r="Z224" s="41"/>
      <c r="AA224" s="32">
        <f t="shared" si="44"/>
        <v>0</v>
      </c>
      <c r="AB224" s="41">
        <f t="shared" si="45"/>
        <v>0</v>
      </c>
      <c r="AC224" s="40" t="str">
        <f t="shared" si="51"/>
        <v>х</v>
      </c>
    </row>
    <row r="225" spans="1:29" s="15" customFormat="1" ht="88.5" customHeight="1">
      <c r="A225" s="3" t="s">
        <v>548</v>
      </c>
      <c r="B225" s="29" t="s">
        <v>11</v>
      </c>
      <c r="C225" s="29" t="s">
        <v>40</v>
      </c>
      <c r="D225" s="29" t="s">
        <v>15</v>
      </c>
      <c r="E225" s="29" t="s">
        <v>13</v>
      </c>
      <c r="F225" s="29" t="str">
        <f t="shared" si="50"/>
        <v xml:space="preserve">*-За январь-февраль 2019 г. заработная плата составила 31 006,65 руб.,т.е. 93,5 % от прогнозной среднемесячной зарплаты по ПСЭР области - 33 167,00 руб. </v>
      </c>
      <c r="G225" s="30" t="str">
        <f t="shared" si="50"/>
        <v>2019 г.</v>
      </c>
      <c r="H225" s="30" t="str">
        <f t="shared" si="30"/>
        <v>2019 г.</v>
      </c>
      <c r="I225" s="30" t="str">
        <f t="shared" si="48"/>
        <v>январь-февраль       2019 г.</v>
      </c>
      <c r="J225" s="40"/>
      <c r="K225" s="40"/>
      <c r="L225" s="40"/>
      <c r="M225" s="40"/>
      <c r="N225" s="40"/>
      <c r="O225" s="40"/>
      <c r="P225" s="40"/>
      <c r="Q225" s="40"/>
      <c r="R225" s="31">
        <f t="shared" si="49"/>
        <v>808</v>
      </c>
      <c r="S225" s="31" t="s">
        <v>220</v>
      </c>
      <c r="T225" s="31" t="s">
        <v>221</v>
      </c>
      <c r="U225" s="40" t="s">
        <v>523</v>
      </c>
      <c r="V225" s="40">
        <v>119</v>
      </c>
      <c r="W225" s="41">
        <v>0.8</v>
      </c>
      <c r="X225" s="32">
        <f t="shared" si="42"/>
        <v>0.8</v>
      </c>
      <c r="Y225" s="32">
        <f t="shared" si="43"/>
        <v>0</v>
      </c>
      <c r="Z225" s="41"/>
      <c r="AA225" s="32">
        <f t="shared" si="44"/>
        <v>0</v>
      </c>
      <c r="AB225" s="41">
        <f t="shared" si="45"/>
        <v>0</v>
      </c>
      <c r="AC225" s="40" t="str">
        <f t="shared" si="51"/>
        <v>х</v>
      </c>
    </row>
    <row r="226" spans="1:29" s="15" customFormat="1" ht="88.5" customHeight="1">
      <c r="A226" s="3" t="s">
        <v>549</v>
      </c>
      <c r="B226" s="29" t="s">
        <v>11</v>
      </c>
      <c r="C226" s="29" t="s">
        <v>40</v>
      </c>
      <c r="D226" s="29" t="s">
        <v>15</v>
      </c>
      <c r="E226" s="29" t="s">
        <v>13</v>
      </c>
      <c r="F226" s="29" t="str">
        <f>F221</f>
        <v xml:space="preserve">*-За январь-февраль 2019 г. заработная плата составила 31 006,65 руб.,т.е. 93,5 % от прогнозной среднемесячной зарплаты по ПСЭР области - 33 167,00 руб. </v>
      </c>
      <c r="G226" s="30" t="str">
        <f>G221</f>
        <v>2019 г.</v>
      </c>
      <c r="H226" s="30" t="str">
        <f t="shared" si="30"/>
        <v>2019 г.</v>
      </c>
      <c r="I226" s="30" t="str">
        <f>I221</f>
        <v>январь-февраль       2019 г.</v>
      </c>
      <c r="J226" s="40"/>
      <c r="K226" s="40"/>
      <c r="L226" s="40"/>
      <c r="M226" s="40"/>
      <c r="N226" s="40"/>
      <c r="O226" s="40"/>
      <c r="P226" s="40"/>
      <c r="Q226" s="40"/>
      <c r="R226" s="31">
        <f>R221</f>
        <v>808</v>
      </c>
      <c r="S226" s="31" t="s">
        <v>220</v>
      </c>
      <c r="T226" s="31" t="s">
        <v>221</v>
      </c>
      <c r="U226" s="40" t="s">
        <v>479</v>
      </c>
      <c r="V226" s="40">
        <v>111</v>
      </c>
      <c r="W226" s="41">
        <v>36.601999999999997</v>
      </c>
      <c r="X226" s="32">
        <f t="shared" si="42"/>
        <v>36.601999999999997</v>
      </c>
      <c r="Y226" s="32">
        <f t="shared" si="43"/>
        <v>0</v>
      </c>
      <c r="Z226" s="41">
        <v>0</v>
      </c>
      <c r="AA226" s="32">
        <f t="shared" si="44"/>
        <v>0</v>
      </c>
      <c r="AB226" s="41">
        <f t="shared" si="45"/>
        <v>0</v>
      </c>
      <c r="AC226" s="40" t="str">
        <f t="shared" si="51"/>
        <v>х</v>
      </c>
    </row>
    <row r="227" spans="1:29" s="15" customFormat="1" ht="88.5" customHeight="1">
      <c r="A227" s="3" t="s">
        <v>550</v>
      </c>
      <c r="B227" s="29" t="s">
        <v>11</v>
      </c>
      <c r="C227" s="29" t="s">
        <v>40</v>
      </c>
      <c r="D227" s="29" t="s">
        <v>15</v>
      </c>
      <c r="E227" s="29" t="s">
        <v>13</v>
      </c>
      <c r="F227" s="29" t="str">
        <f t="shared" ref="F227:G231" si="52">F226</f>
        <v xml:space="preserve">*-За январь-февраль 2019 г. заработная плата составила 31 006,65 руб.,т.е. 93,5 % от прогнозной среднемесячной зарплаты по ПСЭР области - 33 167,00 руб. </v>
      </c>
      <c r="G227" s="30" t="str">
        <f t="shared" si="52"/>
        <v>2019 г.</v>
      </c>
      <c r="H227" s="30" t="str">
        <f t="shared" si="30"/>
        <v>2019 г.</v>
      </c>
      <c r="I227" s="30" t="str">
        <f t="shared" ref="I227:I231" si="53">I226</f>
        <v>январь-февраль       2019 г.</v>
      </c>
      <c r="J227" s="40"/>
      <c r="K227" s="40"/>
      <c r="L227" s="40"/>
      <c r="M227" s="40"/>
      <c r="N227" s="40"/>
      <c r="O227" s="40"/>
      <c r="P227" s="40"/>
      <c r="Q227" s="40"/>
      <c r="R227" s="31">
        <f>R226</f>
        <v>808</v>
      </c>
      <c r="S227" s="31" t="s">
        <v>220</v>
      </c>
      <c r="T227" s="31" t="s">
        <v>221</v>
      </c>
      <c r="U227" s="40" t="s">
        <v>479</v>
      </c>
      <c r="V227" s="40">
        <v>119</v>
      </c>
      <c r="W227" s="41">
        <v>10.997999999999999</v>
      </c>
      <c r="X227" s="32">
        <f t="shared" si="42"/>
        <v>10.997999999999999</v>
      </c>
      <c r="Y227" s="32">
        <f t="shared" si="43"/>
        <v>0</v>
      </c>
      <c r="Z227" s="41">
        <v>0</v>
      </c>
      <c r="AA227" s="32">
        <f t="shared" si="44"/>
        <v>0</v>
      </c>
      <c r="AB227" s="41">
        <f t="shared" si="45"/>
        <v>0</v>
      </c>
      <c r="AC227" s="40" t="str">
        <f>AC226</f>
        <v>х</v>
      </c>
    </row>
    <row r="228" spans="1:29" s="15" customFormat="1" ht="88.5" customHeight="1">
      <c r="A228" s="3" t="s">
        <v>551</v>
      </c>
      <c r="B228" s="29" t="s">
        <v>11</v>
      </c>
      <c r="C228" s="29" t="s">
        <v>40</v>
      </c>
      <c r="D228" s="29" t="s">
        <v>15</v>
      </c>
      <c r="E228" s="29" t="s">
        <v>13</v>
      </c>
      <c r="F228"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28" s="30" t="str">
        <f t="shared" si="52"/>
        <v>2019 г.</v>
      </c>
      <c r="H228" s="30" t="str">
        <f t="shared" si="30"/>
        <v>2019 г.</v>
      </c>
      <c r="I228" s="30" t="str">
        <f t="shared" si="53"/>
        <v>январь-февраль       2019 г.</v>
      </c>
      <c r="J228" s="40"/>
      <c r="K228" s="40"/>
      <c r="L228" s="40"/>
      <c r="M228" s="40"/>
      <c r="N228" s="40"/>
      <c r="O228" s="40"/>
      <c r="P228" s="40"/>
      <c r="Q228" s="40"/>
      <c r="R228" s="31">
        <f>R227</f>
        <v>808</v>
      </c>
      <c r="S228" s="31" t="s">
        <v>220</v>
      </c>
      <c r="T228" s="31" t="s">
        <v>221</v>
      </c>
      <c r="U228" s="40" t="s">
        <v>480</v>
      </c>
      <c r="V228" s="40">
        <v>111</v>
      </c>
      <c r="W228" s="41">
        <v>120.3</v>
      </c>
      <c r="X228" s="32">
        <f t="shared" si="42"/>
        <v>120.3</v>
      </c>
      <c r="Y228" s="32">
        <f t="shared" si="43"/>
        <v>0</v>
      </c>
      <c r="Z228" s="41">
        <v>0</v>
      </c>
      <c r="AA228" s="32">
        <f t="shared" si="44"/>
        <v>0</v>
      </c>
      <c r="AB228" s="41">
        <f t="shared" si="45"/>
        <v>0</v>
      </c>
      <c r="AC228" s="40" t="str">
        <f>AC227</f>
        <v>х</v>
      </c>
    </row>
    <row r="229" spans="1:29" s="15" customFormat="1" ht="88.5" customHeight="1">
      <c r="A229" s="3" t="s">
        <v>552</v>
      </c>
      <c r="B229" s="29" t="s">
        <v>11</v>
      </c>
      <c r="C229" s="29" t="s">
        <v>40</v>
      </c>
      <c r="D229" s="29" t="s">
        <v>15</v>
      </c>
      <c r="E229" s="29" t="s">
        <v>13</v>
      </c>
      <c r="F229"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29" s="30" t="str">
        <f t="shared" si="52"/>
        <v>2019 г.</v>
      </c>
      <c r="H229" s="30" t="str">
        <f t="shared" si="30"/>
        <v>2019 г.</v>
      </c>
      <c r="I229" s="30" t="str">
        <f t="shared" si="53"/>
        <v>январь-февраль       2019 г.</v>
      </c>
      <c r="J229" s="40"/>
      <c r="K229" s="40"/>
      <c r="L229" s="40"/>
      <c r="M229" s="40"/>
      <c r="N229" s="40"/>
      <c r="O229" s="40"/>
      <c r="P229" s="40"/>
      <c r="Q229" s="40"/>
      <c r="R229" s="31">
        <f>R228</f>
        <v>808</v>
      </c>
      <c r="S229" s="31" t="s">
        <v>220</v>
      </c>
      <c r="T229" s="31" t="s">
        <v>221</v>
      </c>
      <c r="U229" s="40" t="str">
        <f>U228</f>
        <v>02301S1650.</v>
      </c>
      <c r="V229" s="40">
        <v>119</v>
      </c>
      <c r="W229" s="41">
        <v>36.4</v>
      </c>
      <c r="X229" s="32">
        <f t="shared" si="42"/>
        <v>36.4</v>
      </c>
      <c r="Y229" s="32">
        <f t="shared" si="43"/>
        <v>0</v>
      </c>
      <c r="Z229" s="41">
        <v>0</v>
      </c>
      <c r="AA229" s="32">
        <f t="shared" si="44"/>
        <v>0</v>
      </c>
      <c r="AB229" s="41">
        <f t="shared" si="45"/>
        <v>0</v>
      </c>
      <c r="AC229" s="40" t="str">
        <f t="shared" si="51"/>
        <v>х</v>
      </c>
    </row>
    <row r="230" spans="1:29" s="15" customFormat="1" ht="88.5" customHeight="1">
      <c r="A230" s="3" t="s">
        <v>553</v>
      </c>
      <c r="B230" s="29" t="s">
        <v>11</v>
      </c>
      <c r="C230" s="29" t="s">
        <v>40</v>
      </c>
      <c r="D230" s="29" t="s">
        <v>15</v>
      </c>
      <c r="E230" s="29" t="s">
        <v>13</v>
      </c>
      <c r="F230"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30" s="30" t="str">
        <f t="shared" si="52"/>
        <v>2019 г.</v>
      </c>
      <c r="H230" s="30" t="str">
        <f t="shared" si="30"/>
        <v>2019 г.</v>
      </c>
      <c r="I230" s="30" t="str">
        <f t="shared" si="53"/>
        <v>январь-февраль       2019 г.</v>
      </c>
      <c r="J230" s="40"/>
      <c r="K230" s="40"/>
      <c r="L230" s="40"/>
      <c r="M230" s="40"/>
      <c r="N230" s="40"/>
      <c r="O230" s="40"/>
      <c r="P230" s="40"/>
      <c r="Q230" s="40"/>
      <c r="R230" s="31">
        <f>R229</f>
        <v>808</v>
      </c>
      <c r="S230" s="31" t="s">
        <v>220</v>
      </c>
      <c r="T230" s="31" t="s">
        <v>221</v>
      </c>
      <c r="U230" s="40" t="s">
        <v>481</v>
      </c>
      <c r="V230" s="40">
        <v>111</v>
      </c>
      <c r="W230" s="41">
        <v>294.60000000000002</v>
      </c>
      <c r="X230" s="32">
        <f t="shared" si="42"/>
        <v>294.60000000000002</v>
      </c>
      <c r="Y230" s="32">
        <f t="shared" si="43"/>
        <v>0</v>
      </c>
      <c r="Z230" s="41">
        <v>0</v>
      </c>
      <c r="AA230" s="32">
        <f t="shared" si="44"/>
        <v>0</v>
      </c>
      <c r="AB230" s="41">
        <f t="shared" si="45"/>
        <v>0</v>
      </c>
      <c r="AC230" s="40" t="str">
        <f t="shared" si="51"/>
        <v>х</v>
      </c>
    </row>
    <row r="231" spans="1:29" s="15" customFormat="1" ht="88.5" customHeight="1">
      <c r="A231" s="3" t="s">
        <v>554</v>
      </c>
      <c r="B231" s="29" t="s">
        <v>11</v>
      </c>
      <c r="C231" s="29" t="s">
        <v>40</v>
      </c>
      <c r="D231" s="29" t="s">
        <v>15</v>
      </c>
      <c r="E231" s="29" t="s">
        <v>13</v>
      </c>
      <c r="F231" s="29" t="str">
        <f t="shared" si="52"/>
        <v xml:space="preserve">*-За январь-февраль 2019 г. заработная плата составила 31 006,65 руб.,т.е. 93,5 % от прогнозной среднемесячной зарплаты по ПСЭР области - 33 167,00 руб. </v>
      </c>
      <c r="G231" s="30" t="str">
        <f t="shared" si="52"/>
        <v>2019 г.</v>
      </c>
      <c r="H231" s="30" t="str">
        <f t="shared" si="30"/>
        <v>2019 г.</v>
      </c>
      <c r="I231" s="30" t="str">
        <f t="shared" si="53"/>
        <v>январь-февраль       2019 г.</v>
      </c>
      <c r="J231" s="40"/>
      <c r="K231" s="40"/>
      <c r="L231" s="40"/>
      <c r="M231" s="40"/>
      <c r="N231" s="40"/>
      <c r="O231" s="40"/>
      <c r="P231" s="40"/>
      <c r="Q231" s="40"/>
      <c r="R231" s="31">
        <f>R230</f>
        <v>808</v>
      </c>
      <c r="S231" s="31" t="s">
        <v>220</v>
      </c>
      <c r="T231" s="31" t="s">
        <v>221</v>
      </c>
      <c r="U231" s="40" t="str">
        <f>U230</f>
        <v>02304S1650.</v>
      </c>
      <c r="V231" s="40">
        <v>119</v>
      </c>
      <c r="W231" s="41">
        <v>88.95</v>
      </c>
      <c r="X231" s="32">
        <f t="shared" si="42"/>
        <v>88.95</v>
      </c>
      <c r="Y231" s="32">
        <f t="shared" si="43"/>
        <v>0</v>
      </c>
      <c r="Z231" s="41">
        <v>0</v>
      </c>
      <c r="AA231" s="32">
        <f t="shared" si="44"/>
        <v>0</v>
      </c>
      <c r="AB231" s="41">
        <f t="shared" si="45"/>
        <v>0</v>
      </c>
      <c r="AC231" s="40" t="str">
        <f t="shared" si="51"/>
        <v>х</v>
      </c>
    </row>
    <row r="232" spans="1:29" s="15" customFormat="1" ht="88.5" customHeight="1">
      <c r="A232" s="3" t="s">
        <v>569</v>
      </c>
      <c r="B232" s="29" t="s">
        <v>11</v>
      </c>
      <c r="C232" s="29" t="s">
        <v>40</v>
      </c>
      <c r="D232" s="29" t="s">
        <v>15</v>
      </c>
      <c r="E232" s="29" t="s">
        <v>13</v>
      </c>
      <c r="F232" s="29" t="s">
        <v>564</v>
      </c>
      <c r="G232" s="30" t="s">
        <v>468</v>
      </c>
      <c r="H232" s="30" t="str">
        <f t="shared" si="30"/>
        <v>2019 г.</v>
      </c>
      <c r="I232" s="30" t="s">
        <v>557</v>
      </c>
      <c r="J232" s="31"/>
      <c r="K232" s="31"/>
      <c r="L232" s="31"/>
      <c r="M232" s="31"/>
      <c r="N232" s="31"/>
      <c r="O232" s="31"/>
      <c r="P232" s="31"/>
      <c r="Q232" s="31"/>
      <c r="R232" s="31">
        <v>808</v>
      </c>
      <c r="S232" s="31" t="s">
        <v>220</v>
      </c>
      <c r="T232" s="31" t="s">
        <v>221</v>
      </c>
      <c r="U232" s="31" t="s">
        <v>469</v>
      </c>
      <c r="V232" s="31">
        <v>111</v>
      </c>
      <c r="W232" s="32">
        <f>10819.826+5.703</f>
        <v>10825.528999999999</v>
      </c>
      <c r="X232" s="32">
        <f>W232</f>
        <v>10825.528999999999</v>
      </c>
      <c r="Y232" s="32">
        <f>SUM(W232-X232)</f>
        <v>0</v>
      </c>
      <c r="Z232" s="32">
        <f>2530.02+0.834</f>
        <v>2530.8539999999998</v>
      </c>
      <c r="AA232" s="32">
        <f>Z232</f>
        <v>2530.8539999999998</v>
      </c>
      <c r="AB232" s="33">
        <f>Z232-AA232</f>
        <v>0</v>
      </c>
      <c r="AC232" s="30" t="s">
        <v>223</v>
      </c>
    </row>
    <row r="233" spans="1:29" s="15" customFormat="1" ht="88.5" customHeight="1">
      <c r="A233" s="3" t="s">
        <v>570</v>
      </c>
      <c r="B233" s="29" t="s">
        <v>11</v>
      </c>
      <c r="C233" s="29" t="s">
        <v>40</v>
      </c>
      <c r="D233" s="29" t="s">
        <v>15</v>
      </c>
      <c r="E233" s="29" t="s">
        <v>13</v>
      </c>
      <c r="F233" s="29" t="str">
        <f>F232</f>
        <v xml:space="preserve">*-За 1 квартал 2019 г. заработная плата составила 31 389,10 руб.,т.е. 94,6 % от прогнозной среднемесячной зарплаты по ПСЭР области - 33 167,00 руб. </v>
      </c>
      <c r="G233" s="30" t="str">
        <f>G232</f>
        <v>2019 г.</v>
      </c>
      <c r="H233" s="30" t="str">
        <f t="shared" si="30"/>
        <v>2019 г.</v>
      </c>
      <c r="I233" s="30" t="str">
        <f>I232</f>
        <v>1 квартал 2019 г.</v>
      </c>
      <c r="J233" s="31"/>
      <c r="K233" s="31"/>
      <c r="L233" s="31"/>
      <c r="M233" s="31"/>
      <c r="N233" s="31"/>
      <c r="O233" s="31"/>
      <c r="P233" s="31"/>
      <c r="Q233" s="31"/>
      <c r="R233" s="31">
        <v>808</v>
      </c>
      <c r="S233" s="31" t="s">
        <v>220</v>
      </c>
      <c r="T233" s="31" t="s">
        <v>221</v>
      </c>
      <c r="U233" s="31" t="s">
        <v>469</v>
      </c>
      <c r="V233" s="31">
        <v>119</v>
      </c>
      <c r="W233" s="32">
        <v>3421.1860000000001</v>
      </c>
      <c r="X233" s="32">
        <f t="shared" ref="X233:X267" si="54">W233</f>
        <v>3421.1860000000001</v>
      </c>
      <c r="Y233" s="32">
        <f t="shared" ref="Y233:Y267" si="55">SUM(W233-X233)</f>
        <v>0</v>
      </c>
      <c r="Z233" s="32">
        <v>972.48400000000004</v>
      </c>
      <c r="AA233" s="32">
        <f t="shared" ref="AA233:AA267" si="56">Z233</f>
        <v>972.48400000000004</v>
      </c>
      <c r="AB233" s="33">
        <f t="shared" ref="AB233:AB267" si="57">Z233-AA233</f>
        <v>0</v>
      </c>
      <c r="AC233" s="30" t="str">
        <f>AC232</f>
        <v>х</v>
      </c>
    </row>
    <row r="234" spans="1:29" s="15" customFormat="1" ht="88.5" customHeight="1">
      <c r="A234" s="3" t="s">
        <v>571</v>
      </c>
      <c r="B234" s="29" t="s">
        <v>11</v>
      </c>
      <c r="C234" s="29" t="s">
        <v>40</v>
      </c>
      <c r="D234" s="29" t="s">
        <v>15</v>
      </c>
      <c r="E234" s="29" t="s">
        <v>13</v>
      </c>
      <c r="F234" s="29" t="str">
        <f t="shared" ref="F234:G249" si="58">F233</f>
        <v xml:space="preserve">*-За 1 квартал 2019 г. заработная плата составила 31 389,10 руб.,т.е. 94,6 % от прогнозной среднемесячной зарплаты по ПСЭР области - 33 167,00 руб. </v>
      </c>
      <c r="G234" s="30" t="str">
        <f t="shared" si="58"/>
        <v>2019 г.</v>
      </c>
      <c r="H234" s="30" t="str">
        <f t="shared" si="30"/>
        <v>2019 г.</v>
      </c>
      <c r="I234" s="30" t="str">
        <f>I233</f>
        <v>1 квартал 2019 г.</v>
      </c>
      <c r="J234" s="31"/>
      <c r="K234" s="31"/>
      <c r="L234" s="31"/>
      <c r="M234" s="31"/>
      <c r="N234" s="31"/>
      <c r="O234" s="31"/>
      <c r="P234" s="31"/>
      <c r="Q234" s="31"/>
      <c r="R234" s="31">
        <v>808</v>
      </c>
      <c r="S234" s="31" t="s">
        <v>220</v>
      </c>
      <c r="T234" s="31" t="s">
        <v>221</v>
      </c>
      <c r="U234" s="31" t="s">
        <v>470</v>
      </c>
      <c r="V234" s="31">
        <v>111</v>
      </c>
      <c r="W234" s="32">
        <f>6922.625+19.609</f>
        <v>6942.2340000000004</v>
      </c>
      <c r="X234" s="32">
        <f t="shared" si="54"/>
        <v>6942.2340000000004</v>
      </c>
      <c r="Y234" s="32">
        <f t="shared" si="55"/>
        <v>0</v>
      </c>
      <c r="Z234" s="32">
        <f>5140.175+5.675</f>
        <v>5145.8500000000004</v>
      </c>
      <c r="AA234" s="32">
        <f t="shared" si="56"/>
        <v>5145.8500000000004</v>
      </c>
      <c r="AB234" s="33">
        <f t="shared" si="57"/>
        <v>0</v>
      </c>
      <c r="AC234" s="30" t="str">
        <f t="shared" ref="AC234:AC246" si="59">AC233</f>
        <v>х</v>
      </c>
    </row>
    <row r="235" spans="1:29" s="15" customFormat="1" ht="88.5" customHeight="1">
      <c r="A235" s="3" t="s">
        <v>572</v>
      </c>
      <c r="B235" s="29" t="s">
        <v>11</v>
      </c>
      <c r="C235" s="29" t="s">
        <v>40</v>
      </c>
      <c r="D235" s="29" t="s">
        <v>15</v>
      </c>
      <c r="E235" s="29" t="s">
        <v>13</v>
      </c>
      <c r="F235" s="29" t="str">
        <f t="shared" si="58"/>
        <v xml:space="preserve">*-За 1 квартал 2019 г. заработная плата составила 31 389,10 руб.,т.е. 94,6 % от прогнозной среднемесячной зарплаты по ПСЭР области - 33 167,00 руб. </v>
      </c>
      <c r="G235" s="30" t="str">
        <f t="shared" si="58"/>
        <v>2019 г.</v>
      </c>
      <c r="H235" s="30" t="str">
        <f t="shared" si="30"/>
        <v>2019 г.</v>
      </c>
      <c r="I235" s="30" t="str">
        <f t="shared" ref="I235:I256" si="60">I234</f>
        <v>1 квартал 2019 г.</v>
      </c>
      <c r="J235" s="31"/>
      <c r="K235" s="31"/>
      <c r="L235" s="31"/>
      <c r="M235" s="31"/>
      <c r="N235" s="31"/>
      <c r="O235" s="31"/>
      <c r="P235" s="31"/>
      <c r="Q235" s="31"/>
      <c r="R235" s="31">
        <v>808</v>
      </c>
      <c r="S235" s="31" t="s">
        <v>220</v>
      </c>
      <c r="T235" s="31" t="s">
        <v>221</v>
      </c>
      <c r="U235" s="31" t="s">
        <v>470</v>
      </c>
      <c r="V235" s="31">
        <v>119</v>
      </c>
      <c r="W235" s="32">
        <v>2212.2469999999998</v>
      </c>
      <c r="X235" s="32">
        <f t="shared" si="54"/>
        <v>2212.2469999999998</v>
      </c>
      <c r="Y235" s="32">
        <f t="shared" si="55"/>
        <v>0</v>
      </c>
      <c r="Z235" s="32">
        <v>1545.383</v>
      </c>
      <c r="AA235" s="32">
        <f t="shared" si="56"/>
        <v>1545.383</v>
      </c>
      <c r="AB235" s="33">
        <f t="shared" si="57"/>
        <v>0</v>
      </c>
      <c r="AC235" s="30" t="str">
        <f t="shared" si="59"/>
        <v>х</v>
      </c>
    </row>
    <row r="236" spans="1:29" s="15" customFormat="1" ht="88.5" customHeight="1">
      <c r="A236" s="3" t="s">
        <v>573</v>
      </c>
      <c r="B236" s="29" t="s">
        <v>11</v>
      </c>
      <c r="C236" s="29" t="s">
        <v>40</v>
      </c>
      <c r="D236" s="29" t="s">
        <v>15</v>
      </c>
      <c r="E236" s="29" t="s">
        <v>13</v>
      </c>
      <c r="F236" s="29" t="str">
        <f t="shared" si="58"/>
        <v xml:space="preserve">*-За 1 квартал 2019 г. заработная плата составила 31 389,10 руб.,т.е. 94,6 % от прогнозной среднемесячной зарплаты по ПСЭР области - 33 167,00 руб. </v>
      </c>
      <c r="G236" s="30" t="str">
        <f t="shared" si="58"/>
        <v>2019 г.</v>
      </c>
      <c r="H236" s="30" t="str">
        <f t="shared" si="30"/>
        <v>2019 г.</v>
      </c>
      <c r="I236" s="30" t="str">
        <f t="shared" si="60"/>
        <v>1 квартал 2019 г.</v>
      </c>
      <c r="J236" s="31"/>
      <c r="K236" s="31"/>
      <c r="L236" s="31"/>
      <c r="M236" s="31"/>
      <c r="N236" s="31"/>
      <c r="O236" s="31"/>
      <c r="P236" s="31"/>
      <c r="Q236" s="31"/>
      <c r="R236" s="31">
        <v>808</v>
      </c>
      <c r="S236" s="31" t="s">
        <v>220</v>
      </c>
      <c r="T236" s="31" t="s">
        <v>221</v>
      </c>
      <c r="U236" s="31" t="s">
        <v>471</v>
      </c>
      <c r="V236" s="31">
        <v>111</v>
      </c>
      <c r="W236" s="32">
        <f>5069.653+33.106</f>
        <v>5102.759</v>
      </c>
      <c r="X236" s="32">
        <f t="shared" si="54"/>
        <v>5102.759</v>
      </c>
      <c r="Y236" s="32">
        <f t="shared" si="55"/>
        <v>0</v>
      </c>
      <c r="Z236" s="32">
        <v>523.10799999999995</v>
      </c>
      <c r="AA236" s="32">
        <f t="shared" si="56"/>
        <v>523.10799999999995</v>
      </c>
      <c r="AB236" s="33">
        <f t="shared" si="57"/>
        <v>0</v>
      </c>
      <c r="AC236" s="30" t="str">
        <f t="shared" si="59"/>
        <v>х</v>
      </c>
    </row>
    <row r="237" spans="1:29" s="15" customFormat="1" ht="88.5" customHeight="1">
      <c r="A237" s="3" t="s">
        <v>574</v>
      </c>
      <c r="B237" s="29" t="s">
        <v>11</v>
      </c>
      <c r="C237" s="29" t="s">
        <v>40</v>
      </c>
      <c r="D237" s="29" t="s">
        <v>15</v>
      </c>
      <c r="E237" s="29" t="s">
        <v>13</v>
      </c>
      <c r="F237" s="29" t="str">
        <f t="shared" si="58"/>
        <v xml:space="preserve">*-За 1 квартал 2019 г. заработная плата составила 31 389,10 руб.,т.е. 94,6 % от прогнозной среднемесячной зарплаты по ПСЭР области - 33 167,00 руб. </v>
      </c>
      <c r="G237" s="30" t="str">
        <f t="shared" si="58"/>
        <v>2019 г.</v>
      </c>
      <c r="H237" s="30" t="str">
        <f t="shared" si="30"/>
        <v>2019 г.</v>
      </c>
      <c r="I237" s="30" t="str">
        <f t="shared" si="60"/>
        <v>1 квартал 2019 г.</v>
      </c>
      <c r="J237" s="31"/>
      <c r="K237" s="31"/>
      <c r="L237" s="31"/>
      <c r="M237" s="31"/>
      <c r="N237" s="31"/>
      <c r="O237" s="31"/>
      <c r="P237" s="31"/>
      <c r="Q237" s="31"/>
      <c r="R237" s="31">
        <v>808</v>
      </c>
      <c r="S237" s="31" t="s">
        <v>220</v>
      </c>
      <c r="T237" s="31" t="s">
        <v>221</v>
      </c>
      <c r="U237" s="31" t="s">
        <v>471</v>
      </c>
      <c r="V237" s="31">
        <v>119</v>
      </c>
      <c r="W237" s="32">
        <v>1539.693</v>
      </c>
      <c r="X237" s="32">
        <f t="shared" si="54"/>
        <v>1539.693</v>
      </c>
      <c r="Y237" s="32">
        <f t="shared" si="55"/>
        <v>0</v>
      </c>
      <c r="Z237" s="32">
        <v>150.85400000000001</v>
      </c>
      <c r="AA237" s="32">
        <f t="shared" si="56"/>
        <v>150.85400000000001</v>
      </c>
      <c r="AB237" s="33">
        <f t="shared" si="57"/>
        <v>0</v>
      </c>
      <c r="AC237" s="30" t="str">
        <f t="shared" si="59"/>
        <v>х</v>
      </c>
    </row>
    <row r="238" spans="1:29" s="15" customFormat="1" ht="88.5" customHeight="1">
      <c r="A238" s="3" t="s">
        <v>575</v>
      </c>
      <c r="B238" s="29" t="s">
        <v>11</v>
      </c>
      <c r="C238" s="29" t="s">
        <v>40</v>
      </c>
      <c r="D238" s="29" t="s">
        <v>15</v>
      </c>
      <c r="E238" s="29" t="s">
        <v>13</v>
      </c>
      <c r="F238" s="29" t="str">
        <f t="shared" si="58"/>
        <v xml:space="preserve">*-За 1 квартал 2019 г. заработная плата составила 31 389,10 руб.,т.е. 94,6 % от прогнозной среднемесячной зарплаты по ПСЭР области - 33 167,00 руб. </v>
      </c>
      <c r="G238" s="30" t="str">
        <f t="shared" si="58"/>
        <v>2019 г.</v>
      </c>
      <c r="H238" s="30" t="str">
        <f t="shared" si="30"/>
        <v>2019 г.</v>
      </c>
      <c r="I238" s="30" t="str">
        <f t="shared" si="60"/>
        <v>1 квартал 2019 г.</v>
      </c>
      <c r="J238" s="31"/>
      <c r="K238" s="31"/>
      <c r="L238" s="31"/>
      <c r="M238" s="31"/>
      <c r="N238" s="31"/>
      <c r="O238" s="31"/>
      <c r="P238" s="31"/>
      <c r="Q238" s="31"/>
      <c r="R238" s="31">
        <v>808</v>
      </c>
      <c r="S238" s="31" t="s">
        <v>220</v>
      </c>
      <c r="T238" s="31" t="s">
        <v>221</v>
      </c>
      <c r="U238" s="31" t="s">
        <v>472</v>
      </c>
      <c r="V238" s="31">
        <v>111</v>
      </c>
      <c r="W238" s="32">
        <f>166.535+1.535</f>
        <v>168.07</v>
      </c>
      <c r="X238" s="32">
        <f t="shared" si="54"/>
        <v>168.07</v>
      </c>
      <c r="Y238" s="32">
        <f t="shared" si="55"/>
        <v>0</v>
      </c>
      <c r="Z238" s="32">
        <v>23.762</v>
      </c>
      <c r="AA238" s="32">
        <f t="shared" si="56"/>
        <v>23.762</v>
      </c>
      <c r="AB238" s="33">
        <f t="shared" si="57"/>
        <v>0</v>
      </c>
      <c r="AC238" s="30" t="str">
        <f t="shared" si="59"/>
        <v>х</v>
      </c>
    </row>
    <row r="239" spans="1:29" s="15" customFormat="1" ht="88.5" customHeight="1">
      <c r="A239" s="3" t="s">
        <v>576</v>
      </c>
      <c r="B239" s="29" t="s">
        <v>11</v>
      </c>
      <c r="C239" s="29" t="s">
        <v>40</v>
      </c>
      <c r="D239" s="29" t="s">
        <v>15</v>
      </c>
      <c r="E239" s="29" t="s">
        <v>13</v>
      </c>
      <c r="F239" s="29" t="str">
        <f t="shared" si="58"/>
        <v xml:space="preserve">*-За 1 квартал 2019 г. заработная плата составила 31 389,10 руб.,т.е. 94,6 % от прогнозной среднемесячной зарплаты по ПСЭР области - 33 167,00 руб. </v>
      </c>
      <c r="G239" s="30" t="str">
        <f t="shared" si="58"/>
        <v>2019 г.</v>
      </c>
      <c r="H239" s="30" t="str">
        <f t="shared" si="30"/>
        <v>2019 г.</v>
      </c>
      <c r="I239" s="30" t="str">
        <f t="shared" si="60"/>
        <v>1 квартал 2019 г.</v>
      </c>
      <c r="J239" s="31"/>
      <c r="K239" s="31"/>
      <c r="L239" s="31"/>
      <c r="M239" s="31"/>
      <c r="N239" s="31"/>
      <c r="O239" s="31"/>
      <c r="P239" s="31"/>
      <c r="Q239" s="31"/>
      <c r="R239" s="31">
        <v>808</v>
      </c>
      <c r="S239" s="31" t="s">
        <v>220</v>
      </c>
      <c r="T239" s="31" t="s">
        <v>221</v>
      </c>
      <c r="U239" s="31" t="s">
        <v>472</v>
      </c>
      <c r="V239" s="31">
        <v>119</v>
      </c>
      <c r="W239" s="32">
        <v>112.4</v>
      </c>
      <c r="X239" s="32">
        <f t="shared" si="54"/>
        <v>112.4</v>
      </c>
      <c r="Y239" s="32">
        <f t="shared" si="55"/>
        <v>0</v>
      </c>
      <c r="Z239" s="32">
        <v>11.48</v>
      </c>
      <c r="AA239" s="32">
        <f t="shared" si="56"/>
        <v>11.48</v>
      </c>
      <c r="AB239" s="33">
        <f t="shared" si="57"/>
        <v>0</v>
      </c>
      <c r="AC239" s="30" t="str">
        <f t="shared" si="59"/>
        <v>х</v>
      </c>
    </row>
    <row r="240" spans="1:29" s="15" customFormat="1" ht="88.5" customHeight="1">
      <c r="A240" s="3" t="s">
        <v>577</v>
      </c>
      <c r="B240" s="29" t="s">
        <v>11</v>
      </c>
      <c r="C240" s="29" t="s">
        <v>40</v>
      </c>
      <c r="D240" s="29" t="s">
        <v>15</v>
      </c>
      <c r="E240" s="29" t="s">
        <v>13</v>
      </c>
      <c r="F240" s="29" t="str">
        <f t="shared" si="58"/>
        <v xml:space="preserve">*-За 1 квартал 2019 г. заработная плата составила 31 389,10 руб.,т.е. 94,6 % от прогнозной среднемесячной зарплаты по ПСЭР области - 33 167,00 руб. </v>
      </c>
      <c r="G240" s="30" t="str">
        <f t="shared" si="58"/>
        <v>2019 г.</v>
      </c>
      <c r="H240" s="30" t="str">
        <f t="shared" si="30"/>
        <v>2019 г.</v>
      </c>
      <c r="I240" s="30" t="str">
        <f t="shared" si="60"/>
        <v>1 квартал 2019 г.</v>
      </c>
      <c r="J240" s="31"/>
      <c r="K240" s="31"/>
      <c r="L240" s="31"/>
      <c r="M240" s="31"/>
      <c r="N240" s="31"/>
      <c r="O240" s="31"/>
      <c r="P240" s="31"/>
      <c r="Q240" s="31"/>
      <c r="R240" s="31">
        <v>808</v>
      </c>
      <c r="S240" s="31" t="s">
        <v>220</v>
      </c>
      <c r="T240" s="31" t="s">
        <v>221</v>
      </c>
      <c r="U240" s="31" t="s">
        <v>473</v>
      </c>
      <c r="V240" s="31">
        <v>111</v>
      </c>
      <c r="W240" s="32">
        <f>736.552+4.818</f>
        <v>741.37</v>
      </c>
      <c r="X240" s="32">
        <f t="shared" si="54"/>
        <v>741.37</v>
      </c>
      <c r="Y240" s="32">
        <f t="shared" si="55"/>
        <v>0</v>
      </c>
      <c r="Z240" s="32">
        <v>0.20499999999999999</v>
      </c>
      <c r="AA240" s="32">
        <f t="shared" si="56"/>
        <v>0.20499999999999999</v>
      </c>
      <c r="AB240" s="33">
        <f t="shared" si="57"/>
        <v>0</v>
      </c>
      <c r="AC240" s="30" t="str">
        <f t="shared" si="59"/>
        <v>х</v>
      </c>
    </row>
    <row r="241" spans="1:29" s="15" customFormat="1" ht="88.5" customHeight="1">
      <c r="A241" s="3" t="s">
        <v>578</v>
      </c>
      <c r="B241" s="29" t="s">
        <v>11</v>
      </c>
      <c r="C241" s="29" t="s">
        <v>40</v>
      </c>
      <c r="D241" s="29" t="s">
        <v>15</v>
      </c>
      <c r="E241" s="29" t="s">
        <v>13</v>
      </c>
      <c r="F241" s="29" t="str">
        <f t="shared" si="58"/>
        <v xml:space="preserve">*-За 1 квартал 2019 г. заработная плата составила 31 389,10 руб.,т.е. 94,6 % от прогнозной среднемесячной зарплаты по ПСЭР области - 33 167,00 руб. </v>
      </c>
      <c r="G241" s="30" t="str">
        <f t="shared" si="58"/>
        <v>2019 г.</v>
      </c>
      <c r="H241" s="30" t="str">
        <f t="shared" ref="H241:H303" si="61">G241</f>
        <v>2019 г.</v>
      </c>
      <c r="I241" s="30" t="str">
        <f t="shared" si="60"/>
        <v>1 квартал 2019 г.</v>
      </c>
      <c r="J241" s="31"/>
      <c r="K241" s="31"/>
      <c r="L241" s="31"/>
      <c r="M241" s="31"/>
      <c r="N241" s="31"/>
      <c r="O241" s="31"/>
      <c r="P241" s="31"/>
      <c r="Q241" s="31"/>
      <c r="R241" s="31">
        <v>808</v>
      </c>
      <c r="S241" s="31" t="s">
        <v>220</v>
      </c>
      <c r="T241" s="31" t="s">
        <v>221</v>
      </c>
      <c r="U241" s="31" t="s">
        <v>473</v>
      </c>
      <c r="V241" s="31">
        <v>119</v>
      </c>
      <c r="W241" s="32">
        <v>219.9</v>
      </c>
      <c r="X241" s="32">
        <f t="shared" si="54"/>
        <v>219.9</v>
      </c>
      <c r="Y241" s="32">
        <f t="shared" si="55"/>
        <v>0</v>
      </c>
      <c r="Z241" s="32">
        <v>23.716000000000001</v>
      </c>
      <c r="AA241" s="32">
        <f t="shared" si="56"/>
        <v>23.716000000000001</v>
      </c>
      <c r="AB241" s="33">
        <f t="shared" si="57"/>
        <v>0</v>
      </c>
      <c r="AC241" s="30" t="str">
        <f t="shared" si="59"/>
        <v>х</v>
      </c>
    </row>
    <row r="242" spans="1:29" s="15" customFormat="1" ht="88.5" customHeight="1">
      <c r="A242" s="3" t="s">
        <v>579</v>
      </c>
      <c r="B242" s="29" t="s">
        <v>11</v>
      </c>
      <c r="C242" s="29" t="s">
        <v>40</v>
      </c>
      <c r="D242" s="29" t="s">
        <v>15</v>
      </c>
      <c r="E242" s="29" t="s">
        <v>13</v>
      </c>
      <c r="F242" s="29" t="str">
        <f t="shared" si="58"/>
        <v xml:space="preserve">*-За 1 квартал 2019 г. заработная плата составила 31 389,10 руб.,т.е. 94,6 % от прогнозной среднемесячной зарплаты по ПСЭР области - 33 167,00 руб. </v>
      </c>
      <c r="G242" s="30" t="str">
        <f t="shared" si="58"/>
        <v>2019 г.</v>
      </c>
      <c r="H242" s="30" t="str">
        <f t="shared" si="61"/>
        <v>2019 г.</v>
      </c>
      <c r="I242" s="30" t="str">
        <f t="shared" si="60"/>
        <v>1 квартал 2019 г.</v>
      </c>
      <c r="J242" s="31"/>
      <c r="K242" s="31"/>
      <c r="L242" s="31"/>
      <c r="M242" s="31"/>
      <c r="N242" s="31"/>
      <c r="O242" s="31"/>
      <c r="P242" s="31"/>
      <c r="Q242" s="31"/>
      <c r="R242" s="31">
        <v>808</v>
      </c>
      <c r="S242" s="31" t="s">
        <v>220</v>
      </c>
      <c r="T242" s="31" t="s">
        <v>221</v>
      </c>
      <c r="U242" s="31" t="s">
        <v>474</v>
      </c>
      <c r="V242" s="31">
        <v>111</v>
      </c>
      <c r="W242" s="32">
        <f>9683.3+48.575</f>
        <v>9731.875</v>
      </c>
      <c r="X242" s="32">
        <f t="shared" si="54"/>
        <v>9731.875</v>
      </c>
      <c r="Y242" s="32">
        <f t="shared" si="55"/>
        <v>0</v>
      </c>
      <c r="Z242" s="32">
        <v>97.671000000000006</v>
      </c>
      <c r="AA242" s="32">
        <f t="shared" si="56"/>
        <v>97.671000000000006</v>
      </c>
      <c r="AB242" s="33">
        <f t="shared" si="57"/>
        <v>0</v>
      </c>
      <c r="AC242" s="30" t="str">
        <f t="shared" si="59"/>
        <v>х</v>
      </c>
    </row>
    <row r="243" spans="1:29" s="15" customFormat="1" ht="88.5" customHeight="1">
      <c r="A243" s="3" t="s">
        <v>580</v>
      </c>
      <c r="B243" s="29" t="s">
        <v>11</v>
      </c>
      <c r="C243" s="29" t="s">
        <v>40</v>
      </c>
      <c r="D243" s="29" t="s">
        <v>15</v>
      </c>
      <c r="E243" s="29" t="s">
        <v>13</v>
      </c>
      <c r="F243" s="29" t="str">
        <f t="shared" si="58"/>
        <v xml:space="preserve">*-За 1 квартал 2019 г. заработная плата составила 31 389,10 руб.,т.е. 94,6 % от прогнозной среднемесячной зарплаты по ПСЭР области - 33 167,00 руб. </v>
      </c>
      <c r="G243" s="30" t="str">
        <f t="shared" si="58"/>
        <v>2019 г.</v>
      </c>
      <c r="H243" s="30" t="str">
        <f t="shared" si="61"/>
        <v>2019 г.</v>
      </c>
      <c r="I243" s="30" t="str">
        <f t="shared" si="60"/>
        <v>1 квартал 2019 г.</v>
      </c>
      <c r="J243" s="31"/>
      <c r="K243" s="31"/>
      <c r="L243" s="31"/>
      <c r="M243" s="31"/>
      <c r="N243" s="31"/>
      <c r="O243" s="31"/>
      <c r="P243" s="31"/>
      <c r="Q243" s="31"/>
      <c r="R243" s="31">
        <v>808</v>
      </c>
      <c r="S243" s="31" t="s">
        <v>220</v>
      </c>
      <c r="T243" s="31" t="s">
        <v>221</v>
      </c>
      <c r="U243" s="31" t="s">
        <v>474</v>
      </c>
      <c r="V243" s="31">
        <v>119</v>
      </c>
      <c r="W243" s="32">
        <v>2946.2</v>
      </c>
      <c r="X243" s="32">
        <f t="shared" si="54"/>
        <v>2946.2</v>
      </c>
      <c r="Y243" s="32">
        <f t="shared" si="55"/>
        <v>0</v>
      </c>
      <c r="Z243" s="32">
        <v>54.517000000000003</v>
      </c>
      <c r="AA243" s="32">
        <f t="shared" si="56"/>
        <v>54.517000000000003</v>
      </c>
      <c r="AB243" s="33">
        <f t="shared" si="57"/>
        <v>0</v>
      </c>
      <c r="AC243" s="30" t="str">
        <f t="shared" si="59"/>
        <v>х</v>
      </c>
    </row>
    <row r="244" spans="1:29" s="15" customFormat="1" ht="88.5" customHeight="1">
      <c r="A244" s="3" t="s">
        <v>581</v>
      </c>
      <c r="B244" s="29" t="s">
        <v>11</v>
      </c>
      <c r="C244" s="29" t="s">
        <v>40</v>
      </c>
      <c r="D244" s="29" t="s">
        <v>15</v>
      </c>
      <c r="E244" s="29" t="s">
        <v>13</v>
      </c>
      <c r="F244" s="29" t="str">
        <f t="shared" si="58"/>
        <v xml:space="preserve">*-За 1 квартал 2019 г. заработная плата составила 31 389,10 руб.,т.е. 94,6 % от прогнозной среднемесячной зарплаты по ПСЭР области - 33 167,00 руб. </v>
      </c>
      <c r="G244" s="30" t="str">
        <f t="shared" si="58"/>
        <v>2019 г.</v>
      </c>
      <c r="H244" s="30" t="str">
        <f t="shared" si="61"/>
        <v>2019 г.</v>
      </c>
      <c r="I244" s="30" t="str">
        <f t="shared" si="60"/>
        <v>1 квартал 2019 г.</v>
      </c>
      <c r="J244" s="31"/>
      <c r="K244" s="31"/>
      <c r="L244" s="31"/>
      <c r="M244" s="31"/>
      <c r="N244" s="31"/>
      <c r="O244" s="31"/>
      <c r="P244" s="31"/>
      <c r="Q244" s="31"/>
      <c r="R244" s="31">
        <v>808</v>
      </c>
      <c r="S244" s="31" t="s">
        <v>220</v>
      </c>
      <c r="T244" s="31" t="s">
        <v>221</v>
      </c>
      <c r="U244" s="31" t="s">
        <v>475</v>
      </c>
      <c r="V244" s="31">
        <v>111</v>
      </c>
      <c r="W244" s="32">
        <v>1052.4000000000001</v>
      </c>
      <c r="X244" s="32">
        <f t="shared" si="54"/>
        <v>1052.4000000000001</v>
      </c>
      <c r="Y244" s="32">
        <f t="shared" si="55"/>
        <v>0</v>
      </c>
      <c r="Z244" s="32">
        <v>0</v>
      </c>
      <c r="AA244" s="32">
        <f t="shared" si="56"/>
        <v>0</v>
      </c>
      <c r="AB244" s="33">
        <f t="shared" si="57"/>
        <v>0</v>
      </c>
      <c r="AC244" s="30" t="str">
        <f t="shared" si="59"/>
        <v>х</v>
      </c>
    </row>
    <row r="245" spans="1:29" s="15" customFormat="1" ht="88.5" customHeight="1">
      <c r="A245" s="3" t="s">
        <v>582</v>
      </c>
      <c r="B245" s="29" t="s">
        <v>11</v>
      </c>
      <c r="C245" s="29" t="s">
        <v>40</v>
      </c>
      <c r="D245" s="29" t="s">
        <v>15</v>
      </c>
      <c r="E245" s="29" t="s">
        <v>13</v>
      </c>
      <c r="F245" s="29" t="str">
        <f t="shared" si="58"/>
        <v xml:space="preserve">*-За 1 квартал 2019 г. заработная плата составила 31 389,10 руб.,т.е. 94,6 % от прогнозной среднемесячной зарплаты по ПСЭР области - 33 167,00 руб. </v>
      </c>
      <c r="G245" s="30" t="str">
        <f t="shared" si="58"/>
        <v>2019 г.</v>
      </c>
      <c r="H245" s="30" t="str">
        <f t="shared" si="61"/>
        <v>2019 г.</v>
      </c>
      <c r="I245" s="30" t="str">
        <f t="shared" si="60"/>
        <v>1 квартал 2019 г.</v>
      </c>
      <c r="J245" s="31"/>
      <c r="K245" s="31"/>
      <c r="L245" s="31"/>
      <c r="M245" s="31"/>
      <c r="N245" s="31"/>
      <c r="O245" s="31"/>
      <c r="P245" s="31"/>
      <c r="Q245" s="31"/>
      <c r="R245" s="31">
        <v>808</v>
      </c>
      <c r="S245" s="31" t="s">
        <v>220</v>
      </c>
      <c r="T245" s="31" t="s">
        <v>221</v>
      </c>
      <c r="U245" s="31" t="s">
        <v>475</v>
      </c>
      <c r="V245" s="31">
        <v>119</v>
      </c>
      <c r="W245" s="32">
        <v>322.2</v>
      </c>
      <c r="X245" s="32">
        <f t="shared" si="54"/>
        <v>322.2</v>
      </c>
      <c r="Y245" s="32">
        <f t="shared" si="55"/>
        <v>0</v>
      </c>
      <c r="Z245" s="32">
        <v>7</v>
      </c>
      <c r="AA245" s="32">
        <f t="shared" si="56"/>
        <v>7</v>
      </c>
      <c r="AB245" s="33">
        <f t="shared" si="57"/>
        <v>0</v>
      </c>
      <c r="AC245" s="30" t="str">
        <f t="shared" si="59"/>
        <v>х</v>
      </c>
    </row>
    <row r="246" spans="1:29" s="15" customFormat="1" ht="88.5" customHeight="1">
      <c r="A246" s="3" t="s">
        <v>583</v>
      </c>
      <c r="B246" s="29" t="s">
        <v>11</v>
      </c>
      <c r="C246" s="29" t="s">
        <v>40</v>
      </c>
      <c r="D246" s="29" t="s">
        <v>15</v>
      </c>
      <c r="E246" s="29" t="s">
        <v>13</v>
      </c>
      <c r="F246" s="29" t="str">
        <f t="shared" si="58"/>
        <v xml:space="preserve">*-За 1 квартал 2019 г. заработная плата составила 31 389,10 руб.,т.е. 94,6 % от прогнозной среднемесячной зарплаты по ПСЭР области - 33 167,00 руб. </v>
      </c>
      <c r="G246" s="30" t="str">
        <f t="shared" si="58"/>
        <v>2019 г.</v>
      </c>
      <c r="H246" s="30" t="str">
        <f t="shared" si="61"/>
        <v>2019 г.</v>
      </c>
      <c r="I246" s="30" t="str">
        <f t="shared" si="60"/>
        <v>1 квартал 2019 г.</v>
      </c>
      <c r="J246" s="31"/>
      <c r="K246" s="31"/>
      <c r="L246" s="31"/>
      <c r="M246" s="31"/>
      <c r="N246" s="31"/>
      <c r="O246" s="31"/>
      <c r="P246" s="31"/>
      <c r="Q246" s="31"/>
      <c r="R246" s="31">
        <v>808</v>
      </c>
      <c r="S246" s="31" t="s">
        <v>220</v>
      </c>
      <c r="T246" s="31" t="s">
        <v>221</v>
      </c>
      <c r="U246" s="31" t="s">
        <v>476</v>
      </c>
      <c r="V246" s="31">
        <v>111</v>
      </c>
      <c r="W246" s="32">
        <v>946.6</v>
      </c>
      <c r="X246" s="32">
        <f t="shared" si="54"/>
        <v>946.6</v>
      </c>
      <c r="Y246" s="32">
        <f t="shared" si="55"/>
        <v>0</v>
      </c>
      <c r="Z246" s="32">
        <v>0</v>
      </c>
      <c r="AA246" s="32">
        <f t="shared" si="56"/>
        <v>0</v>
      </c>
      <c r="AB246" s="33">
        <f t="shared" si="57"/>
        <v>0</v>
      </c>
      <c r="AC246" s="30" t="str">
        <f t="shared" si="59"/>
        <v>х</v>
      </c>
    </row>
    <row r="247" spans="1:29" s="15" customFormat="1" ht="88.5" customHeight="1">
      <c r="A247" s="3" t="s">
        <v>584</v>
      </c>
      <c r="B247" s="29" t="s">
        <v>11</v>
      </c>
      <c r="C247" s="29" t="s">
        <v>40</v>
      </c>
      <c r="D247" s="29" t="s">
        <v>15</v>
      </c>
      <c r="E247" s="29" t="s">
        <v>13</v>
      </c>
      <c r="F247" s="29" t="str">
        <f t="shared" si="58"/>
        <v xml:space="preserve">*-За 1 квартал 2019 г. заработная плата составила 31 389,10 руб.,т.е. 94,6 % от прогнозной среднемесячной зарплаты по ПСЭР области - 33 167,00 руб. </v>
      </c>
      <c r="G247" s="30" t="str">
        <f t="shared" si="58"/>
        <v>2019 г.</v>
      </c>
      <c r="H247" s="30" t="str">
        <f t="shared" si="61"/>
        <v>2019 г.</v>
      </c>
      <c r="I247" s="30" t="str">
        <f t="shared" si="60"/>
        <v>1 квартал 2019 г.</v>
      </c>
      <c r="J247" s="31"/>
      <c r="K247" s="31"/>
      <c r="L247" s="31"/>
      <c r="M247" s="31"/>
      <c r="N247" s="31"/>
      <c r="O247" s="31"/>
      <c r="P247" s="31"/>
      <c r="Q247" s="31"/>
      <c r="R247" s="31">
        <v>808</v>
      </c>
      <c r="S247" s="31" t="s">
        <v>220</v>
      </c>
      <c r="T247" s="31" t="s">
        <v>221</v>
      </c>
      <c r="U247" s="31" t="s">
        <v>476</v>
      </c>
      <c r="V247" s="31">
        <v>119</v>
      </c>
      <c r="W247" s="32">
        <v>279.89999999999998</v>
      </c>
      <c r="X247" s="32">
        <f t="shared" si="54"/>
        <v>279.89999999999998</v>
      </c>
      <c r="Y247" s="32">
        <f t="shared" si="55"/>
        <v>0</v>
      </c>
      <c r="Z247" s="32">
        <v>4.194</v>
      </c>
      <c r="AA247" s="32">
        <f t="shared" si="56"/>
        <v>4.194</v>
      </c>
      <c r="AB247" s="33">
        <f t="shared" si="57"/>
        <v>0</v>
      </c>
      <c r="AC247" s="30" t="str">
        <f>AC246</f>
        <v>х</v>
      </c>
    </row>
    <row r="248" spans="1:29" s="15" customFormat="1" ht="88.5" customHeight="1">
      <c r="A248" s="3" t="s">
        <v>585</v>
      </c>
      <c r="B248" s="29" t="s">
        <v>11</v>
      </c>
      <c r="C248" s="29" t="s">
        <v>40</v>
      </c>
      <c r="D248" s="29" t="s">
        <v>15</v>
      </c>
      <c r="E248" s="29" t="s">
        <v>13</v>
      </c>
      <c r="F248" s="29" t="str">
        <f t="shared" si="58"/>
        <v xml:space="preserve">*-За 1 квартал 2019 г. заработная плата составила 31 389,10 руб.,т.е. 94,6 % от прогнозной среднемесячной зарплаты по ПСЭР области - 33 167,00 руб. </v>
      </c>
      <c r="G248" s="30" t="str">
        <f t="shared" si="58"/>
        <v>2019 г.</v>
      </c>
      <c r="H248" s="30" t="str">
        <f t="shared" si="61"/>
        <v>2019 г.</v>
      </c>
      <c r="I248" s="30" t="str">
        <f t="shared" si="60"/>
        <v>1 квартал 2019 г.</v>
      </c>
      <c r="J248" s="31"/>
      <c r="K248" s="31"/>
      <c r="L248" s="31"/>
      <c r="M248" s="31"/>
      <c r="N248" s="31"/>
      <c r="O248" s="31"/>
      <c r="P248" s="31"/>
      <c r="Q248" s="31"/>
      <c r="R248" s="31">
        <v>808</v>
      </c>
      <c r="S248" s="31" t="s">
        <v>220</v>
      </c>
      <c r="T248" s="31" t="s">
        <v>221</v>
      </c>
      <c r="U248" s="31" t="s">
        <v>477</v>
      </c>
      <c r="V248" s="31">
        <v>111</v>
      </c>
      <c r="W248" s="32">
        <f>5735.314+14.27</f>
        <v>5749.5840000000007</v>
      </c>
      <c r="X248" s="32">
        <f t="shared" si="54"/>
        <v>5749.5840000000007</v>
      </c>
      <c r="Y248" s="32">
        <f t="shared" si="55"/>
        <v>0</v>
      </c>
      <c r="Z248" s="32">
        <f>4497.417+6.518</f>
        <v>4503.9350000000004</v>
      </c>
      <c r="AA248" s="32">
        <f t="shared" si="56"/>
        <v>4503.9350000000004</v>
      </c>
      <c r="AB248" s="33">
        <f t="shared" si="57"/>
        <v>0</v>
      </c>
      <c r="AC248" s="30" t="str">
        <f>AC247</f>
        <v>х</v>
      </c>
    </row>
    <row r="249" spans="1:29" s="15" customFormat="1" ht="88.5" customHeight="1">
      <c r="A249" s="3" t="s">
        <v>586</v>
      </c>
      <c r="B249" s="29" t="s">
        <v>11</v>
      </c>
      <c r="C249" s="29" t="s">
        <v>40</v>
      </c>
      <c r="D249" s="29" t="s">
        <v>15</v>
      </c>
      <c r="E249" s="29" t="s">
        <v>13</v>
      </c>
      <c r="F249" s="29" t="str">
        <f t="shared" si="58"/>
        <v xml:space="preserve">*-За 1 квартал 2019 г. заработная плата составила 31 389,10 руб.,т.е. 94,6 % от прогнозной среднемесячной зарплаты по ПСЭР области - 33 167,00 руб. </v>
      </c>
      <c r="G249" s="30" t="str">
        <f t="shared" si="58"/>
        <v>2019 г.</v>
      </c>
      <c r="H249" s="30" t="str">
        <f t="shared" si="61"/>
        <v>2019 г.</v>
      </c>
      <c r="I249" s="30" t="str">
        <f t="shared" si="60"/>
        <v>1 квартал 2019 г.</v>
      </c>
      <c r="J249" s="31"/>
      <c r="K249" s="31"/>
      <c r="L249" s="31"/>
      <c r="M249" s="31"/>
      <c r="N249" s="31"/>
      <c r="O249" s="31"/>
      <c r="P249" s="31"/>
      <c r="Q249" s="31"/>
      <c r="R249" s="31">
        <f t="shared" ref="R249:T261" si="62">R248</f>
        <v>808</v>
      </c>
      <c r="S249" s="31" t="s">
        <v>220</v>
      </c>
      <c r="T249" s="31" t="s">
        <v>221</v>
      </c>
      <c r="U249" s="31" t="s">
        <v>477</v>
      </c>
      <c r="V249" s="31">
        <v>119</v>
      </c>
      <c r="W249" s="32">
        <v>1986.41</v>
      </c>
      <c r="X249" s="32">
        <f t="shared" si="54"/>
        <v>1986.41</v>
      </c>
      <c r="Y249" s="32">
        <f t="shared" si="55"/>
        <v>0</v>
      </c>
      <c r="Z249" s="32">
        <v>1204.2180000000001</v>
      </c>
      <c r="AA249" s="32">
        <f t="shared" si="56"/>
        <v>1204.2180000000001</v>
      </c>
      <c r="AB249" s="33">
        <f t="shared" si="57"/>
        <v>0</v>
      </c>
      <c r="AC249" s="30" t="str">
        <f>AC248</f>
        <v>х</v>
      </c>
    </row>
    <row r="250" spans="1:29" s="15" customFormat="1" ht="88.5" customHeight="1">
      <c r="A250" s="3" t="s">
        <v>587</v>
      </c>
      <c r="B250" s="29" t="s">
        <v>11</v>
      </c>
      <c r="C250" s="29" t="s">
        <v>40</v>
      </c>
      <c r="D250" s="29" t="s">
        <v>15</v>
      </c>
      <c r="E250" s="29" t="s">
        <v>13</v>
      </c>
      <c r="F250" s="29" t="str">
        <f t="shared" ref="F250:H261" si="63">F249</f>
        <v xml:space="preserve">*-За 1 квартал 2019 г. заработная плата составила 31 389,10 руб.,т.е. 94,6 % от прогнозной среднемесячной зарплаты по ПСЭР области - 33 167,00 руб. </v>
      </c>
      <c r="G250" s="30" t="str">
        <f t="shared" si="63"/>
        <v>2019 г.</v>
      </c>
      <c r="H250" s="30" t="str">
        <f t="shared" si="61"/>
        <v>2019 г.</v>
      </c>
      <c r="I250" s="30" t="str">
        <f t="shared" si="60"/>
        <v>1 квартал 2019 г.</v>
      </c>
      <c r="J250" s="40"/>
      <c r="K250" s="40"/>
      <c r="L250" s="40"/>
      <c r="M250" s="40"/>
      <c r="N250" s="40"/>
      <c r="O250" s="40"/>
      <c r="P250" s="40"/>
      <c r="Q250" s="40"/>
      <c r="R250" s="31">
        <f t="shared" si="62"/>
        <v>808</v>
      </c>
      <c r="S250" s="31" t="s">
        <v>220</v>
      </c>
      <c r="T250" s="31" t="s">
        <v>221</v>
      </c>
      <c r="U250" s="40" t="s">
        <v>478</v>
      </c>
      <c r="V250" s="40">
        <v>111</v>
      </c>
      <c r="W250" s="41">
        <v>24.8</v>
      </c>
      <c r="X250" s="32">
        <f t="shared" si="54"/>
        <v>24.8</v>
      </c>
      <c r="Y250" s="32">
        <f t="shared" si="55"/>
        <v>0</v>
      </c>
      <c r="Z250" s="41">
        <v>0</v>
      </c>
      <c r="AA250" s="32">
        <f t="shared" si="56"/>
        <v>0</v>
      </c>
      <c r="AB250" s="41">
        <f t="shared" si="57"/>
        <v>0</v>
      </c>
      <c r="AC250" s="40" t="str">
        <f>AC249</f>
        <v>х</v>
      </c>
    </row>
    <row r="251" spans="1:29" s="15" customFormat="1" ht="88.5" customHeight="1">
      <c r="A251" s="3" t="s">
        <v>588</v>
      </c>
      <c r="B251" s="29" t="s">
        <v>11</v>
      </c>
      <c r="C251" s="29" t="s">
        <v>40</v>
      </c>
      <c r="D251" s="29" t="s">
        <v>15</v>
      </c>
      <c r="E251" s="29" t="s">
        <v>13</v>
      </c>
      <c r="F251" s="29" t="str">
        <f t="shared" si="63"/>
        <v xml:space="preserve">*-За 1 квартал 2019 г. заработная плата составила 31 389,10 руб.,т.е. 94,6 % от прогнозной среднемесячной зарплаты по ПСЭР области - 33 167,00 руб. </v>
      </c>
      <c r="G251" s="30" t="str">
        <f t="shared" si="63"/>
        <v>2019 г.</v>
      </c>
      <c r="H251" s="30" t="str">
        <f t="shared" si="61"/>
        <v>2019 г.</v>
      </c>
      <c r="I251" s="30" t="str">
        <f t="shared" si="60"/>
        <v>1 квартал 2019 г.</v>
      </c>
      <c r="J251" s="40"/>
      <c r="K251" s="40"/>
      <c r="L251" s="40"/>
      <c r="M251" s="40"/>
      <c r="N251" s="40"/>
      <c r="O251" s="40"/>
      <c r="P251" s="40"/>
      <c r="Q251" s="40"/>
      <c r="R251" s="31">
        <f t="shared" si="62"/>
        <v>808</v>
      </c>
      <c r="S251" s="31" t="s">
        <v>220</v>
      </c>
      <c r="T251" s="31" t="s">
        <v>221</v>
      </c>
      <c r="U251" s="40" t="s">
        <v>478</v>
      </c>
      <c r="V251" s="40">
        <v>119</v>
      </c>
      <c r="W251" s="41">
        <v>5.2</v>
      </c>
      <c r="X251" s="32">
        <f t="shared" si="54"/>
        <v>5.2</v>
      </c>
      <c r="Y251" s="32">
        <f t="shared" si="55"/>
        <v>0</v>
      </c>
      <c r="Z251" s="41">
        <v>0</v>
      </c>
      <c r="AA251" s="32">
        <f t="shared" si="56"/>
        <v>0</v>
      </c>
      <c r="AB251" s="41">
        <f t="shared" si="57"/>
        <v>0</v>
      </c>
      <c r="AC251" s="40" t="str">
        <f t="shared" ref="AC251:AC267" si="64">AC250</f>
        <v>х</v>
      </c>
    </row>
    <row r="252" spans="1:29" s="15" customFormat="1" ht="88.5" customHeight="1">
      <c r="A252" s="3" t="s">
        <v>589</v>
      </c>
      <c r="B252" s="29" t="s">
        <v>11</v>
      </c>
      <c r="C252" s="29" t="s">
        <v>40</v>
      </c>
      <c r="D252" s="29" t="s">
        <v>15</v>
      </c>
      <c r="E252" s="29" t="s">
        <v>13</v>
      </c>
      <c r="F252" s="29" t="str">
        <f t="shared" si="63"/>
        <v xml:space="preserve">*-За 1 квартал 2019 г. заработная плата составила 31 389,10 руб.,т.е. 94,6 % от прогнозной среднемесячной зарплаты по ПСЭР области - 33 167,00 руб. </v>
      </c>
      <c r="G252" s="30" t="str">
        <f t="shared" si="63"/>
        <v>2019 г.</v>
      </c>
      <c r="H252" s="30" t="str">
        <f t="shared" si="61"/>
        <v>2019 г.</v>
      </c>
      <c r="I252" s="30" t="str">
        <f t="shared" si="60"/>
        <v>1 квартал 2019 г.</v>
      </c>
      <c r="J252" s="40"/>
      <c r="K252" s="40"/>
      <c r="L252" s="40"/>
      <c r="M252" s="40"/>
      <c r="N252" s="40"/>
      <c r="O252" s="40"/>
      <c r="P252" s="40"/>
      <c r="Q252" s="40"/>
      <c r="R252" s="31">
        <f t="shared" si="62"/>
        <v>808</v>
      </c>
      <c r="S252" s="31" t="s">
        <v>220</v>
      </c>
      <c r="T252" s="31" t="s">
        <v>221</v>
      </c>
      <c r="U252" s="40" t="s">
        <v>522</v>
      </c>
      <c r="V252" s="40">
        <v>111</v>
      </c>
      <c r="W252" s="41">
        <v>2.2999999999999998</v>
      </c>
      <c r="X252" s="32">
        <f t="shared" si="54"/>
        <v>2.2999999999999998</v>
      </c>
      <c r="Y252" s="32">
        <f t="shared" si="55"/>
        <v>0</v>
      </c>
      <c r="Z252" s="41">
        <v>0</v>
      </c>
      <c r="AA252" s="32">
        <f t="shared" si="56"/>
        <v>0</v>
      </c>
      <c r="AB252" s="41">
        <f t="shared" si="57"/>
        <v>0</v>
      </c>
      <c r="AC252" s="40" t="str">
        <f t="shared" si="64"/>
        <v>х</v>
      </c>
    </row>
    <row r="253" spans="1:29" s="15" customFormat="1" ht="88.5" customHeight="1">
      <c r="A253" s="3" t="s">
        <v>590</v>
      </c>
      <c r="B253" s="29" t="s">
        <v>11</v>
      </c>
      <c r="C253" s="29" t="s">
        <v>40</v>
      </c>
      <c r="D253" s="29" t="s">
        <v>15</v>
      </c>
      <c r="E253" s="29" t="s">
        <v>13</v>
      </c>
      <c r="F253" s="29" t="str">
        <f t="shared" si="63"/>
        <v xml:space="preserve">*-За 1 квартал 2019 г. заработная плата составила 31 389,10 руб.,т.е. 94,6 % от прогнозной среднемесячной зарплаты по ПСЭР области - 33 167,00 руб. </v>
      </c>
      <c r="G253" s="30" t="str">
        <f t="shared" si="63"/>
        <v>2019 г.</v>
      </c>
      <c r="H253" s="30" t="str">
        <f t="shared" si="61"/>
        <v>2019 г.</v>
      </c>
      <c r="I253" s="30" t="str">
        <f t="shared" si="60"/>
        <v>1 квартал 2019 г.</v>
      </c>
      <c r="J253" s="40"/>
      <c r="K253" s="40"/>
      <c r="L253" s="40"/>
      <c r="M253" s="40"/>
      <c r="N253" s="40"/>
      <c r="O253" s="40"/>
      <c r="P253" s="40"/>
      <c r="Q253" s="40"/>
      <c r="R253" s="31">
        <f t="shared" si="62"/>
        <v>808</v>
      </c>
      <c r="S253" s="31" t="s">
        <v>220</v>
      </c>
      <c r="T253" s="31" t="s">
        <v>221</v>
      </c>
      <c r="U253" s="40" t="s">
        <v>522</v>
      </c>
      <c r="V253" s="40">
        <v>119</v>
      </c>
      <c r="W253" s="41">
        <v>0.4</v>
      </c>
      <c r="X253" s="32">
        <f t="shared" si="54"/>
        <v>0.4</v>
      </c>
      <c r="Y253" s="32">
        <f t="shared" si="55"/>
        <v>0</v>
      </c>
      <c r="Z253" s="41">
        <v>0</v>
      </c>
      <c r="AA253" s="32">
        <f t="shared" si="56"/>
        <v>0</v>
      </c>
      <c r="AB253" s="41">
        <f t="shared" si="57"/>
        <v>0</v>
      </c>
      <c r="AC253" s="40" t="str">
        <f t="shared" si="64"/>
        <v>х</v>
      </c>
    </row>
    <row r="254" spans="1:29" s="15" customFormat="1" ht="88.5" customHeight="1">
      <c r="A254" s="3" t="s">
        <v>591</v>
      </c>
      <c r="B254" s="29" t="s">
        <v>11</v>
      </c>
      <c r="C254" s="29" t="s">
        <v>40</v>
      </c>
      <c r="D254" s="29" t="s">
        <v>15</v>
      </c>
      <c r="E254" s="29" t="s">
        <v>13</v>
      </c>
      <c r="F254" s="29" t="str">
        <f t="shared" si="63"/>
        <v xml:space="preserve">*-За 1 квартал 2019 г. заработная плата составила 31 389,10 руб.,т.е. 94,6 % от прогнозной среднемесячной зарплаты по ПСЭР области - 33 167,00 руб. </v>
      </c>
      <c r="G254" s="30" t="str">
        <f t="shared" si="63"/>
        <v>2019 г.</v>
      </c>
      <c r="H254" s="30" t="str">
        <f t="shared" si="61"/>
        <v>2019 г.</v>
      </c>
      <c r="I254" s="30" t="str">
        <f t="shared" si="60"/>
        <v>1 квартал 2019 г.</v>
      </c>
      <c r="J254" s="40"/>
      <c r="K254" s="40"/>
      <c r="L254" s="40"/>
      <c r="M254" s="40"/>
      <c r="N254" s="40"/>
      <c r="O254" s="40"/>
      <c r="P254" s="40"/>
      <c r="Q254" s="40"/>
      <c r="R254" s="31">
        <f t="shared" si="62"/>
        <v>808</v>
      </c>
      <c r="S254" s="31" t="s">
        <v>220</v>
      </c>
      <c r="T254" s="31" t="s">
        <v>221</v>
      </c>
      <c r="U254" s="40" t="s">
        <v>523</v>
      </c>
      <c r="V254" s="40">
        <v>111</v>
      </c>
      <c r="W254" s="41">
        <v>4.2</v>
      </c>
      <c r="X254" s="32">
        <f t="shared" si="54"/>
        <v>4.2</v>
      </c>
      <c r="Y254" s="32">
        <f t="shared" si="55"/>
        <v>0</v>
      </c>
      <c r="Z254" s="41">
        <v>0</v>
      </c>
      <c r="AA254" s="32">
        <f t="shared" si="56"/>
        <v>0</v>
      </c>
      <c r="AB254" s="41">
        <f t="shared" si="57"/>
        <v>0</v>
      </c>
      <c r="AC254" s="40" t="str">
        <f t="shared" si="64"/>
        <v>х</v>
      </c>
    </row>
    <row r="255" spans="1:29" s="15" customFormat="1" ht="88.5" customHeight="1">
      <c r="A255" s="3" t="s">
        <v>592</v>
      </c>
      <c r="B255" s="29" t="s">
        <v>11</v>
      </c>
      <c r="C255" s="29" t="s">
        <v>40</v>
      </c>
      <c r="D255" s="29" t="s">
        <v>15</v>
      </c>
      <c r="E255" s="29" t="s">
        <v>13</v>
      </c>
      <c r="F255" s="29" t="str">
        <f t="shared" si="63"/>
        <v xml:space="preserve">*-За 1 квартал 2019 г. заработная плата составила 31 389,10 руб.,т.е. 94,6 % от прогнозной среднемесячной зарплаты по ПСЭР области - 33 167,00 руб. </v>
      </c>
      <c r="G255" s="30" t="str">
        <f t="shared" si="63"/>
        <v>2019 г.</v>
      </c>
      <c r="H255" s="30" t="str">
        <f t="shared" si="61"/>
        <v>2019 г.</v>
      </c>
      <c r="I255" s="30" t="str">
        <f t="shared" si="60"/>
        <v>1 квартал 2019 г.</v>
      </c>
      <c r="J255" s="40"/>
      <c r="K255" s="40"/>
      <c r="L255" s="40"/>
      <c r="M255" s="40"/>
      <c r="N255" s="40"/>
      <c r="O255" s="40"/>
      <c r="P255" s="40"/>
      <c r="Q255" s="40"/>
      <c r="R255" s="31">
        <f t="shared" si="62"/>
        <v>808</v>
      </c>
      <c r="S255" s="31" t="s">
        <v>220</v>
      </c>
      <c r="T255" s="31" t="s">
        <v>221</v>
      </c>
      <c r="U255" s="40" t="s">
        <v>523</v>
      </c>
      <c r="V255" s="40">
        <v>119</v>
      </c>
      <c r="W255" s="41">
        <v>0.8</v>
      </c>
      <c r="X255" s="32">
        <f t="shared" si="54"/>
        <v>0.8</v>
      </c>
      <c r="Y255" s="32">
        <f t="shared" si="55"/>
        <v>0</v>
      </c>
      <c r="Z255" s="41">
        <v>0</v>
      </c>
      <c r="AA255" s="32">
        <f t="shared" si="56"/>
        <v>0</v>
      </c>
      <c r="AB255" s="41">
        <f t="shared" si="57"/>
        <v>0</v>
      </c>
      <c r="AC255" s="40" t="str">
        <f t="shared" si="64"/>
        <v>х</v>
      </c>
    </row>
    <row r="256" spans="1:29" s="15" customFormat="1" ht="88.5" customHeight="1">
      <c r="A256" s="3" t="s">
        <v>593</v>
      </c>
      <c r="B256" s="29" t="str">
        <f t="shared" ref="B256:G261" si="65">B255</f>
        <v>Указ Президента Российской Федерации от 07 мая 2012 года № 597 «О мероприятиях по реализации государственной социальной политики»</v>
      </c>
      <c r="C256" s="29" t="str">
        <f t="shared" si="65"/>
        <v>Отношение средней заработной платы работников учреждений культуры к средней заработной плате в регионе</v>
      </c>
      <c r="D256"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56" s="29" t="str">
        <f t="shared" si="65"/>
        <v>Доведение размера средней заработной платы до уровня средней заработной платы в регионе</v>
      </c>
      <c r="F256" s="29" t="str">
        <f t="shared" si="63"/>
        <v xml:space="preserve">*-За 1 квартал 2019 г. заработная плата составила 31 389,10 руб.,т.е. 94,6 % от прогнозной среднемесячной зарплаты по ПСЭР области - 33 167,00 руб. </v>
      </c>
      <c r="G256" s="29" t="str">
        <f t="shared" si="63"/>
        <v>2019 г.</v>
      </c>
      <c r="H256" s="29" t="str">
        <f t="shared" si="63"/>
        <v>2019 г.</v>
      </c>
      <c r="I256" s="29" t="str">
        <f t="shared" si="60"/>
        <v>1 квартал 2019 г.</v>
      </c>
      <c r="J256" s="40"/>
      <c r="K256" s="40"/>
      <c r="L256" s="40"/>
      <c r="M256" s="40"/>
      <c r="N256" s="40"/>
      <c r="O256" s="40"/>
      <c r="P256" s="40"/>
      <c r="Q256" s="40"/>
      <c r="R256" s="31">
        <f t="shared" si="62"/>
        <v>808</v>
      </c>
      <c r="S256" s="31" t="str">
        <f t="shared" si="62"/>
        <v>08.</v>
      </c>
      <c r="T256" s="31" t="str">
        <f t="shared" si="62"/>
        <v>01.</v>
      </c>
      <c r="U256" s="40" t="s">
        <v>565</v>
      </c>
      <c r="V256" s="40">
        <v>111</v>
      </c>
      <c r="W256" s="41">
        <v>51.8</v>
      </c>
      <c r="X256" s="32">
        <f t="shared" si="54"/>
        <v>51.8</v>
      </c>
      <c r="Y256" s="32">
        <f t="shared" si="55"/>
        <v>0</v>
      </c>
      <c r="Z256" s="41">
        <v>0</v>
      </c>
      <c r="AA256" s="32">
        <f t="shared" si="56"/>
        <v>0</v>
      </c>
      <c r="AB256" s="41">
        <f t="shared" si="57"/>
        <v>0</v>
      </c>
      <c r="AC256" s="40" t="str">
        <f t="shared" si="64"/>
        <v>х</v>
      </c>
    </row>
    <row r="257" spans="1:29" s="15" customFormat="1" ht="88.5" customHeight="1">
      <c r="A257" s="3" t="s">
        <v>594</v>
      </c>
      <c r="B257" s="29" t="str">
        <f t="shared" si="65"/>
        <v>Указ Президента Российской Федерации от 07 мая 2012 года № 597 «О мероприятиях по реализации государственной социальной политики»</v>
      </c>
      <c r="C257" s="29" t="str">
        <f t="shared" si="65"/>
        <v>Отношение средней заработной платы работников учреждений культуры к средней заработной плате в регионе</v>
      </c>
      <c r="D257"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57" s="29" t="str">
        <f t="shared" si="65"/>
        <v>Доведение размера средней заработной платы до уровня средней заработной платы в регионе</v>
      </c>
      <c r="F257" s="29" t="str">
        <f t="shared" si="65"/>
        <v xml:space="preserve">*-За 1 квартал 2019 г. заработная плата составила 31 389,10 руб.,т.е. 94,6 % от прогнозной среднемесячной зарплаты по ПСЭР области - 33 167,00 руб. </v>
      </c>
      <c r="G257" s="29" t="str">
        <f t="shared" si="65"/>
        <v>2019 г.</v>
      </c>
      <c r="H257" s="29" t="str">
        <f t="shared" si="63"/>
        <v>2019 г.</v>
      </c>
      <c r="I257" s="29" t="str">
        <f>I256</f>
        <v>1 квартал 2019 г.</v>
      </c>
      <c r="J257" s="40"/>
      <c r="K257" s="40"/>
      <c r="L257" s="40"/>
      <c r="M257" s="40"/>
      <c r="N257" s="40"/>
      <c r="O257" s="40"/>
      <c r="P257" s="40"/>
      <c r="Q257" s="40"/>
      <c r="R257" s="31">
        <f t="shared" si="62"/>
        <v>808</v>
      </c>
      <c r="S257" s="31" t="str">
        <f t="shared" si="62"/>
        <v>08.</v>
      </c>
      <c r="T257" s="31" t="str">
        <f t="shared" si="62"/>
        <v>01.</v>
      </c>
      <c r="U257" s="40" t="s">
        <v>565</v>
      </c>
      <c r="V257" s="40">
        <v>119</v>
      </c>
      <c r="W257" s="41">
        <v>15.7</v>
      </c>
      <c r="X257" s="32">
        <f t="shared" si="54"/>
        <v>15.7</v>
      </c>
      <c r="Y257" s="32">
        <f t="shared" si="55"/>
        <v>0</v>
      </c>
      <c r="Z257" s="41">
        <v>0</v>
      </c>
      <c r="AA257" s="32">
        <f t="shared" si="56"/>
        <v>0</v>
      </c>
      <c r="AB257" s="41">
        <f t="shared" si="57"/>
        <v>0</v>
      </c>
      <c r="AC257" s="40" t="str">
        <f t="shared" si="64"/>
        <v>х</v>
      </c>
    </row>
    <row r="258" spans="1:29" s="15" customFormat="1" ht="88.5" customHeight="1">
      <c r="A258" s="3" t="s">
        <v>595</v>
      </c>
      <c r="B258" s="29" t="str">
        <f t="shared" si="65"/>
        <v>Указ Президента Российской Федерации от 07 мая 2012 года № 597 «О мероприятиях по реализации государственной социальной политики»</v>
      </c>
      <c r="C258" s="29" t="str">
        <f t="shared" si="65"/>
        <v>Отношение средней заработной платы работников учреждений культуры к средней заработной плате в регионе</v>
      </c>
      <c r="D258"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58" s="29" t="str">
        <f t="shared" si="65"/>
        <v>Доведение размера средней заработной платы до уровня средней заработной платы в регионе</v>
      </c>
      <c r="F258" s="29" t="str">
        <f t="shared" si="65"/>
        <v xml:space="preserve">*-За 1 квартал 2019 г. заработная плата составила 31 389,10 руб.,т.е. 94,6 % от прогнозной среднемесячной зарплаты по ПСЭР области - 33 167,00 руб. </v>
      </c>
      <c r="G258" s="29" t="str">
        <f t="shared" si="65"/>
        <v>2019 г.</v>
      </c>
      <c r="H258" s="29" t="str">
        <f t="shared" si="63"/>
        <v>2019 г.</v>
      </c>
      <c r="I258" s="29" t="str">
        <f>I257</f>
        <v>1 квартал 2019 г.</v>
      </c>
      <c r="J258" s="40"/>
      <c r="K258" s="40"/>
      <c r="L258" s="40"/>
      <c r="M258" s="40"/>
      <c r="N258" s="40"/>
      <c r="O258" s="40"/>
      <c r="P258" s="40"/>
      <c r="Q258" s="40"/>
      <c r="R258" s="31">
        <f t="shared" si="62"/>
        <v>808</v>
      </c>
      <c r="S258" s="31" t="str">
        <f t="shared" si="62"/>
        <v>08.</v>
      </c>
      <c r="T258" s="31" t="str">
        <f t="shared" si="62"/>
        <v>01.</v>
      </c>
      <c r="U258" s="40" t="s">
        <v>566</v>
      </c>
      <c r="V258" s="40">
        <v>111</v>
      </c>
      <c r="W258" s="41">
        <v>5.7</v>
      </c>
      <c r="X258" s="32">
        <f t="shared" si="54"/>
        <v>5.7</v>
      </c>
      <c r="Y258" s="32">
        <f t="shared" si="55"/>
        <v>0</v>
      </c>
      <c r="Z258" s="41">
        <v>0</v>
      </c>
      <c r="AA258" s="32">
        <f t="shared" si="56"/>
        <v>0</v>
      </c>
      <c r="AB258" s="41">
        <f t="shared" si="57"/>
        <v>0</v>
      </c>
      <c r="AC258" s="40" t="str">
        <f t="shared" si="64"/>
        <v>х</v>
      </c>
    </row>
    <row r="259" spans="1:29" s="15" customFormat="1" ht="88.5" customHeight="1">
      <c r="A259" s="3" t="s">
        <v>596</v>
      </c>
      <c r="B259" s="29" t="str">
        <f t="shared" si="65"/>
        <v>Указ Президента Российской Федерации от 07 мая 2012 года № 597 «О мероприятиях по реализации государственной социальной политики»</v>
      </c>
      <c r="C259" s="29" t="str">
        <f t="shared" si="65"/>
        <v>Отношение средней заработной платы работников учреждений культуры к средней заработной плате в регионе</v>
      </c>
      <c r="D259"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59" s="29" t="str">
        <f t="shared" si="65"/>
        <v>Доведение размера средней заработной платы до уровня средней заработной платы в регионе</v>
      </c>
      <c r="F259" s="29" t="str">
        <f t="shared" si="65"/>
        <v xml:space="preserve">*-За 1 квартал 2019 г. заработная плата составила 31 389,10 руб.,т.е. 94,6 % от прогнозной среднемесячной зарплаты по ПСЭР области - 33 167,00 руб. </v>
      </c>
      <c r="G259" s="29" t="str">
        <f t="shared" si="65"/>
        <v>2019 г.</v>
      </c>
      <c r="H259" s="29" t="str">
        <f t="shared" si="63"/>
        <v>2019 г.</v>
      </c>
      <c r="I259" s="29" t="str">
        <f>I258</f>
        <v>1 квартал 2019 г.</v>
      </c>
      <c r="J259" s="40"/>
      <c r="K259" s="40"/>
      <c r="L259" s="40"/>
      <c r="M259" s="40"/>
      <c r="N259" s="40"/>
      <c r="O259" s="40"/>
      <c r="P259" s="40"/>
      <c r="Q259" s="40"/>
      <c r="R259" s="31">
        <f t="shared" si="62"/>
        <v>808</v>
      </c>
      <c r="S259" s="31" t="str">
        <f t="shared" si="62"/>
        <v>08.</v>
      </c>
      <c r="T259" s="31" t="str">
        <f t="shared" si="62"/>
        <v>01.</v>
      </c>
      <c r="U259" s="40" t="s">
        <v>566</v>
      </c>
      <c r="V259" s="40">
        <v>119</v>
      </c>
      <c r="W259" s="41">
        <v>1.7</v>
      </c>
      <c r="X259" s="32">
        <f t="shared" si="54"/>
        <v>1.7</v>
      </c>
      <c r="Y259" s="32">
        <f t="shared" si="55"/>
        <v>0</v>
      </c>
      <c r="Z259" s="41">
        <v>0</v>
      </c>
      <c r="AA259" s="32">
        <f t="shared" si="56"/>
        <v>0</v>
      </c>
      <c r="AB259" s="41">
        <f t="shared" si="57"/>
        <v>0</v>
      </c>
      <c r="AC259" s="40" t="str">
        <f t="shared" si="64"/>
        <v>х</v>
      </c>
    </row>
    <row r="260" spans="1:29" s="15" customFormat="1" ht="88.5" customHeight="1">
      <c r="A260" s="3" t="s">
        <v>597</v>
      </c>
      <c r="B260" s="29" t="str">
        <f t="shared" si="65"/>
        <v>Указ Президента Российской Федерации от 07 мая 2012 года № 597 «О мероприятиях по реализации государственной социальной политики»</v>
      </c>
      <c r="C260" s="29" t="str">
        <f t="shared" si="65"/>
        <v>Отношение средней заработной платы работников учреждений культуры к средней заработной плате в регионе</v>
      </c>
      <c r="D260"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60" s="29" t="str">
        <f t="shared" si="65"/>
        <v>Доведение размера средней заработной платы до уровня средней заработной платы в регионе</v>
      </c>
      <c r="F260" s="29" t="str">
        <f t="shared" si="65"/>
        <v xml:space="preserve">*-За 1 квартал 2019 г. заработная плата составила 31 389,10 руб.,т.е. 94,6 % от прогнозной среднемесячной зарплаты по ПСЭР области - 33 167,00 руб. </v>
      </c>
      <c r="G260" s="29" t="str">
        <f t="shared" si="65"/>
        <v>2019 г.</v>
      </c>
      <c r="H260" s="29" t="str">
        <f t="shared" si="63"/>
        <v>2019 г.</v>
      </c>
      <c r="I260" s="29" t="str">
        <f>I259</f>
        <v>1 квартал 2019 г.</v>
      </c>
      <c r="J260" s="40"/>
      <c r="K260" s="40"/>
      <c r="L260" s="40"/>
      <c r="M260" s="40"/>
      <c r="N260" s="40"/>
      <c r="O260" s="40"/>
      <c r="P260" s="40"/>
      <c r="Q260" s="40"/>
      <c r="R260" s="31">
        <f t="shared" si="62"/>
        <v>808</v>
      </c>
      <c r="S260" s="31" t="str">
        <f t="shared" si="62"/>
        <v>08.</v>
      </c>
      <c r="T260" s="31" t="str">
        <f t="shared" si="62"/>
        <v>01.</v>
      </c>
      <c r="U260" s="40" t="s">
        <v>567</v>
      </c>
      <c r="V260" s="40">
        <v>111</v>
      </c>
      <c r="W260" s="41">
        <v>5</v>
      </c>
      <c r="X260" s="32">
        <f t="shared" si="54"/>
        <v>5</v>
      </c>
      <c r="Y260" s="32">
        <f t="shared" si="55"/>
        <v>0</v>
      </c>
      <c r="Z260" s="41">
        <v>0</v>
      </c>
      <c r="AA260" s="32">
        <f t="shared" si="56"/>
        <v>0</v>
      </c>
      <c r="AB260" s="41">
        <f t="shared" si="57"/>
        <v>0</v>
      </c>
      <c r="AC260" s="40" t="str">
        <f t="shared" si="64"/>
        <v>х</v>
      </c>
    </row>
    <row r="261" spans="1:29" s="15" customFormat="1" ht="88.5" customHeight="1">
      <c r="A261" s="3" t="s">
        <v>598</v>
      </c>
      <c r="B261" s="29" t="str">
        <f t="shared" si="65"/>
        <v>Указ Президента Российской Федерации от 07 мая 2012 года № 597 «О мероприятиях по реализации государственной социальной политики»</v>
      </c>
      <c r="C261" s="29" t="str">
        <f t="shared" si="65"/>
        <v>Отношение средней заработной платы работников учреждений культуры к средней заработной плате в регионе</v>
      </c>
      <c r="D261" s="29" t="str">
        <f t="shared" si="65"/>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61" s="29" t="str">
        <f t="shared" si="65"/>
        <v>Доведение размера средней заработной платы до уровня средней заработной платы в регионе</v>
      </c>
      <c r="F261" s="29" t="str">
        <f t="shared" si="65"/>
        <v xml:space="preserve">*-За 1 квартал 2019 г. заработная плата составила 31 389,10 руб.,т.е. 94,6 % от прогнозной среднемесячной зарплаты по ПСЭР области - 33 167,00 руб. </v>
      </c>
      <c r="G261" s="29" t="str">
        <f t="shared" si="65"/>
        <v>2019 г.</v>
      </c>
      <c r="H261" s="29" t="str">
        <f t="shared" si="63"/>
        <v>2019 г.</v>
      </c>
      <c r="I261" s="29" t="str">
        <f>I260</f>
        <v>1 квартал 2019 г.</v>
      </c>
      <c r="J261" s="40"/>
      <c r="K261" s="40"/>
      <c r="L261" s="40"/>
      <c r="M261" s="40"/>
      <c r="N261" s="40"/>
      <c r="O261" s="40"/>
      <c r="P261" s="40"/>
      <c r="Q261" s="40"/>
      <c r="R261" s="31">
        <f t="shared" si="62"/>
        <v>808</v>
      </c>
      <c r="S261" s="31" t="str">
        <f t="shared" si="62"/>
        <v>08.</v>
      </c>
      <c r="T261" s="31" t="str">
        <f t="shared" si="62"/>
        <v>01.</v>
      </c>
      <c r="U261" s="40" t="s">
        <v>567</v>
      </c>
      <c r="V261" s="40">
        <v>119</v>
      </c>
      <c r="W261" s="41">
        <v>1.5</v>
      </c>
      <c r="X261" s="32">
        <f t="shared" si="54"/>
        <v>1.5</v>
      </c>
      <c r="Y261" s="32">
        <f t="shared" si="55"/>
        <v>0</v>
      </c>
      <c r="Z261" s="41">
        <v>0</v>
      </c>
      <c r="AA261" s="32">
        <f t="shared" si="56"/>
        <v>0</v>
      </c>
      <c r="AB261" s="41">
        <f t="shared" si="57"/>
        <v>0</v>
      </c>
      <c r="AC261" s="40" t="str">
        <f t="shared" si="64"/>
        <v>х</v>
      </c>
    </row>
    <row r="262" spans="1:29" s="15" customFormat="1" ht="88.5" customHeight="1">
      <c r="A262" s="3" t="s">
        <v>599</v>
      </c>
      <c r="B262" s="29" t="s">
        <v>11</v>
      </c>
      <c r="C262" s="29" t="s">
        <v>40</v>
      </c>
      <c r="D262" s="29" t="s">
        <v>15</v>
      </c>
      <c r="E262" s="29" t="s">
        <v>13</v>
      </c>
      <c r="F262" s="29" t="str">
        <f>F251</f>
        <v xml:space="preserve">*-За 1 квартал 2019 г. заработная плата составила 31 389,10 руб.,т.е. 94,6 % от прогнозной среднемесячной зарплаты по ПСЭР области - 33 167,00 руб. </v>
      </c>
      <c r="G262" s="30" t="str">
        <f>G251</f>
        <v>2019 г.</v>
      </c>
      <c r="H262" s="30" t="str">
        <f t="shared" si="61"/>
        <v>2019 г.</v>
      </c>
      <c r="I262" s="30" t="str">
        <f>I251</f>
        <v>1 квартал 2019 г.</v>
      </c>
      <c r="J262" s="40"/>
      <c r="K262" s="40"/>
      <c r="L262" s="40"/>
      <c r="M262" s="40"/>
      <c r="N262" s="40"/>
      <c r="O262" s="40"/>
      <c r="P262" s="40"/>
      <c r="Q262" s="40"/>
      <c r="R262" s="31">
        <f>R251</f>
        <v>808</v>
      </c>
      <c r="S262" s="31" t="s">
        <v>220</v>
      </c>
      <c r="T262" s="31" t="s">
        <v>221</v>
      </c>
      <c r="U262" s="40" t="s">
        <v>479</v>
      </c>
      <c r="V262" s="40">
        <v>111</v>
      </c>
      <c r="W262" s="41">
        <v>73.2</v>
      </c>
      <c r="X262" s="32">
        <f t="shared" si="54"/>
        <v>73.2</v>
      </c>
      <c r="Y262" s="32">
        <f t="shared" si="55"/>
        <v>0</v>
      </c>
      <c r="Z262" s="41">
        <v>0</v>
      </c>
      <c r="AA262" s="32">
        <f t="shared" si="56"/>
        <v>0</v>
      </c>
      <c r="AB262" s="41">
        <f t="shared" si="57"/>
        <v>0</v>
      </c>
      <c r="AC262" s="40" t="str">
        <f>AC255</f>
        <v>х</v>
      </c>
    </row>
    <row r="263" spans="1:29" s="15" customFormat="1" ht="88.5" customHeight="1">
      <c r="A263" s="3" t="s">
        <v>600</v>
      </c>
      <c r="B263" s="29" t="s">
        <v>11</v>
      </c>
      <c r="C263" s="29" t="s">
        <v>40</v>
      </c>
      <c r="D263" s="29" t="s">
        <v>15</v>
      </c>
      <c r="E263" s="29" t="s">
        <v>13</v>
      </c>
      <c r="F263" s="29" t="str">
        <f>F262</f>
        <v xml:space="preserve">*-За 1 квартал 2019 г. заработная плата составила 31 389,10 руб.,т.е. 94,6 % от прогнозной среднемесячной зарплаты по ПСЭР области - 33 167,00 руб. </v>
      </c>
      <c r="G263" s="30" t="str">
        <f>G262</f>
        <v>2019 г.</v>
      </c>
      <c r="H263" s="30" t="str">
        <f t="shared" si="61"/>
        <v>2019 г.</v>
      </c>
      <c r="I263" s="30" t="str">
        <f t="shared" ref="I263:I267" si="66">I262</f>
        <v>1 квартал 2019 г.</v>
      </c>
      <c r="J263" s="40"/>
      <c r="K263" s="40"/>
      <c r="L263" s="40"/>
      <c r="M263" s="40"/>
      <c r="N263" s="40"/>
      <c r="O263" s="40"/>
      <c r="P263" s="40"/>
      <c r="Q263" s="40"/>
      <c r="R263" s="31">
        <f>R262</f>
        <v>808</v>
      </c>
      <c r="S263" s="31" t="s">
        <v>220</v>
      </c>
      <c r="T263" s="31" t="s">
        <v>221</v>
      </c>
      <c r="U263" s="40" t="s">
        <v>479</v>
      </c>
      <c r="V263" s="40">
        <v>119</v>
      </c>
      <c r="W263" s="41">
        <v>10.997999999999999</v>
      </c>
      <c r="X263" s="32">
        <f t="shared" si="54"/>
        <v>10.997999999999999</v>
      </c>
      <c r="Y263" s="32">
        <f t="shared" si="55"/>
        <v>0</v>
      </c>
      <c r="Z263" s="41">
        <v>0</v>
      </c>
      <c r="AA263" s="32">
        <f t="shared" si="56"/>
        <v>0</v>
      </c>
      <c r="AB263" s="41">
        <f t="shared" si="57"/>
        <v>0</v>
      </c>
      <c r="AC263" s="40" t="str">
        <f>AC262</f>
        <v>х</v>
      </c>
    </row>
    <row r="264" spans="1:29" s="15" customFormat="1" ht="88.5" customHeight="1">
      <c r="A264" s="3" t="s">
        <v>601</v>
      </c>
      <c r="B264" s="29" t="s">
        <v>11</v>
      </c>
      <c r="C264" s="29" t="s">
        <v>40</v>
      </c>
      <c r="D264" s="29" t="s">
        <v>15</v>
      </c>
      <c r="E264" s="29" t="s">
        <v>13</v>
      </c>
      <c r="F264" s="29" t="str">
        <f t="shared" ref="F264:G267" si="67">F263</f>
        <v xml:space="preserve">*-За 1 квартал 2019 г. заработная плата составила 31 389,10 руб.,т.е. 94,6 % от прогнозной среднемесячной зарплаты по ПСЭР области - 33 167,00 руб. </v>
      </c>
      <c r="G264" s="30" t="str">
        <f t="shared" si="67"/>
        <v>2019 г.</v>
      </c>
      <c r="H264" s="30" t="str">
        <f t="shared" si="61"/>
        <v>2019 г.</v>
      </c>
      <c r="I264" s="30" t="str">
        <f t="shared" si="66"/>
        <v>1 квартал 2019 г.</v>
      </c>
      <c r="J264" s="40"/>
      <c r="K264" s="40"/>
      <c r="L264" s="40"/>
      <c r="M264" s="40"/>
      <c r="N264" s="40"/>
      <c r="O264" s="40"/>
      <c r="P264" s="40"/>
      <c r="Q264" s="40"/>
      <c r="R264" s="31">
        <f>R263</f>
        <v>808</v>
      </c>
      <c r="S264" s="31" t="s">
        <v>220</v>
      </c>
      <c r="T264" s="31" t="s">
        <v>221</v>
      </c>
      <c r="U264" s="40" t="s">
        <v>480</v>
      </c>
      <c r="V264" s="40">
        <v>111</v>
      </c>
      <c r="W264" s="41">
        <v>149.9</v>
      </c>
      <c r="X264" s="32">
        <f t="shared" si="54"/>
        <v>149.9</v>
      </c>
      <c r="Y264" s="32">
        <f t="shared" si="55"/>
        <v>0</v>
      </c>
      <c r="Z264" s="41">
        <v>0</v>
      </c>
      <c r="AA264" s="32">
        <f t="shared" si="56"/>
        <v>0</v>
      </c>
      <c r="AB264" s="41">
        <f t="shared" si="57"/>
        <v>0</v>
      </c>
      <c r="AC264" s="40" t="str">
        <f>AC263</f>
        <v>х</v>
      </c>
    </row>
    <row r="265" spans="1:29" s="15" customFormat="1" ht="88.5" customHeight="1">
      <c r="A265" s="3" t="s">
        <v>602</v>
      </c>
      <c r="B265" s="29" t="s">
        <v>11</v>
      </c>
      <c r="C265" s="29" t="s">
        <v>40</v>
      </c>
      <c r="D265" s="29" t="s">
        <v>15</v>
      </c>
      <c r="E265" s="29" t="s">
        <v>13</v>
      </c>
      <c r="F265" s="29" t="str">
        <f t="shared" si="67"/>
        <v xml:space="preserve">*-За 1 квартал 2019 г. заработная плата составила 31 389,10 руб.,т.е. 94,6 % от прогнозной среднемесячной зарплаты по ПСЭР области - 33 167,00 руб. </v>
      </c>
      <c r="G265" s="30" t="str">
        <f t="shared" si="67"/>
        <v>2019 г.</v>
      </c>
      <c r="H265" s="30" t="str">
        <f t="shared" si="61"/>
        <v>2019 г.</v>
      </c>
      <c r="I265" s="30" t="str">
        <f t="shared" si="66"/>
        <v>1 квартал 2019 г.</v>
      </c>
      <c r="J265" s="40"/>
      <c r="K265" s="40"/>
      <c r="L265" s="40"/>
      <c r="M265" s="40"/>
      <c r="N265" s="40"/>
      <c r="O265" s="40"/>
      <c r="P265" s="40"/>
      <c r="Q265" s="40"/>
      <c r="R265" s="31">
        <f>R264</f>
        <v>808</v>
      </c>
      <c r="S265" s="31" t="s">
        <v>220</v>
      </c>
      <c r="T265" s="31" t="s">
        <v>221</v>
      </c>
      <c r="U265" s="40" t="str">
        <f>U264</f>
        <v>02301S1650.</v>
      </c>
      <c r="V265" s="40">
        <v>119</v>
      </c>
      <c r="W265" s="41">
        <v>45.3</v>
      </c>
      <c r="X265" s="32">
        <f t="shared" si="54"/>
        <v>45.3</v>
      </c>
      <c r="Y265" s="32">
        <f t="shared" si="55"/>
        <v>0</v>
      </c>
      <c r="Z265" s="41">
        <v>0</v>
      </c>
      <c r="AA265" s="32">
        <f t="shared" si="56"/>
        <v>0</v>
      </c>
      <c r="AB265" s="41">
        <f t="shared" si="57"/>
        <v>0</v>
      </c>
      <c r="AC265" s="40" t="str">
        <f t="shared" si="64"/>
        <v>х</v>
      </c>
    </row>
    <row r="266" spans="1:29" s="15" customFormat="1" ht="88.5" customHeight="1">
      <c r="A266" s="3" t="s">
        <v>603</v>
      </c>
      <c r="B266" s="29" t="s">
        <v>11</v>
      </c>
      <c r="C266" s="29" t="s">
        <v>40</v>
      </c>
      <c r="D266" s="29" t="s">
        <v>15</v>
      </c>
      <c r="E266" s="29" t="s">
        <v>13</v>
      </c>
      <c r="F266" s="29" t="str">
        <f t="shared" si="67"/>
        <v xml:space="preserve">*-За 1 квартал 2019 г. заработная плата составила 31 389,10 руб.,т.е. 94,6 % от прогнозной среднемесячной зарплаты по ПСЭР области - 33 167,00 руб. </v>
      </c>
      <c r="G266" s="30" t="str">
        <f t="shared" si="67"/>
        <v>2019 г.</v>
      </c>
      <c r="H266" s="30" t="str">
        <f t="shared" si="61"/>
        <v>2019 г.</v>
      </c>
      <c r="I266" s="30" t="str">
        <f t="shared" si="66"/>
        <v>1 квартал 2019 г.</v>
      </c>
      <c r="J266" s="40"/>
      <c r="K266" s="40"/>
      <c r="L266" s="40"/>
      <c r="M266" s="40"/>
      <c r="N266" s="40"/>
      <c r="O266" s="40"/>
      <c r="P266" s="40"/>
      <c r="Q266" s="40"/>
      <c r="R266" s="31">
        <f>R265</f>
        <v>808</v>
      </c>
      <c r="S266" s="31" t="s">
        <v>220</v>
      </c>
      <c r="T266" s="31" t="s">
        <v>221</v>
      </c>
      <c r="U266" s="40" t="s">
        <v>481</v>
      </c>
      <c r="V266" s="40">
        <v>111</v>
      </c>
      <c r="W266" s="41">
        <v>311.7</v>
      </c>
      <c r="X266" s="32">
        <f t="shared" si="54"/>
        <v>311.7</v>
      </c>
      <c r="Y266" s="32">
        <f t="shared" si="55"/>
        <v>0</v>
      </c>
      <c r="Z266" s="41">
        <v>0</v>
      </c>
      <c r="AA266" s="32">
        <f t="shared" si="56"/>
        <v>0</v>
      </c>
      <c r="AB266" s="41">
        <f t="shared" si="57"/>
        <v>0</v>
      </c>
      <c r="AC266" s="40" t="str">
        <f t="shared" si="64"/>
        <v>х</v>
      </c>
    </row>
    <row r="267" spans="1:29" s="15" customFormat="1" ht="88.5" customHeight="1">
      <c r="A267" s="3" t="s">
        <v>604</v>
      </c>
      <c r="B267" s="29" t="s">
        <v>11</v>
      </c>
      <c r="C267" s="29" t="s">
        <v>40</v>
      </c>
      <c r="D267" s="29" t="s">
        <v>15</v>
      </c>
      <c r="E267" s="29" t="s">
        <v>13</v>
      </c>
      <c r="F267" s="29" t="str">
        <f t="shared" si="67"/>
        <v xml:space="preserve">*-За 1 квартал 2019 г. заработная плата составила 31 389,10 руб.,т.е. 94,6 % от прогнозной среднемесячной зарплаты по ПСЭР области - 33 167,00 руб. </v>
      </c>
      <c r="G267" s="30" t="str">
        <f t="shared" si="67"/>
        <v>2019 г.</v>
      </c>
      <c r="H267" s="30" t="str">
        <f t="shared" si="61"/>
        <v>2019 г.</v>
      </c>
      <c r="I267" s="30" t="str">
        <f t="shared" si="66"/>
        <v>1 квартал 2019 г.</v>
      </c>
      <c r="J267" s="40"/>
      <c r="K267" s="40"/>
      <c r="L267" s="40"/>
      <c r="M267" s="40"/>
      <c r="N267" s="40"/>
      <c r="O267" s="40"/>
      <c r="P267" s="40"/>
      <c r="Q267" s="40"/>
      <c r="R267" s="31">
        <f>R266</f>
        <v>808</v>
      </c>
      <c r="S267" s="31" t="s">
        <v>220</v>
      </c>
      <c r="T267" s="31" t="s">
        <v>221</v>
      </c>
      <c r="U267" s="40" t="str">
        <f>U266</f>
        <v>02304S1650.</v>
      </c>
      <c r="V267" s="40">
        <v>119</v>
      </c>
      <c r="W267" s="41">
        <v>94.1</v>
      </c>
      <c r="X267" s="32">
        <f t="shared" si="54"/>
        <v>94.1</v>
      </c>
      <c r="Y267" s="32">
        <f t="shared" si="55"/>
        <v>0</v>
      </c>
      <c r="Z267" s="41">
        <v>0</v>
      </c>
      <c r="AA267" s="32">
        <f t="shared" si="56"/>
        <v>0</v>
      </c>
      <c r="AB267" s="41">
        <f t="shared" si="57"/>
        <v>0</v>
      </c>
      <c r="AC267" s="40" t="str">
        <f t="shared" si="64"/>
        <v>х</v>
      </c>
    </row>
    <row r="268" spans="1:29" s="15" customFormat="1" ht="88.5" customHeight="1">
      <c r="A268" s="3" t="s">
        <v>605</v>
      </c>
      <c r="B268" s="29" t="s">
        <v>11</v>
      </c>
      <c r="C268" s="29" t="s">
        <v>40</v>
      </c>
      <c r="D268" s="29" t="s">
        <v>15</v>
      </c>
      <c r="E268" s="29" t="s">
        <v>13</v>
      </c>
      <c r="F268" s="29" t="s">
        <v>623</v>
      </c>
      <c r="G268" s="30" t="s">
        <v>468</v>
      </c>
      <c r="H268" s="30" t="str">
        <f t="shared" si="61"/>
        <v>2019 г.</v>
      </c>
      <c r="I268" s="30" t="s">
        <v>615</v>
      </c>
      <c r="J268" s="31"/>
      <c r="K268" s="31"/>
      <c r="L268" s="31"/>
      <c r="M268" s="31"/>
      <c r="N268" s="31"/>
      <c r="O268" s="31"/>
      <c r="P268" s="31"/>
      <c r="Q268" s="31"/>
      <c r="R268" s="31">
        <v>808</v>
      </c>
      <c r="S268" s="31" t="s">
        <v>220</v>
      </c>
      <c r="T268" s="31" t="s">
        <v>221</v>
      </c>
      <c r="U268" s="31" t="s">
        <v>469</v>
      </c>
      <c r="V268" s="31">
        <v>111</v>
      </c>
      <c r="W268" s="32">
        <v>13680.779</v>
      </c>
      <c r="X268" s="32">
        <f>W268</f>
        <v>13680.779</v>
      </c>
      <c r="Y268" s="32">
        <f>SUM(W268-X268)</f>
        <v>0</v>
      </c>
      <c r="Z268" s="32">
        <v>3543.7730000000001</v>
      </c>
      <c r="AA268" s="32">
        <f>Z268</f>
        <v>3543.7730000000001</v>
      </c>
      <c r="AB268" s="33">
        <f>Z268-AA268</f>
        <v>0</v>
      </c>
      <c r="AC268" s="30" t="s">
        <v>223</v>
      </c>
    </row>
    <row r="269" spans="1:29" s="15" customFormat="1" ht="88.5" customHeight="1">
      <c r="A269" s="3" t="s">
        <v>616</v>
      </c>
      <c r="B269" s="29" t="s">
        <v>11</v>
      </c>
      <c r="C269" s="29" t="s">
        <v>40</v>
      </c>
      <c r="D269" s="29" t="s">
        <v>15</v>
      </c>
      <c r="E269" s="29" t="s">
        <v>13</v>
      </c>
      <c r="F269" s="29" t="str">
        <f>F268</f>
        <v xml:space="preserve">*-За 4 месяца 2019 г. заработная плата составила 31 681,18 руб.,т.е. 95,52 % от прогнозной среднемесячной зарплаты по ПСЭР области - 33 167,00 руб. </v>
      </c>
      <c r="G269" s="30" t="str">
        <f>G268</f>
        <v>2019 г.</v>
      </c>
      <c r="H269" s="30" t="str">
        <f t="shared" si="61"/>
        <v>2019 г.</v>
      </c>
      <c r="I269" s="30" t="str">
        <f>I268</f>
        <v>4 месяца 2019 г.</v>
      </c>
      <c r="J269" s="31"/>
      <c r="K269" s="31"/>
      <c r="L269" s="31"/>
      <c r="M269" s="31"/>
      <c r="N269" s="31"/>
      <c r="O269" s="31"/>
      <c r="P269" s="31"/>
      <c r="Q269" s="31"/>
      <c r="R269" s="31">
        <v>808</v>
      </c>
      <c r="S269" s="31" t="s">
        <v>220</v>
      </c>
      <c r="T269" s="31" t="s">
        <v>221</v>
      </c>
      <c r="U269" s="31" t="s">
        <v>469</v>
      </c>
      <c r="V269" s="31">
        <v>119</v>
      </c>
      <c r="W269" s="32">
        <v>4699.8019999999997</v>
      </c>
      <c r="X269" s="32">
        <f t="shared" ref="X269:X303" si="68">W269</f>
        <v>4699.8019999999997</v>
      </c>
      <c r="Y269" s="32">
        <f t="shared" ref="Y269:Y303" si="69">SUM(W269-X269)</f>
        <v>0</v>
      </c>
      <c r="Z269" s="32">
        <v>1125.318</v>
      </c>
      <c r="AA269" s="32">
        <f t="shared" ref="AA269:AA303" si="70">Z269</f>
        <v>1125.318</v>
      </c>
      <c r="AB269" s="33">
        <f t="shared" ref="AB269:AB303" si="71">Z269-AA269</f>
        <v>0</v>
      </c>
      <c r="AC269" s="30" t="str">
        <f>AC268</f>
        <v>х</v>
      </c>
    </row>
    <row r="270" spans="1:29" s="15" customFormat="1" ht="88.5" customHeight="1">
      <c r="A270" s="3" t="s">
        <v>617</v>
      </c>
      <c r="B270" s="29" t="s">
        <v>11</v>
      </c>
      <c r="C270" s="29" t="s">
        <v>40</v>
      </c>
      <c r="D270" s="29" t="s">
        <v>15</v>
      </c>
      <c r="E270" s="29" t="s">
        <v>13</v>
      </c>
      <c r="F270" s="29" t="str">
        <f t="shared" ref="F270:G285" si="72">F269</f>
        <v xml:space="preserve">*-За 4 месяца 2019 г. заработная плата составила 31 681,18 руб.,т.е. 95,52 % от прогнозной среднемесячной зарплаты по ПСЭР области - 33 167,00 руб. </v>
      </c>
      <c r="G270" s="30" t="str">
        <f t="shared" si="72"/>
        <v>2019 г.</v>
      </c>
      <c r="H270" s="30" t="str">
        <f t="shared" si="61"/>
        <v>2019 г.</v>
      </c>
      <c r="I270" s="30" t="str">
        <f>I269</f>
        <v>4 месяца 2019 г.</v>
      </c>
      <c r="J270" s="31"/>
      <c r="K270" s="31"/>
      <c r="L270" s="31"/>
      <c r="M270" s="31"/>
      <c r="N270" s="31"/>
      <c r="O270" s="31"/>
      <c r="P270" s="31"/>
      <c r="Q270" s="31"/>
      <c r="R270" s="31">
        <v>808</v>
      </c>
      <c r="S270" s="31" t="s">
        <v>220</v>
      </c>
      <c r="T270" s="31" t="s">
        <v>221</v>
      </c>
      <c r="U270" s="31" t="s">
        <v>470</v>
      </c>
      <c r="V270" s="31">
        <v>111</v>
      </c>
      <c r="W270" s="32">
        <v>9344.5460000000003</v>
      </c>
      <c r="X270" s="32">
        <f t="shared" si="68"/>
        <v>9344.5460000000003</v>
      </c>
      <c r="Y270" s="32">
        <f t="shared" si="69"/>
        <v>0</v>
      </c>
      <c r="Z270" s="32">
        <v>8523.7839999999997</v>
      </c>
      <c r="AA270" s="32">
        <f t="shared" si="70"/>
        <v>8523.7839999999997</v>
      </c>
      <c r="AB270" s="33">
        <f t="shared" si="71"/>
        <v>0</v>
      </c>
      <c r="AC270" s="30" t="str">
        <f t="shared" ref="AC270:AC282" si="73">AC269</f>
        <v>х</v>
      </c>
    </row>
    <row r="271" spans="1:29" s="15" customFormat="1" ht="88.5" customHeight="1">
      <c r="A271" s="3" t="s">
        <v>618</v>
      </c>
      <c r="B271" s="29" t="s">
        <v>11</v>
      </c>
      <c r="C271" s="29" t="s">
        <v>40</v>
      </c>
      <c r="D271" s="29" t="s">
        <v>15</v>
      </c>
      <c r="E271" s="29" t="s">
        <v>13</v>
      </c>
      <c r="F271" s="29" t="str">
        <f t="shared" si="72"/>
        <v xml:space="preserve">*-За 4 месяца 2019 г. заработная плата составила 31 681,18 руб.,т.е. 95,52 % от прогнозной среднемесячной зарплаты по ПСЭР области - 33 167,00 руб. </v>
      </c>
      <c r="G271" s="30" t="str">
        <f t="shared" si="72"/>
        <v>2019 г.</v>
      </c>
      <c r="H271" s="30" t="str">
        <f t="shared" si="61"/>
        <v>2019 г.</v>
      </c>
      <c r="I271" s="30" t="str">
        <f t="shared" ref="I271:I292" si="74">I270</f>
        <v>4 месяца 2019 г.</v>
      </c>
      <c r="J271" s="31"/>
      <c r="K271" s="31"/>
      <c r="L271" s="31"/>
      <c r="M271" s="31"/>
      <c r="N271" s="31"/>
      <c r="O271" s="31"/>
      <c r="P271" s="31"/>
      <c r="Q271" s="31"/>
      <c r="R271" s="31">
        <v>808</v>
      </c>
      <c r="S271" s="31" t="s">
        <v>220</v>
      </c>
      <c r="T271" s="31" t="s">
        <v>221</v>
      </c>
      <c r="U271" s="31" t="s">
        <v>470</v>
      </c>
      <c r="V271" s="31">
        <v>119</v>
      </c>
      <c r="W271" s="32">
        <v>2911.9969999999998</v>
      </c>
      <c r="X271" s="32">
        <f t="shared" si="68"/>
        <v>2911.9969999999998</v>
      </c>
      <c r="Y271" s="32">
        <f t="shared" si="69"/>
        <v>0</v>
      </c>
      <c r="Z271" s="32">
        <v>2325.4520000000002</v>
      </c>
      <c r="AA271" s="32">
        <f t="shared" si="70"/>
        <v>2325.4520000000002</v>
      </c>
      <c r="AB271" s="33">
        <f t="shared" si="71"/>
        <v>0</v>
      </c>
      <c r="AC271" s="30" t="str">
        <f t="shared" si="73"/>
        <v>х</v>
      </c>
    </row>
    <row r="272" spans="1:29" s="15" customFormat="1" ht="88.5" customHeight="1">
      <c r="A272" s="3" t="s">
        <v>619</v>
      </c>
      <c r="B272" s="29" t="s">
        <v>11</v>
      </c>
      <c r="C272" s="29" t="s">
        <v>40</v>
      </c>
      <c r="D272" s="29" t="s">
        <v>15</v>
      </c>
      <c r="E272" s="29" t="s">
        <v>13</v>
      </c>
      <c r="F272" s="29" t="str">
        <f t="shared" si="72"/>
        <v xml:space="preserve">*-За 4 месяца 2019 г. заработная плата составила 31 681,18 руб.,т.е. 95,52 % от прогнозной среднемесячной зарплаты по ПСЭР области - 33 167,00 руб. </v>
      </c>
      <c r="G272" s="30" t="str">
        <f t="shared" si="72"/>
        <v>2019 г.</v>
      </c>
      <c r="H272" s="30" t="str">
        <f t="shared" si="61"/>
        <v>2019 г.</v>
      </c>
      <c r="I272" s="30" t="str">
        <f t="shared" si="74"/>
        <v>4 месяца 2019 г.</v>
      </c>
      <c r="J272" s="31"/>
      <c r="K272" s="31"/>
      <c r="L272" s="31"/>
      <c r="M272" s="31"/>
      <c r="N272" s="31"/>
      <c r="O272" s="31"/>
      <c r="P272" s="31"/>
      <c r="Q272" s="31"/>
      <c r="R272" s="31">
        <v>808</v>
      </c>
      <c r="S272" s="31" t="s">
        <v>220</v>
      </c>
      <c r="T272" s="31" t="s">
        <v>221</v>
      </c>
      <c r="U272" s="31" t="s">
        <v>471</v>
      </c>
      <c r="V272" s="31">
        <v>111</v>
      </c>
      <c r="W272" s="32">
        <v>6852.0820000000003</v>
      </c>
      <c r="X272" s="32">
        <f t="shared" si="68"/>
        <v>6852.0820000000003</v>
      </c>
      <c r="Y272" s="32">
        <f t="shared" si="69"/>
        <v>0</v>
      </c>
      <c r="Z272" s="32">
        <v>653.30899999999997</v>
      </c>
      <c r="AA272" s="32">
        <f t="shared" si="70"/>
        <v>653.30899999999997</v>
      </c>
      <c r="AB272" s="33">
        <f t="shared" si="71"/>
        <v>0</v>
      </c>
      <c r="AC272" s="30" t="str">
        <f t="shared" si="73"/>
        <v>х</v>
      </c>
    </row>
    <row r="273" spans="1:29" s="15" customFormat="1" ht="88.5" customHeight="1">
      <c r="A273" s="3" t="s">
        <v>620</v>
      </c>
      <c r="B273" s="29" t="s">
        <v>11</v>
      </c>
      <c r="C273" s="29" t="s">
        <v>40</v>
      </c>
      <c r="D273" s="29" t="s">
        <v>15</v>
      </c>
      <c r="E273" s="29" t="s">
        <v>13</v>
      </c>
      <c r="F273" s="29" t="str">
        <f t="shared" si="72"/>
        <v xml:space="preserve">*-За 4 месяца 2019 г. заработная плата составила 31 681,18 руб.,т.е. 95,52 % от прогнозной среднемесячной зарплаты по ПСЭР области - 33 167,00 руб. </v>
      </c>
      <c r="G273" s="30" t="str">
        <f t="shared" si="72"/>
        <v>2019 г.</v>
      </c>
      <c r="H273" s="30" t="str">
        <f t="shared" si="61"/>
        <v>2019 г.</v>
      </c>
      <c r="I273" s="30" t="str">
        <f t="shared" si="74"/>
        <v>4 месяца 2019 г.</v>
      </c>
      <c r="J273" s="31"/>
      <c r="K273" s="31"/>
      <c r="L273" s="31"/>
      <c r="M273" s="31"/>
      <c r="N273" s="31"/>
      <c r="O273" s="31"/>
      <c r="P273" s="31"/>
      <c r="Q273" s="31"/>
      <c r="R273" s="31">
        <v>808</v>
      </c>
      <c r="S273" s="31" t="s">
        <v>220</v>
      </c>
      <c r="T273" s="31" t="s">
        <v>221</v>
      </c>
      <c r="U273" s="31" t="s">
        <v>471</v>
      </c>
      <c r="V273" s="31">
        <v>119</v>
      </c>
      <c r="W273" s="32">
        <v>1925.9380000000001</v>
      </c>
      <c r="X273" s="32">
        <f t="shared" si="68"/>
        <v>1925.9380000000001</v>
      </c>
      <c r="Y273" s="32">
        <f t="shared" si="69"/>
        <v>0</v>
      </c>
      <c r="Z273" s="32">
        <v>332.88499999999999</v>
      </c>
      <c r="AA273" s="32">
        <f t="shared" si="70"/>
        <v>332.88499999999999</v>
      </c>
      <c r="AB273" s="33">
        <f t="shared" si="71"/>
        <v>0</v>
      </c>
      <c r="AC273" s="30" t="str">
        <f t="shared" si="73"/>
        <v>х</v>
      </c>
    </row>
    <row r="274" spans="1:29" s="15" customFormat="1" ht="88.5" customHeight="1">
      <c r="A274" s="3" t="s">
        <v>621</v>
      </c>
      <c r="B274" s="29" t="s">
        <v>11</v>
      </c>
      <c r="C274" s="29" t="s">
        <v>40</v>
      </c>
      <c r="D274" s="29" t="s">
        <v>15</v>
      </c>
      <c r="E274" s="29" t="s">
        <v>13</v>
      </c>
      <c r="F274" s="29" t="str">
        <f t="shared" si="72"/>
        <v xml:space="preserve">*-За 4 месяца 2019 г. заработная плата составила 31 681,18 руб.,т.е. 95,52 % от прогнозной среднемесячной зарплаты по ПСЭР области - 33 167,00 руб. </v>
      </c>
      <c r="G274" s="30" t="str">
        <f t="shared" si="72"/>
        <v>2019 г.</v>
      </c>
      <c r="H274" s="30" t="str">
        <f t="shared" si="61"/>
        <v>2019 г.</v>
      </c>
      <c r="I274" s="30" t="str">
        <f t="shared" si="74"/>
        <v>4 месяца 2019 г.</v>
      </c>
      <c r="J274" s="31"/>
      <c r="K274" s="31"/>
      <c r="L274" s="31"/>
      <c r="M274" s="31"/>
      <c r="N274" s="31"/>
      <c r="O274" s="31"/>
      <c r="P274" s="31"/>
      <c r="Q274" s="31"/>
      <c r="R274" s="31">
        <v>808</v>
      </c>
      <c r="S274" s="31" t="s">
        <v>220</v>
      </c>
      <c r="T274" s="31" t="s">
        <v>221</v>
      </c>
      <c r="U274" s="31" t="s">
        <v>472</v>
      </c>
      <c r="V274" s="31">
        <v>111</v>
      </c>
      <c r="W274" s="32">
        <v>244.905</v>
      </c>
      <c r="X274" s="32">
        <f t="shared" si="68"/>
        <v>244.905</v>
      </c>
      <c r="Y274" s="32">
        <f t="shared" si="69"/>
        <v>0</v>
      </c>
      <c r="Z274" s="32">
        <v>23.762</v>
      </c>
      <c r="AA274" s="32">
        <f t="shared" si="70"/>
        <v>23.762</v>
      </c>
      <c r="AB274" s="33">
        <f t="shared" si="71"/>
        <v>0</v>
      </c>
      <c r="AC274" s="30" t="str">
        <f t="shared" si="73"/>
        <v>х</v>
      </c>
    </row>
    <row r="275" spans="1:29" s="15" customFormat="1" ht="88.5" customHeight="1">
      <c r="A275" s="3" t="s">
        <v>622</v>
      </c>
      <c r="B275" s="29" t="s">
        <v>11</v>
      </c>
      <c r="C275" s="29" t="s">
        <v>40</v>
      </c>
      <c r="D275" s="29" t="s">
        <v>15</v>
      </c>
      <c r="E275" s="29" t="s">
        <v>13</v>
      </c>
      <c r="F275" s="29" t="str">
        <f t="shared" si="72"/>
        <v xml:space="preserve">*-За 4 месяца 2019 г. заработная плата составила 31 681,18 руб.,т.е. 95,52 % от прогнозной среднемесячной зарплаты по ПСЭР области - 33 167,00 руб. </v>
      </c>
      <c r="G275" s="30" t="str">
        <f t="shared" si="72"/>
        <v>2019 г.</v>
      </c>
      <c r="H275" s="30" t="str">
        <f t="shared" si="61"/>
        <v>2019 г.</v>
      </c>
      <c r="I275" s="30" t="str">
        <f t="shared" si="74"/>
        <v>4 месяца 2019 г.</v>
      </c>
      <c r="J275" s="31"/>
      <c r="K275" s="31"/>
      <c r="L275" s="31"/>
      <c r="M275" s="31"/>
      <c r="N275" s="31"/>
      <c r="O275" s="31"/>
      <c r="P275" s="31"/>
      <c r="Q275" s="31"/>
      <c r="R275" s="31">
        <v>808</v>
      </c>
      <c r="S275" s="31" t="s">
        <v>220</v>
      </c>
      <c r="T275" s="31" t="s">
        <v>221</v>
      </c>
      <c r="U275" s="31" t="s">
        <v>472</v>
      </c>
      <c r="V275" s="31">
        <v>119</v>
      </c>
      <c r="W275" s="32">
        <v>135.833</v>
      </c>
      <c r="X275" s="32">
        <f t="shared" si="68"/>
        <v>135.833</v>
      </c>
      <c r="Y275" s="32">
        <f t="shared" si="69"/>
        <v>0</v>
      </c>
      <c r="Z275" s="32">
        <v>11.48</v>
      </c>
      <c r="AA275" s="32">
        <f t="shared" si="70"/>
        <v>11.48</v>
      </c>
      <c r="AB275" s="33">
        <f t="shared" si="71"/>
        <v>0</v>
      </c>
      <c r="AC275" s="30" t="str">
        <f t="shared" si="73"/>
        <v>х</v>
      </c>
    </row>
    <row r="276" spans="1:29" s="15" customFormat="1" ht="88.5" customHeight="1">
      <c r="A276" s="3" t="s">
        <v>624</v>
      </c>
      <c r="B276" s="29" t="s">
        <v>11</v>
      </c>
      <c r="C276" s="29" t="s">
        <v>40</v>
      </c>
      <c r="D276" s="29" t="s">
        <v>15</v>
      </c>
      <c r="E276" s="29" t="s">
        <v>13</v>
      </c>
      <c r="F276" s="29" t="str">
        <f t="shared" si="72"/>
        <v xml:space="preserve">*-За 4 месяца 2019 г. заработная плата составила 31 681,18 руб.,т.е. 95,52 % от прогнозной среднемесячной зарплаты по ПСЭР области - 33 167,00 руб. </v>
      </c>
      <c r="G276" s="30" t="str">
        <f t="shared" si="72"/>
        <v>2019 г.</v>
      </c>
      <c r="H276" s="30" t="str">
        <f t="shared" si="61"/>
        <v>2019 г.</v>
      </c>
      <c r="I276" s="30" t="str">
        <f t="shared" si="74"/>
        <v>4 месяца 2019 г.</v>
      </c>
      <c r="J276" s="31"/>
      <c r="K276" s="31"/>
      <c r="L276" s="31"/>
      <c r="M276" s="31"/>
      <c r="N276" s="31"/>
      <c r="O276" s="31"/>
      <c r="P276" s="31"/>
      <c r="Q276" s="31"/>
      <c r="R276" s="31">
        <v>808</v>
      </c>
      <c r="S276" s="31" t="s">
        <v>220</v>
      </c>
      <c r="T276" s="31" t="s">
        <v>221</v>
      </c>
      <c r="U276" s="31" t="s">
        <v>473</v>
      </c>
      <c r="V276" s="31">
        <v>111</v>
      </c>
      <c r="W276" s="32">
        <v>855.73400000000004</v>
      </c>
      <c r="X276" s="32">
        <f t="shared" si="68"/>
        <v>855.73400000000004</v>
      </c>
      <c r="Y276" s="32">
        <f t="shared" si="69"/>
        <v>0</v>
      </c>
      <c r="Z276" s="32">
        <v>11.237</v>
      </c>
      <c r="AA276" s="32">
        <f t="shared" si="70"/>
        <v>11.237</v>
      </c>
      <c r="AB276" s="33">
        <f t="shared" si="71"/>
        <v>0</v>
      </c>
      <c r="AC276" s="30" t="str">
        <f t="shared" si="73"/>
        <v>х</v>
      </c>
    </row>
    <row r="277" spans="1:29" s="15" customFormat="1" ht="88.5" customHeight="1">
      <c r="A277" s="3" t="s">
        <v>625</v>
      </c>
      <c r="B277" s="29" t="s">
        <v>11</v>
      </c>
      <c r="C277" s="29" t="s">
        <v>40</v>
      </c>
      <c r="D277" s="29" t="s">
        <v>15</v>
      </c>
      <c r="E277" s="29" t="s">
        <v>13</v>
      </c>
      <c r="F277" s="29" t="str">
        <f t="shared" si="72"/>
        <v xml:space="preserve">*-За 4 месяца 2019 г. заработная плата составила 31 681,18 руб.,т.е. 95,52 % от прогнозной среднемесячной зарплаты по ПСЭР области - 33 167,00 руб. </v>
      </c>
      <c r="G277" s="30" t="str">
        <f t="shared" si="72"/>
        <v>2019 г.</v>
      </c>
      <c r="H277" s="30" t="str">
        <f t="shared" si="61"/>
        <v>2019 г.</v>
      </c>
      <c r="I277" s="30" t="str">
        <f t="shared" si="74"/>
        <v>4 месяца 2019 г.</v>
      </c>
      <c r="J277" s="31"/>
      <c r="K277" s="31"/>
      <c r="L277" s="31"/>
      <c r="M277" s="31"/>
      <c r="N277" s="31"/>
      <c r="O277" s="31"/>
      <c r="P277" s="31"/>
      <c r="Q277" s="31"/>
      <c r="R277" s="31">
        <v>808</v>
      </c>
      <c r="S277" s="31" t="s">
        <v>220</v>
      </c>
      <c r="T277" s="31" t="s">
        <v>221</v>
      </c>
      <c r="U277" s="31" t="s">
        <v>473</v>
      </c>
      <c r="V277" s="31">
        <v>119</v>
      </c>
      <c r="W277" s="32">
        <v>408.72199999999998</v>
      </c>
      <c r="X277" s="32">
        <f t="shared" si="68"/>
        <v>408.72199999999998</v>
      </c>
      <c r="Y277" s="32">
        <f t="shared" si="69"/>
        <v>0</v>
      </c>
      <c r="Z277" s="32">
        <v>23.716000000000001</v>
      </c>
      <c r="AA277" s="32">
        <f t="shared" si="70"/>
        <v>23.716000000000001</v>
      </c>
      <c r="AB277" s="33">
        <f t="shared" si="71"/>
        <v>0</v>
      </c>
      <c r="AC277" s="30" t="str">
        <f t="shared" si="73"/>
        <v>х</v>
      </c>
    </row>
    <row r="278" spans="1:29" s="15" customFormat="1" ht="88.5" customHeight="1">
      <c r="A278" s="3" t="s">
        <v>626</v>
      </c>
      <c r="B278" s="29" t="s">
        <v>11</v>
      </c>
      <c r="C278" s="29" t="s">
        <v>40</v>
      </c>
      <c r="D278" s="29" t="s">
        <v>15</v>
      </c>
      <c r="E278" s="29" t="s">
        <v>13</v>
      </c>
      <c r="F278" s="29" t="str">
        <f t="shared" si="72"/>
        <v xml:space="preserve">*-За 4 месяца 2019 г. заработная плата составила 31 681,18 руб.,т.е. 95,52 % от прогнозной среднемесячной зарплаты по ПСЭР области - 33 167,00 руб. </v>
      </c>
      <c r="G278" s="30" t="str">
        <f t="shared" si="72"/>
        <v>2019 г.</v>
      </c>
      <c r="H278" s="30" t="str">
        <f t="shared" si="61"/>
        <v>2019 г.</v>
      </c>
      <c r="I278" s="30" t="str">
        <f t="shared" si="74"/>
        <v>4 месяца 2019 г.</v>
      </c>
      <c r="J278" s="31"/>
      <c r="K278" s="31"/>
      <c r="L278" s="31"/>
      <c r="M278" s="31"/>
      <c r="N278" s="31"/>
      <c r="O278" s="31"/>
      <c r="P278" s="31"/>
      <c r="Q278" s="31"/>
      <c r="R278" s="31">
        <v>808</v>
      </c>
      <c r="S278" s="31" t="s">
        <v>220</v>
      </c>
      <c r="T278" s="31" t="s">
        <v>221</v>
      </c>
      <c r="U278" s="31" t="s">
        <v>474</v>
      </c>
      <c r="V278" s="31">
        <v>111</v>
      </c>
      <c r="W278" s="32">
        <v>12567.333000000001</v>
      </c>
      <c r="X278" s="32">
        <f t="shared" si="68"/>
        <v>12567.333000000001</v>
      </c>
      <c r="Y278" s="32">
        <f t="shared" si="69"/>
        <v>0</v>
      </c>
      <c r="Z278" s="32">
        <v>197.44800000000001</v>
      </c>
      <c r="AA278" s="32">
        <f t="shared" si="70"/>
        <v>197.44800000000001</v>
      </c>
      <c r="AB278" s="33">
        <f t="shared" si="71"/>
        <v>0</v>
      </c>
      <c r="AC278" s="30" t="str">
        <f t="shared" si="73"/>
        <v>х</v>
      </c>
    </row>
    <row r="279" spans="1:29" s="15" customFormat="1" ht="88.5" customHeight="1">
      <c r="A279" s="3" t="s">
        <v>627</v>
      </c>
      <c r="B279" s="29" t="s">
        <v>11</v>
      </c>
      <c r="C279" s="29" t="s">
        <v>40</v>
      </c>
      <c r="D279" s="29" t="s">
        <v>15</v>
      </c>
      <c r="E279" s="29" t="s">
        <v>13</v>
      </c>
      <c r="F279" s="29" t="str">
        <f t="shared" si="72"/>
        <v xml:space="preserve">*-За 4 месяца 2019 г. заработная плата составила 31 681,18 руб.,т.е. 95,52 % от прогнозной среднемесячной зарплаты по ПСЭР области - 33 167,00 руб. </v>
      </c>
      <c r="G279" s="30" t="str">
        <f t="shared" si="72"/>
        <v>2019 г.</v>
      </c>
      <c r="H279" s="30" t="str">
        <f t="shared" si="61"/>
        <v>2019 г.</v>
      </c>
      <c r="I279" s="30" t="str">
        <f t="shared" si="74"/>
        <v>4 месяца 2019 г.</v>
      </c>
      <c r="J279" s="31"/>
      <c r="K279" s="31"/>
      <c r="L279" s="31"/>
      <c r="M279" s="31"/>
      <c r="N279" s="31"/>
      <c r="O279" s="31"/>
      <c r="P279" s="31"/>
      <c r="Q279" s="31"/>
      <c r="R279" s="31">
        <v>808</v>
      </c>
      <c r="S279" s="31" t="s">
        <v>220</v>
      </c>
      <c r="T279" s="31" t="s">
        <v>221</v>
      </c>
      <c r="U279" s="31" t="s">
        <v>474</v>
      </c>
      <c r="V279" s="31">
        <v>119</v>
      </c>
      <c r="W279" s="32">
        <v>3743.9810000000002</v>
      </c>
      <c r="X279" s="32">
        <f t="shared" si="68"/>
        <v>3743.9810000000002</v>
      </c>
      <c r="Y279" s="32">
        <f t="shared" si="69"/>
        <v>0</v>
      </c>
      <c r="Z279" s="32">
        <v>55.603000000000002</v>
      </c>
      <c r="AA279" s="32">
        <f t="shared" si="70"/>
        <v>55.603000000000002</v>
      </c>
      <c r="AB279" s="33">
        <f t="shared" si="71"/>
        <v>0</v>
      </c>
      <c r="AC279" s="30" t="str">
        <f t="shared" si="73"/>
        <v>х</v>
      </c>
    </row>
    <row r="280" spans="1:29" s="15" customFormat="1" ht="88.5" customHeight="1">
      <c r="A280" s="3" t="s">
        <v>628</v>
      </c>
      <c r="B280" s="29" t="s">
        <v>11</v>
      </c>
      <c r="C280" s="29" t="s">
        <v>40</v>
      </c>
      <c r="D280" s="29" t="s">
        <v>15</v>
      </c>
      <c r="E280" s="29" t="s">
        <v>13</v>
      </c>
      <c r="F280" s="29" t="str">
        <f t="shared" si="72"/>
        <v xml:space="preserve">*-За 4 месяца 2019 г. заработная плата составила 31 681,18 руб.,т.е. 95,52 % от прогнозной среднемесячной зарплаты по ПСЭР области - 33 167,00 руб. </v>
      </c>
      <c r="G280" s="30" t="str">
        <f t="shared" si="72"/>
        <v>2019 г.</v>
      </c>
      <c r="H280" s="30" t="str">
        <f t="shared" si="61"/>
        <v>2019 г.</v>
      </c>
      <c r="I280" s="30" t="str">
        <f t="shared" si="74"/>
        <v>4 месяца 2019 г.</v>
      </c>
      <c r="J280" s="31"/>
      <c r="K280" s="31"/>
      <c r="L280" s="31"/>
      <c r="M280" s="31"/>
      <c r="N280" s="31"/>
      <c r="O280" s="31"/>
      <c r="P280" s="31"/>
      <c r="Q280" s="31"/>
      <c r="R280" s="31">
        <v>808</v>
      </c>
      <c r="S280" s="31" t="s">
        <v>220</v>
      </c>
      <c r="T280" s="31" t="s">
        <v>221</v>
      </c>
      <c r="U280" s="31" t="s">
        <v>475</v>
      </c>
      <c r="V280" s="31">
        <v>111</v>
      </c>
      <c r="W280" s="32">
        <v>1350.3</v>
      </c>
      <c r="X280" s="32">
        <f t="shared" si="68"/>
        <v>1350.3</v>
      </c>
      <c r="Y280" s="32">
        <f t="shared" si="69"/>
        <v>0</v>
      </c>
      <c r="Z280" s="32">
        <v>0</v>
      </c>
      <c r="AA280" s="32">
        <f t="shared" si="70"/>
        <v>0</v>
      </c>
      <c r="AB280" s="33">
        <f t="shared" si="71"/>
        <v>0</v>
      </c>
      <c r="AC280" s="30" t="str">
        <f t="shared" si="73"/>
        <v>х</v>
      </c>
    </row>
    <row r="281" spans="1:29" s="15" customFormat="1" ht="88.5" customHeight="1">
      <c r="A281" s="3" t="s">
        <v>629</v>
      </c>
      <c r="B281" s="29" t="s">
        <v>11</v>
      </c>
      <c r="C281" s="29" t="s">
        <v>40</v>
      </c>
      <c r="D281" s="29" t="s">
        <v>15</v>
      </c>
      <c r="E281" s="29" t="s">
        <v>13</v>
      </c>
      <c r="F281" s="29" t="str">
        <f t="shared" si="72"/>
        <v xml:space="preserve">*-За 4 месяца 2019 г. заработная плата составила 31 681,18 руб.,т.е. 95,52 % от прогнозной среднемесячной зарплаты по ПСЭР области - 33 167,00 руб. </v>
      </c>
      <c r="G281" s="30" t="str">
        <f t="shared" si="72"/>
        <v>2019 г.</v>
      </c>
      <c r="H281" s="30" t="str">
        <f t="shared" si="61"/>
        <v>2019 г.</v>
      </c>
      <c r="I281" s="30" t="str">
        <f t="shared" si="74"/>
        <v>4 месяца 2019 г.</v>
      </c>
      <c r="J281" s="31"/>
      <c r="K281" s="31"/>
      <c r="L281" s="31"/>
      <c r="M281" s="31"/>
      <c r="N281" s="31"/>
      <c r="O281" s="31"/>
      <c r="P281" s="31"/>
      <c r="Q281" s="31"/>
      <c r="R281" s="31">
        <v>808</v>
      </c>
      <c r="S281" s="31" t="s">
        <v>220</v>
      </c>
      <c r="T281" s="31" t="s">
        <v>221</v>
      </c>
      <c r="U281" s="31" t="s">
        <v>475</v>
      </c>
      <c r="V281" s="31">
        <v>119</v>
      </c>
      <c r="W281" s="32">
        <v>408.70600000000002</v>
      </c>
      <c r="X281" s="32">
        <f t="shared" si="68"/>
        <v>408.70600000000002</v>
      </c>
      <c r="Y281" s="32">
        <f t="shared" si="69"/>
        <v>0</v>
      </c>
      <c r="Z281" s="32">
        <v>7</v>
      </c>
      <c r="AA281" s="32">
        <f t="shared" si="70"/>
        <v>7</v>
      </c>
      <c r="AB281" s="33">
        <f t="shared" si="71"/>
        <v>0</v>
      </c>
      <c r="AC281" s="30" t="str">
        <f t="shared" si="73"/>
        <v>х</v>
      </c>
    </row>
    <row r="282" spans="1:29" s="15" customFormat="1" ht="88.5" customHeight="1">
      <c r="A282" s="3" t="s">
        <v>630</v>
      </c>
      <c r="B282" s="29" t="s">
        <v>11</v>
      </c>
      <c r="C282" s="29" t="s">
        <v>40</v>
      </c>
      <c r="D282" s="29" t="s">
        <v>15</v>
      </c>
      <c r="E282" s="29" t="s">
        <v>13</v>
      </c>
      <c r="F282" s="29" t="str">
        <f t="shared" si="72"/>
        <v xml:space="preserve">*-За 4 месяца 2019 г. заработная плата составила 31 681,18 руб.,т.е. 95,52 % от прогнозной среднемесячной зарплаты по ПСЭР области - 33 167,00 руб. </v>
      </c>
      <c r="G282" s="30" t="str">
        <f t="shared" si="72"/>
        <v>2019 г.</v>
      </c>
      <c r="H282" s="30" t="str">
        <f t="shared" si="61"/>
        <v>2019 г.</v>
      </c>
      <c r="I282" s="30" t="str">
        <f t="shared" si="74"/>
        <v>4 месяца 2019 г.</v>
      </c>
      <c r="J282" s="31"/>
      <c r="K282" s="31"/>
      <c r="L282" s="31"/>
      <c r="M282" s="31"/>
      <c r="N282" s="31"/>
      <c r="O282" s="31"/>
      <c r="P282" s="31"/>
      <c r="Q282" s="31"/>
      <c r="R282" s="31">
        <v>808</v>
      </c>
      <c r="S282" s="31" t="s">
        <v>220</v>
      </c>
      <c r="T282" s="31" t="s">
        <v>221</v>
      </c>
      <c r="U282" s="31" t="s">
        <v>476</v>
      </c>
      <c r="V282" s="31">
        <v>111</v>
      </c>
      <c r="W282" s="32">
        <v>1212.1990000000001</v>
      </c>
      <c r="X282" s="32">
        <f t="shared" si="68"/>
        <v>1212.1990000000001</v>
      </c>
      <c r="Y282" s="32">
        <f t="shared" si="69"/>
        <v>0</v>
      </c>
      <c r="Z282" s="32">
        <v>0</v>
      </c>
      <c r="AA282" s="32">
        <f t="shared" si="70"/>
        <v>0</v>
      </c>
      <c r="AB282" s="33">
        <f t="shared" si="71"/>
        <v>0</v>
      </c>
      <c r="AC282" s="30" t="str">
        <f t="shared" si="73"/>
        <v>х</v>
      </c>
    </row>
    <row r="283" spans="1:29" s="15" customFormat="1" ht="88.5" customHeight="1">
      <c r="A283" s="3" t="s">
        <v>631</v>
      </c>
      <c r="B283" s="29" t="s">
        <v>11</v>
      </c>
      <c r="C283" s="29" t="s">
        <v>40</v>
      </c>
      <c r="D283" s="29" t="s">
        <v>15</v>
      </c>
      <c r="E283" s="29" t="s">
        <v>13</v>
      </c>
      <c r="F283" s="29" t="str">
        <f t="shared" si="72"/>
        <v xml:space="preserve">*-За 4 месяца 2019 г. заработная плата составила 31 681,18 руб.,т.е. 95,52 % от прогнозной среднемесячной зарплаты по ПСЭР области - 33 167,00 руб. </v>
      </c>
      <c r="G283" s="30" t="str">
        <f t="shared" si="72"/>
        <v>2019 г.</v>
      </c>
      <c r="H283" s="30" t="str">
        <f t="shared" si="61"/>
        <v>2019 г.</v>
      </c>
      <c r="I283" s="30" t="str">
        <f t="shared" si="74"/>
        <v>4 месяца 2019 г.</v>
      </c>
      <c r="J283" s="31"/>
      <c r="K283" s="31"/>
      <c r="L283" s="31"/>
      <c r="M283" s="31"/>
      <c r="N283" s="31"/>
      <c r="O283" s="31"/>
      <c r="P283" s="31"/>
      <c r="Q283" s="31"/>
      <c r="R283" s="31">
        <v>808</v>
      </c>
      <c r="S283" s="31" t="s">
        <v>220</v>
      </c>
      <c r="T283" s="31" t="s">
        <v>221</v>
      </c>
      <c r="U283" s="31" t="s">
        <v>476</v>
      </c>
      <c r="V283" s="31">
        <v>119</v>
      </c>
      <c r="W283" s="32">
        <v>356.79399999999998</v>
      </c>
      <c r="X283" s="32">
        <f t="shared" si="68"/>
        <v>356.79399999999998</v>
      </c>
      <c r="Y283" s="32">
        <f t="shared" si="69"/>
        <v>0</v>
      </c>
      <c r="Z283" s="32">
        <v>4.194</v>
      </c>
      <c r="AA283" s="32">
        <f t="shared" si="70"/>
        <v>4.194</v>
      </c>
      <c r="AB283" s="33">
        <f t="shared" si="71"/>
        <v>0</v>
      </c>
      <c r="AC283" s="30" t="str">
        <f>AC282</f>
        <v>х</v>
      </c>
    </row>
    <row r="284" spans="1:29" s="15" customFormat="1" ht="88.5" customHeight="1">
      <c r="A284" s="3" t="s">
        <v>632</v>
      </c>
      <c r="B284" s="29" t="s">
        <v>11</v>
      </c>
      <c r="C284" s="29" t="s">
        <v>40</v>
      </c>
      <c r="D284" s="29" t="s">
        <v>15</v>
      </c>
      <c r="E284" s="29" t="s">
        <v>13</v>
      </c>
      <c r="F284" s="29" t="str">
        <f t="shared" si="72"/>
        <v xml:space="preserve">*-За 4 месяца 2019 г. заработная плата составила 31 681,18 руб.,т.е. 95,52 % от прогнозной среднемесячной зарплаты по ПСЭР области - 33 167,00 руб. </v>
      </c>
      <c r="G284" s="30" t="str">
        <f t="shared" si="72"/>
        <v>2019 г.</v>
      </c>
      <c r="H284" s="30" t="str">
        <f t="shared" si="61"/>
        <v>2019 г.</v>
      </c>
      <c r="I284" s="30" t="str">
        <f t="shared" si="74"/>
        <v>4 месяца 2019 г.</v>
      </c>
      <c r="J284" s="31"/>
      <c r="K284" s="31"/>
      <c r="L284" s="31"/>
      <c r="M284" s="31"/>
      <c r="N284" s="31"/>
      <c r="O284" s="31"/>
      <c r="P284" s="31"/>
      <c r="Q284" s="31"/>
      <c r="R284" s="31">
        <v>808</v>
      </c>
      <c r="S284" s="31" t="s">
        <v>220</v>
      </c>
      <c r="T284" s="31" t="s">
        <v>221</v>
      </c>
      <c r="U284" s="31" t="s">
        <v>477</v>
      </c>
      <c r="V284" s="31">
        <v>111</v>
      </c>
      <c r="W284" s="32">
        <v>8615.0930000000008</v>
      </c>
      <c r="X284" s="32">
        <f t="shared" si="68"/>
        <v>8615.0930000000008</v>
      </c>
      <c r="Y284" s="32">
        <f t="shared" si="69"/>
        <v>0</v>
      </c>
      <c r="Z284" s="32">
        <v>6995.5519999999997</v>
      </c>
      <c r="AA284" s="32">
        <f t="shared" si="70"/>
        <v>6995.5519999999997</v>
      </c>
      <c r="AB284" s="33">
        <f t="shared" si="71"/>
        <v>0</v>
      </c>
      <c r="AC284" s="30" t="str">
        <f>AC283</f>
        <v>х</v>
      </c>
    </row>
    <row r="285" spans="1:29" s="15" customFormat="1" ht="88.5" customHeight="1">
      <c r="A285" s="3" t="s">
        <v>633</v>
      </c>
      <c r="B285" s="29" t="s">
        <v>11</v>
      </c>
      <c r="C285" s="29" t="s">
        <v>40</v>
      </c>
      <c r="D285" s="29" t="s">
        <v>15</v>
      </c>
      <c r="E285" s="29" t="s">
        <v>13</v>
      </c>
      <c r="F285" s="29" t="str">
        <f t="shared" si="72"/>
        <v xml:space="preserve">*-За 4 месяца 2019 г. заработная плата составила 31 681,18 руб.,т.е. 95,52 % от прогнозной среднемесячной зарплаты по ПСЭР области - 33 167,00 руб. </v>
      </c>
      <c r="G285" s="30" t="str">
        <f t="shared" si="72"/>
        <v>2019 г.</v>
      </c>
      <c r="H285" s="30" t="str">
        <f t="shared" si="61"/>
        <v>2019 г.</v>
      </c>
      <c r="I285" s="30" t="str">
        <f t="shared" si="74"/>
        <v>4 месяца 2019 г.</v>
      </c>
      <c r="J285" s="31"/>
      <c r="K285" s="31"/>
      <c r="L285" s="31"/>
      <c r="M285" s="31"/>
      <c r="N285" s="31"/>
      <c r="O285" s="31"/>
      <c r="P285" s="31"/>
      <c r="Q285" s="31"/>
      <c r="R285" s="31">
        <f t="shared" ref="R285:T297" si="75">R284</f>
        <v>808</v>
      </c>
      <c r="S285" s="31" t="s">
        <v>220</v>
      </c>
      <c r="T285" s="31" t="s">
        <v>221</v>
      </c>
      <c r="U285" s="31" t="s">
        <v>477</v>
      </c>
      <c r="V285" s="31">
        <v>119</v>
      </c>
      <c r="W285" s="32">
        <v>2813.3180000000002</v>
      </c>
      <c r="X285" s="32">
        <f t="shared" si="68"/>
        <v>2813.3180000000002</v>
      </c>
      <c r="Y285" s="32">
        <f t="shared" si="69"/>
        <v>0</v>
      </c>
      <c r="Z285" s="32">
        <v>1814.99</v>
      </c>
      <c r="AA285" s="32">
        <f t="shared" si="70"/>
        <v>1814.99</v>
      </c>
      <c r="AB285" s="33">
        <f t="shared" si="71"/>
        <v>0</v>
      </c>
      <c r="AC285" s="30" t="str">
        <f>AC284</f>
        <v>х</v>
      </c>
    </row>
    <row r="286" spans="1:29" s="15" customFormat="1" ht="88.5" customHeight="1">
      <c r="A286" s="3" t="s">
        <v>634</v>
      </c>
      <c r="B286" s="29" t="s">
        <v>11</v>
      </c>
      <c r="C286" s="29" t="s">
        <v>40</v>
      </c>
      <c r="D286" s="29" t="s">
        <v>15</v>
      </c>
      <c r="E286" s="29" t="s">
        <v>13</v>
      </c>
      <c r="F286" s="29" t="str">
        <f t="shared" ref="F286:H297" si="76">F285</f>
        <v xml:space="preserve">*-За 4 месяца 2019 г. заработная плата составила 31 681,18 руб.,т.е. 95,52 % от прогнозной среднемесячной зарплаты по ПСЭР области - 33 167,00 руб. </v>
      </c>
      <c r="G286" s="30" t="str">
        <f t="shared" si="76"/>
        <v>2019 г.</v>
      </c>
      <c r="H286" s="30" t="str">
        <f t="shared" si="61"/>
        <v>2019 г.</v>
      </c>
      <c r="I286" s="30" t="str">
        <f t="shared" si="74"/>
        <v>4 месяца 2019 г.</v>
      </c>
      <c r="J286" s="40"/>
      <c r="K286" s="40"/>
      <c r="L286" s="40"/>
      <c r="M286" s="40"/>
      <c r="N286" s="40"/>
      <c r="O286" s="40"/>
      <c r="P286" s="40"/>
      <c r="Q286" s="40"/>
      <c r="R286" s="31">
        <f t="shared" si="75"/>
        <v>808</v>
      </c>
      <c r="S286" s="31" t="s">
        <v>220</v>
      </c>
      <c r="T286" s="31" t="s">
        <v>221</v>
      </c>
      <c r="U286" s="40" t="s">
        <v>478</v>
      </c>
      <c r="V286" s="40">
        <v>111</v>
      </c>
      <c r="W286" s="41">
        <v>489.4</v>
      </c>
      <c r="X286" s="32">
        <f t="shared" si="68"/>
        <v>489.4</v>
      </c>
      <c r="Y286" s="32">
        <f t="shared" si="69"/>
        <v>0</v>
      </c>
      <c r="Z286" s="41">
        <v>0</v>
      </c>
      <c r="AA286" s="32">
        <f t="shared" si="70"/>
        <v>0</v>
      </c>
      <c r="AB286" s="41">
        <f t="shared" si="71"/>
        <v>0</v>
      </c>
      <c r="AC286" s="40" t="str">
        <f>AC285</f>
        <v>х</v>
      </c>
    </row>
    <row r="287" spans="1:29" s="15" customFormat="1" ht="88.5" customHeight="1">
      <c r="A287" s="3" t="s">
        <v>635</v>
      </c>
      <c r="B287" s="29" t="s">
        <v>11</v>
      </c>
      <c r="C287" s="29" t="s">
        <v>40</v>
      </c>
      <c r="D287" s="29" t="s">
        <v>15</v>
      </c>
      <c r="E287" s="29" t="s">
        <v>13</v>
      </c>
      <c r="F287" s="29" t="str">
        <f t="shared" si="76"/>
        <v xml:space="preserve">*-За 4 месяца 2019 г. заработная плата составила 31 681,18 руб.,т.е. 95,52 % от прогнозной среднемесячной зарплаты по ПСЭР области - 33 167,00 руб. </v>
      </c>
      <c r="G287" s="30" t="str">
        <f t="shared" si="76"/>
        <v>2019 г.</v>
      </c>
      <c r="H287" s="30" t="str">
        <f t="shared" si="61"/>
        <v>2019 г.</v>
      </c>
      <c r="I287" s="30" t="str">
        <f t="shared" si="74"/>
        <v>4 месяца 2019 г.</v>
      </c>
      <c r="J287" s="40"/>
      <c r="K287" s="40"/>
      <c r="L287" s="40"/>
      <c r="M287" s="40"/>
      <c r="N287" s="40"/>
      <c r="O287" s="40"/>
      <c r="P287" s="40"/>
      <c r="Q287" s="40"/>
      <c r="R287" s="31">
        <f t="shared" si="75"/>
        <v>808</v>
      </c>
      <c r="S287" s="31" t="s">
        <v>220</v>
      </c>
      <c r="T287" s="31" t="s">
        <v>221</v>
      </c>
      <c r="U287" s="40" t="s">
        <v>478</v>
      </c>
      <c r="V287" s="40">
        <v>119</v>
      </c>
      <c r="W287" s="41">
        <v>5.2</v>
      </c>
      <c r="X287" s="32">
        <f t="shared" si="68"/>
        <v>5.2</v>
      </c>
      <c r="Y287" s="32">
        <f t="shared" si="69"/>
        <v>0</v>
      </c>
      <c r="Z287" s="41">
        <v>0</v>
      </c>
      <c r="AA287" s="32">
        <f t="shared" si="70"/>
        <v>0</v>
      </c>
      <c r="AB287" s="41">
        <f t="shared" si="71"/>
        <v>0</v>
      </c>
      <c r="AC287" s="40" t="str">
        <f t="shared" ref="AC287:AC303" si="77">AC286</f>
        <v>х</v>
      </c>
    </row>
    <row r="288" spans="1:29" s="15" customFormat="1" ht="88.5" customHeight="1">
      <c r="A288" s="3" t="s">
        <v>636</v>
      </c>
      <c r="B288" s="29" t="s">
        <v>11</v>
      </c>
      <c r="C288" s="29" t="s">
        <v>40</v>
      </c>
      <c r="D288" s="29" t="s">
        <v>15</v>
      </c>
      <c r="E288" s="29" t="s">
        <v>13</v>
      </c>
      <c r="F288" s="29" t="str">
        <f t="shared" si="76"/>
        <v xml:space="preserve">*-За 4 месяца 2019 г. заработная плата составила 31 681,18 руб.,т.е. 95,52 % от прогнозной среднемесячной зарплаты по ПСЭР области - 33 167,00 руб. </v>
      </c>
      <c r="G288" s="30" t="str">
        <f t="shared" si="76"/>
        <v>2019 г.</v>
      </c>
      <c r="H288" s="30" t="str">
        <f t="shared" si="61"/>
        <v>2019 г.</v>
      </c>
      <c r="I288" s="30" t="str">
        <f t="shared" si="74"/>
        <v>4 месяца 2019 г.</v>
      </c>
      <c r="J288" s="40"/>
      <c r="K288" s="40"/>
      <c r="L288" s="40"/>
      <c r="M288" s="40"/>
      <c r="N288" s="40"/>
      <c r="O288" s="40"/>
      <c r="P288" s="40"/>
      <c r="Q288" s="40"/>
      <c r="R288" s="31">
        <f t="shared" si="75"/>
        <v>808</v>
      </c>
      <c r="S288" s="31" t="s">
        <v>220</v>
      </c>
      <c r="T288" s="31" t="s">
        <v>221</v>
      </c>
      <c r="U288" s="40" t="s">
        <v>522</v>
      </c>
      <c r="V288" s="40">
        <v>111</v>
      </c>
      <c r="W288" s="41">
        <v>37.799999999999997</v>
      </c>
      <c r="X288" s="32">
        <f t="shared" si="68"/>
        <v>37.799999999999997</v>
      </c>
      <c r="Y288" s="32">
        <f t="shared" si="69"/>
        <v>0</v>
      </c>
      <c r="Z288" s="41">
        <v>0</v>
      </c>
      <c r="AA288" s="32">
        <f t="shared" si="70"/>
        <v>0</v>
      </c>
      <c r="AB288" s="41">
        <f t="shared" si="71"/>
        <v>0</v>
      </c>
      <c r="AC288" s="40" t="str">
        <f t="shared" si="77"/>
        <v>х</v>
      </c>
    </row>
    <row r="289" spans="1:29" s="15" customFormat="1" ht="88.5" customHeight="1">
      <c r="A289" s="3" t="s">
        <v>637</v>
      </c>
      <c r="B289" s="29" t="s">
        <v>11</v>
      </c>
      <c r="C289" s="29" t="s">
        <v>40</v>
      </c>
      <c r="D289" s="29" t="s">
        <v>15</v>
      </c>
      <c r="E289" s="29" t="s">
        <v>13</v>
      </c>
      <c r="F289" s="29" t="str">
        <f t="shared" si="76"/>
        <v xml:space="preserve">*-За 4 месяца 2019 г. заработная плата составила 31 681,18 руб.,т.е. 95,52 % от прогнозной среднемесячной зарплаты по ПСЭР области - 33 167,00 руб. </v>
      </c>
      <c r="G289" s="30" t="str">
        <f t="shared" si="76"/>
        <v>2019 г.</v>
      </c>
      <c r="H289" s="30" t="str">
        <f t="shared" si="61"/>
        <v>2019 г.</v>
      </c>
      <c r="I289" s="30" t="str">
        <f t="shared" si="74"/>
        <v>4 месяца 2019 г.</v>
      </c>
      <c r="J289" s="40"/>
      <c r="K289" s="40"/>
      <c r="L289" s="40"/>
      <c r="M289" s="40"/>
      <c r="N289" s="40"/>
      <c r="O289" s="40"/>
      <c r="P289" s="40"/>
      <c r="Q289" s="40"/>
      <c r="R289" s="31">
        <f t="shared" si="75"/>
        <v>808</v>
      </c>
      <c r="S289" s="31" t="s">
        <v>220</v>
      </c>
      <c r="T289" s="31" t="s">
        <v>221</v>
      </c>
      <c r="U289" s="40" t="s">
        <v>522</v>
      </c>
      <c r="V289" s="40">
        <v>119</v>
      </c>
      <c r="W289" s="41">
        <v>0.4</v>
      </c>
      <c r="X289" s="32">
        <f t="shared" si="68"/>
        <v>0.4</v>
      </c>
      <c r="Y289" s="32">
        <f t="shared" si="69"/>
        <v>0</v>
      </c>
      <c r="Z289" s="41">
        <v>0</v>
      </c>
      <c r="AA289" s="32">
        <f t="shared" si="70"/>
        <v>0</v>
      </c>
      <c r="AB289" s="41">
        <f t="shared" si="71"/>
        <v>0</v>
      </c>
      <c r="AC289" s="40" t="str">
        <f t="shared" si="77"/>
        <v>х</v>
      </c>
    </row>
    <row r="290" spans="1:29" s="15" customFormat="1" ht="88.5" customHeight="1">
      <c r="A290" s="3" t="s">
        <v>638</v>
      </c>
      <c r="B290" s="29" t="s">
        <v>11</v>
      </c>
      <c r="C290" s="29" t="s">
        <v>40</v>
      </c>
      <c r="D290" s="29" t="s">
        <v>15</v>
      </c>
      <c r="E290" s="29" t="s">
        <v>13</v>
      </c>
      <c r="F290" s="29" t="str">
        <f t="shared" si="76"/>
        <v xml:space="preserve">*-За 4 месяца 2019 г. заработная плата составила 31 681,18 руб.,т.е. 95,52 % от прогнозной среднемесячной зарплаты по ПСЭР области - 33 167,00 руб. </v>
      </c>
      <c r="G290" s="30" t="str">
        <f t="shared" si="76"/>
        <v>2019 г.</v>
      </c>
      <c r="H290" s="30" t="str">
        <f t="shared" si="61"/>
        <v>2019 г.</v>
      </c>
      <c r="I290" s="30" t="str">
        <f t="shared" si="74"/>
        <v>4 месяца 2019 г.</v>
      </c>
      <c r="J290" s="40"/>
      <c r="K290" s="40"/>
      <c r="L290" s="40"/>
      <c r="M290" s="40"/>
      <c r="N290" s="40"/>
      <c r="O290" s="40"/>
      <c r="P290" s="40"/>
      <c r="Q290" s="40"/>
      <c r="R290" s="31">
        <f t="shared" si="75"/>
        <v>808</v>
      </c>
      <c r="S290" s="31" t="s">
        <v>220</v>
      </c>
      <c r="T290" s="31" t="s">
        <v>221</v>
      </c>
      <c r="U290" s="40" t="s">
        <v>523</v>
      </c>
      <c r="V290" s="40">
        <v>111</v>
      </c>
      <c r="W290" s="41">
        <v>76</v>
      </c>
      <c r="X290" s="32">
        <f t="shared" si="68"/>
        <v>76</v>
      </c>
      <c r="Y290" s="32">
        <f t="shared" si="69"/>
        <v>0</v>
      </c>
      <c r="Z290" s="41">
        <v>0</v>
      </c>
      <c r="AA290" s="32">
        <f t="shared" si="70"/>
        <v>0</v>
      </c>
      <c r="AB290" s="41">
        <f t="shared" si="71"/>
        <v>0</v>
      </c>
      <c r="AC290" s="40" t="str">
        <f t="shared" si="77"/>
        <v>х</v>
      </c>
    </row>
    <row r="291" spans="1:29" s="15" customFormat="1" ht="88.5" customHeight="1">
      <c r="A291" s="3" t="s">
        <v>639</v>
      </c>
      <c r="B291" s="29" t="s">
        <v>11</v>
      </c>
      <c r="C291" s="29" t="s">
        <v>40</v>
      </c>
      <c r="D291" s="29" t="s">
        <v>15</v>
      </c>
      <c r="E291" s="29" t="s">
        <v>13</v>
      </c>
      <c r="F291" s="29" t="str">
        <f t="shared" si="76"/>
        <v xml:space="preserve">*-За 4 месяца 2019 г. заработная плата составила 31 681,18 руб.,т.е. 95,52 % от прогнозной среднемесячной зарплаты по ПСЭР области - 33 167,00 руб. </v>
      </c>
      <c r="G291" s="30" t="str">
        <f t="shared" si="76"/>
        <v>2019 г.</v>
      </c>
      <c r="H291" s="30" t="str">
        <f t="shared" si="61"/>
        <v>2019 г.</v>
      </c>
      <c r="I291" s="30" t="str">
        <f t="shared" si="74"/>
        <v>4 месяца 2019 г.</v>
      </c>
      <c r="J291" s="40"/>
      <c r="K291" s="40"/>
      <c r="L291" s="40"/>
      <c r="M291" s="40"/>
      <c r="N291" s="40"/>
      <c r="O291" s="40"/>
      <c r="P291" s="40"/>
      <c r="Q291" s="40"/>
      <c r="R291" s="31">
        <f t="shared" si="75"/>
        <v>808</v>
      </c>
      <c r="S291" s="31" t="s">
        <v>220</v>
      </c>
      <c r="T291" s="31" t="s">
        <v>221</v>
      </c>
      <c r="U291" s="40" t="s">
        <v>523</v>
      </c>
      <c r="V291" s="40">
        <v>119</v>
      </c>
      <c r="W291" s="41">
        <v>0.8</v>
      </c>
      <c r="X291" s="32">
        <f t="shared" si="68"/>
        <v>0.8</v>
      </c>
      <c r="Y291" s="32">
        <f t="shared" si="69"/>
        <v>0</v>
      </c>
      <c r="Z291" s="41">
        <v>0</v>
      </c>
      <c r="AA291" s="32">
        <f t="shared" si="70"/>
        <v>0</v>
      </c>
      <c r="AB291" s="41">
        <f t="shared" si="71"/>
        <v>0</v>
      </c>
      <c r="AC291" s="40" t="str">
        <f t="shared" si="77"/>
        <v>х</v>
      </c>
    </row>
    <row r="292" spans="1:29" s="15" customFormat="1" ht="88.5" customHeight="1">
      <c r="A292" s="3" t="s">
        <v>640</v>
      </c>
      <c r="B292" s="29" t="str">
        <f t="shared" ref="B292:G297" si="78">B291</f>
        <v>Указ Президента Российской Федерации от 07 мая 2012 года № 597 «О мероприятиях по реализации государственной социальной политики»</v>
      </c>
      <c r="C292" s="29" t="str">
        <f>C291</f>
        <v>Отношение средней заработной платы работников учреждений культуры к средней заработной плате в регионе</v>
      </c>
      <c r="D292" s="29" t="str">
        <f>D291</f>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92" s="29" t="str">
        <f>E291</f>
        <v>Доведение размера средней заработной платы до уровня средней заработной платы в регионе</v>
      </c>
      <c r="F292" s="29" t="str">
        <f t="shared" si="76"/>
        <v xml:space="preserve">*-За 4 месяца 2019 г. заработная плата составила 31 681,18 руб.,т.е. 95,52 % от прогнозной среднемесячной зарплаты по ПСЭР области - 33 167,00 руб. </v>
      </c>
      <c r="G292" s="29" t="str">
        <f t="shared" si="76"/>
        <v>2019 г.</v>
      </c>
      <c r="H292" s="29" t="str">
        <f t="shared" si="76"/>
        <v>2019 г.</v>
      </c>
      <c r="I292" s="29" t="str">
        <f t="shared" si="74"/>
        <v>4 месяца 2019 г.</v>
      </c>
      <c r="J292" s="40"/>
      <c r="K292" s="40"/>
      <c r="L292" s="40"/>
      <c r="M292" s="40"/>
      <c r="N292" s="40"/>
      <c r="O292" s="40"/>
      <c r="P292" s="40"/>
      <c r="Q292" s="40"/>
      <c r="R292" s="31">
        <f t="shared" si="75"/>
        <v>808</v>
      </c>
      <c r="S292" s="31" t="str">
        <f t="shared" si="75"/>
        <v>08.</v>
      </c>
      <c r="T292" s="31" t="str">
        <f t="shared" si="75"/>
        <v>01.</v>
      </c>
      <c r="U292" s="40" t="s">
        <v>565</v>
      </c>
      <c r="V292" s="40">
        <v>111</v>
      </c>
      <c r="W292" s="41">
        <v>69.099999999999994</v>
      </c>
      <c r="X292" s="32">
        <f t="shared" si="68"/>
        <v>69.099999999999994</v>
      </c>
      <c r="Y292" s="32">
        <f t="shared" si="69"/>
        <v>0</v>
      </c>
      <c r="Z292" s="41">
        <v>0</v>
      </c>
      <c r="AA292" s="32">
        <f t="shared" si="70"/>
        <v>0</v>
      </c>
      <c r="AB292" s="41">
        <f t="shared" si="71"/>
        <v>0</v>
      </c>
      <c r="AC292" s="40" t="str">
        <f t="shared" si="77"/>
        <v>х</v>
      </c>
    </row>
    <row r="293" spans="1:29" s="15" customFormat="1" ht="88.5" customHeight="1">
      <c r="A293" s="3" t="s">
        <v>641</v>
      </c>
      <c r="B293" s="29" t="str">
        <f t="shared" si="78"/>
        <v>Указ Президента Российской Федерации от 07 мая 2012 года № 597 «О мероприятиях по реализации государственной социальной политики»</v>
      </c>
      <c r="C293" s="29" t="str">
        <f t="shared" si="78"/>
        <v>Отношение средней заработной платы работников учреждений культуры к средней заработной плате в регионе</v>
      </c>
      <c r="D293"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93" s="29" t="str">
        <f t="shared" si="78"/>
        <v>Доведение размера средней заработной платы до уровня средней заработной платы в регионе</v>
      </c>
      <c r="F293" s="29" t="str">
        <f t="shared" si="78"/>
        <v xml:space="preserve">*-За 4 месяца 2019 г. заработная плата составила 31 681,18 руб.,т.е. 95,52 % от прогнозной среднемесячной зарплаты по ПСЭР области - 33 167,00 руб. </v>
      </c>
      <c r="G293" s="29" t="str">
        <f t="shared" si="78"/>
        <v>2019 г.</v>
      </c>
      <c r="H293" s="29" t="str">
        <f t="shared" si="76"/>
        <v>2019 г.</v>
      </c>
      <c r="I293" s="29" t="str">
        <f>I292</f>
        <v>4 месяца 2019 г.</v>
      </c>
      <c r="J293" s="40"/>
      <c r="K293" s="40"/>
      <c r="L293" s="40"/>
      <c r="M293" s="40"/>
      <c r="N293" s="40"/>
      <c r="O293" s="40"/>
      <c r="P293" s="40"/>
      <c r="Q293" s="40"/>
      <c r="R293" s="31">
        <f t="shared" si="75"/>
        <v>808</v>
      </c>
      <c r="S293" s="31" t="str">
        <f t="shared" si="75"/>
        <v>08.</v>
      </c>
      <c r="T293" s="31" t="str">
        <f t="shared" si="75"/>
        <v>01.</v>
      </c>
      <c r="U293" s="40" t="s">
        <v>565</v>
      </c>
      <c r="V293" s="40">
        <v>119</v>
      </c>
      <c r="W293" s="41">
        <v>15.7</v>
      </c>
      <c r="X293" s="32">
        <f t="shared" si="68"/>
        <v>15.7</v>
      </c>
      <c r="Y293" s="32">
        <f t="shared" si="69"/>
        <v>0</v>
      </c>
      <c r="Z293" s="41">
        <v>0</v>
      </c>
      <c r="AA293" s="32">
        <f t="shared" si="70"/>
        <v>0</v>
      </c>
      <c r="AB293" s="41">
        <f t="shared" si="71"/>
        <v>0</v>
      </c>
      <c r="AC293" s="40" t="str">
        <f t="shared" si="77"/>
        <v>х</v>
      </c>
    </row>
    <row r="294" spans="1:29" s="15" customFormat="1" ht="88.5" customHeight="1">
      <c r="A294" s="3" t="s">
        <v>642</v>
      </c>
      <c r="B294" s="29" t="str">
        <f t="shared" si="78"/>
        <v>Указ Президента Российской Федерации от 07 мая 2012 года № 597 «О мероприятиях по реализации государственной социальной политики»</v>
      </c>
      <c r="C294" s="29" t="str">
        <f t="shared" si="78"/>
        <v>Отношение средней заработной платы работников учреждений культуры к средней заработной плате в регионе</v>
      </c>
      <c r="D294"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94" s="29" t="str">
        <f t="shared" si="78"/>
        <v>Доведение размера средней заработной платы до уровня средней заработной платы в регионе</v>
      </c>
      <c r="F294" s="29" t="str">
        <f t="shared" si="78"/>
        <v xml:space="preserve">*-За 4 месяца 2019 г. заработная плата составила 31 681,18 руб.,т.е. 95,52 % от прогнозной среднемесячной зарплаты по ПСЭР области - 33 167,00 руб. </v>
      </c>
      <c r="G294" s="29" t="str">
        <f t="shared" si="78"/>
        <v>2019 г.</v>
      </c>
      <c r="H294" s="29" t="str">
        <f t="shared" si="76"/>
        <v>2019 г.</v>
      </c>
      <c r="I294" s="29" t="str">
        <f>I293</f>
        <v>4 месяца 2019 г.</v>
      </c>
      <c r="J294" s="40"/>
      <c r="K294" s="40"/>
      <c r="L294" s="40"/>
      <c r="M294" s="40"/>
      <c r="N294" s="40"/>
      <c r="O294" s="40"/>
      <c r="P294" s="40"/>
      <c r="Q294" s="40"/>
      <c r="R294" s="31">
        <f t="shared" si="75"/>
        <v>808</v>
      </c>
      <c r="S294" s="31" t="str">
        <f t="shared" si="75"/>
        <v>08.</v>
      </c>
      <c r="T294" s="31" t="str">
        <f t="shared" si="75"/>
        <v>01.</v>
      </c>
      <c r="U294" s="40" t="s">
        <v>566</v>
      </c>
      <c r="V294" s="40">
        <v>111</v>
      </c>
      <c r="W294" s="41">
        <v>7.6</v>
      </c>
      <c r="X294" s="32">
        <f t="shared" si="68"/>
        <v>7.6</v>
      </c>
      <c r="Y294" s="32">
        <f t="shared" si="69"/>
        <v>0</v>
      </c>
      <c r="Z294" s="41">
        <v>0</v>
      </c>
      <c r="AA294" s="32">
        <f t="shared" si="70"/>
        <v>0</v>
      </c>
      <c r="AB294" s="41">
        <f t="shared" si="71"/>
        <v>0</v>
      </c>
      <c r="AC294" s="40" t="str">
        <f t="shared" si="77"/>
        <v>х</v>
      </c>
    </row>
    <row r="295" spans="1:29" s="15" customFormat="1" ht="88.5" customHeight="1">
      <c r="A295" s="3" t="s">
        <v>643</v>
      </c>
      <c r="B295" s="29" t="str">
        <f t="shared" si="78"/>
        <v>Указ Президента Российской Федерации от 07 мая 2012 года № 597 «О мероприятиях по реализации государственной социальной политики»</v>
      </c>
      <c r="C295" s="29" t="str">
        <f t="shared" si="78"/>
        <v>Отношение средней заработной платы работников учреждений культуры к средней заработной плате в регионе</v>
      </c>
      <c r="D295"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95" s="29" t="str">
        <f t="shared" si="78"/>
        <v>Доведение размера средней заработной платы до уровня средней заработной платы в регионе</v>
      </c>
      <c r="F295" s="29" t="str">
        <f t="shared" si="78"/>
        <v xml:space="preserve">*-За 4 месяца 2019 г. заработная плата составила 31 681,18 руб.,т.е. 95,52 % от прогнозной среднемесячной зарплаты по ПСЭР области - 33 167,00 руб. </v>
      </c>
      <c r="G295" s="29" t="str">
        <f t="shared" si="78"/>
        <v>2019 г.</v>
      </c>
      <c r="H295" s="29" t="str">
        <f t="shared" si="76"/>
        <v>2019 г.</v>
      </c>
      <c r="I295" s="29" t="str">
        <f>I294</f>
        <v>4 месяца 2019 г.</v>
      </c>
      <c r="J295" s="40"/>
      <c r="K295" s="40"/>
      <c r="L295" s="40"/>
      <c r="M295" s="40"/>
      <c r="N295" s="40"/>
      <c r="O295" s="40"/>
      <c r="P295" s="40"/>
      <c r="Q295" s="40"/>
      <c r="R295" s="31">
        <f t="shared" si="75"/>
        <v>808</v>
      </c>
      <c r="S295" s="31" t="str">
        <f t="shared" si="75"/>
        <v>08.</v>
      </c>
      <c r="T295" s="31" t="str">
        <f t="shared" si="75"/>
        <v>01.</v>
      </c>
      <c r="U295" s="40" t="s">
        <v>566</v>
      </c>
      <c r="V295" s="40">
        <v>119</v>
      </c>
      <c r="W295" s="41">
        <v>1.7</v>
      </c>
      <c r="X295" s="32">
        <f t="shared" si="68"/>
        <v>1.7</v>
      </c>
      <c r="Y295" s="32">
        <f t="shared" si="69"/>
        <v>0</v>
      </c>
      <c r="Z295" s="41">
        <v>0</v>
      </c>
      <c r="AA295" s="32">
        <f t="shared" si="70"/>
        <v>0</v>
      </c>
      <c r="AB295" s="41">
        <f t="shared" si="71"/>
        <v>0</v>
      </c>
      <c r="AC295" s="40" t="str">
        <f t="shared" si="77"/>
        <v>х</v>
      </c>
    </row>
    <row r="296" spans="1:29" s="15" customFormat="1" ht="88.5" customHeight="1">
      <c r="A296" s="3" t="s">
        <v>644</v>
      </c>
      <c r="B296" s="29" t="str">
        <f t="shared" si="78"/>
        <v>Указ Президента Российской Федерации от 07 мая 2012 года № 597 «О мероприятиях по реализации государственной социальной политики»</v>
      </c>
      <c r="C296" s="29" t="str">
        <f t="shared" si="78"/>
        <v>Отношение средней заработной платы работников учреждений культуры к средней заработной плате в регионе</v>
      </c>
      <c r="D296"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96" s="29" t="str">
        <f t="shared" si="78"/>
        <v>Доведение размера средней заработной платы до уровня средней заработной платы в регионе</v>
      </c>
      <c r="F296" s="29" t="str">
        <f t="shared" si="78"/>
        <v xml:space="preserve">*-За 4 месяца 2019 г. заработная плата составила 31 681,18 руб.,т.е. 95,52 % от прогнозной среднемесячной зарплаты по ПСЭР области - 33 167,00 руб. </v>
      </c>
      <c r="G296" s="29" t="str">
        <f t="shared" si="78"/>
        <v>2019 г.</v>
      </c>
      <c r="H296" s="29" t="str">
        <f t="shared" si="76"/>
        <v>2019 г.</v>
      </c>
      <c r="I296" s="29" t="str">
        <f>I295</f>
        <v>4 месяца 2019 г.</v>
      </c>
      <c r="J296" s="40"/>
      <c r="K296" s="40"/>
      <c r="L296" s="40"/>
      <c r="M296" s="40"/>
      <c r="N296" s="40"/>
      <c r="O296" s="40"/>
      <c r="P296" s="40"/>
      <c r="Q296" s="40"/>
      <c r="R296" s="31">
        <f t="shared" si="75"/>
        <v>808</v>
      </c>
      <c r="S296" s="31" t="str">
        <f t="shared" si="75"/>
        <v>08.</v>
      </c>
      <c r="T296" s="31" t="str">
        <f t="shared" si="75"/>
        <v>01.</v>
      </c>
      <c r="U296" s="40" t="s">
        <v>567</v>
      </c>
      <c r="V296" s="40">
        <v>111</v>
      </c>
      <c r="W296" s="41">
        <v>6.7</v>
      </c>
      <c r="X296" s="32">
        <f t="shared" si="68"/>
        <v>6.7</v>
      </c>
      <c r="Y296" s="32">
        <f t="shared" si="69"/>
        <v>0</v>
      </c>
      <c r="Z296" s="41">
        <v>0</v>
      </c>
      <c r="AA296" s="32">
        <f t="shared" si="70"/>
        <v>0</v>
      </c>
      <c r="AB296" s="41">
        <f t="shared" si="71"/>
        <v>0</v>
      </c>
      <c r="AC296" s="40" t="str">
        <f t="shared" si="77"/>
        <v>х</v>
      </c>
    </row>
    <row r="297" spans="1:29" s="15" customFormat="1" ht="88.5" customHeight="1">
      <c r="A297" s="3" t="s">
        <v>645</v>
      </c>
      <c r="B297" s="29" t="str">
        <f t="shared" si="78"/>
        <v>Указ Президента Российской Федерации от 07 мая 2012 года № 597 «О мероприятиях по реализации государственной социальной политики»</v>
      </c>
      <c r="C297" s="29" t="str">
        <f t="shared" si="78"/>
        <v>Отношение средней заработной платы работников учреждений культуры к средней заработной плате в регионе</v>
      </c>
      <c r="D297" s="29" t="str">
        <f t="shared" si="78"/>
        <v>Постановление мэрии от 20.03.2014  № 1563 "Об утверждении Плана мероприятий («дорожная карта») «Изменения, направленные на повышение эффективности сферы культуры города Череповца»</v>
      </c>
      <c r="E297" s="29" t="str">
        <f t="shared" si="78"/>
        <v>Доведение размера средней заработной платы до уровня средней заработной платы в регионе</v>
      </c>
      <c r="F297" s="29" t="str">
        <f t="shared" si="78"/>
        <v xml:space="preserve">*-За 4 месяца 2019 г. заработная плата составила 31 681,18 руб.,т.е. 95,52 % от прогнозной среднемесячной зарплаты по ПСЭР области - 33 167,00 руб. </v>
      </c>
      <c r="G297" s="29" t="str">
        <f t="shared" si="78"/>
        <v>2019 г.</v>
      </c>
      <c r="H297" s="29" t="str">
        <f t="shared" si="76"/>
        <v>2019 г.</v>
      </c>
      <c r="I297" s="29" t="str">
        <f>I296</f>
        <v>4 месяца 2019 г.</v>
      </c>
      <c r="J297" s="40"/>
      <c r="K297" s="40"/>
      <c r="L297" s="40"/>
      <c r="M297" s="40"/>
      <c r="N297" s="40"/>
      <c r="O297" s="40"/>
      <c r="P297" s="40"/>
      <c r="Q297" s="40"/>
      <c r="R297" s="31">
        <f t="shared" si="75"/>
        <v>808</v>
      </c>
      <c r="S297" s="31" t="str">
        <f t="shared" si="75"/>
        <v>08.</v>
      </c>
      <c r="T297" s="31" t="str">
        <f t="shared" si="75"/>
        <v>01.</v>
      </c>
      <c r="U297" s="40" t="s">
        <v>567</v>
      </c>
      <c r="V297" s="40">
        <v>119</v>
      </c>
      <c r="W297" s="41">
        <v>1.5</v>
      </c>
      <c r="X297" s="32">
        <f t="shared" si="68"/>
        <v>1.5</v>
      </c>
      <c r="Y297" s="32">
        <f t="shared" si="69"/>
        <v>0</v>
      </c>
      <c r="Z297" s="41">
        <v>0</v>
      </c>
      <c r="AA297" s="32">
        <f t="shared" si="70"/>
        <v>0</v>
      </c>
      <c r="AB297" s="41">
        <f t="shared" si="71"/>
        <v>0</v>
      </c>
      <c r="AC297" s="40" t="str">
        <f t="shared" si="77"/>
        <v>х</v>
      </c>
    </row>
    <row r="298" spans="1:29" s="15" customFormat="1" ht="88.5" customHeight="1">
      <c r="A298" s="3" t="s">
        <v>646</v>
      </c>
      <c r="B298" s="29" t="s">
        <v>11</v>
      </c>
      <c r="C298" s="29" t="s">
        <v>40</v>
      </c>
      <c r="D298" s="29" t="s">
        <v>15</v>
      </c>
      <c r="E298" s="29" t="s">
        <v>13</v>
      </c>
      <c r="F298" s="29" t="str">
        <f>F287</f>
        <v xml:space="preserve">*-За 4 месяца 2019 г. заработная плата составила 31 681,18 руб.,т.е. 95,52 % от прогнозной среднемесячной зарплаты по ПСЭР области - 33 167,00 руб. </v>
      </c>
      <c r="G298" s="30" t="str">
        <f>G287</f>
        <v>2019 г.</v>
      </c>
      <c r="H298" s="30" t="str">
        <f t="shared" si="61"/>
        <v>2019 г.</v>
      </c>
      <c r="I298" s="30" t="str">
        <f>I287</f>
        <v>4 месяца 2019 г.</v>
      </c>
      <c r="J298" s="40"/>
      <c r="K298" s="40"/>
      <c r="L298" s="40"/>
      <c r="M298" s="40"/>
      <c r="N298" s="40"/>
      <c r="O298" s="40"/>
      <c r="P298" s="40"/>
      <c r="Q298" s="40"/>
      <c r="R298" s="31">
        <f>R287</f>
        <v>808</v>
      </c>
      <c r="S298" s="31" t="s">
        <v>220</v>
      </c>
      <c r="T298" s="31" t="s">
        <v>221</v>
      </c>
      <c r="U298" s="40" t="s">
        <v>479</v>
      </c>
      <c r="V298" s="40">
        <v>111</v>
      </c>
      <c r="W298" s="41">
        <v>1274.2</v>
      </c>
      <c r="X298" s="32">
        <f t="shared" si="68"/>
        <v>1274.2</v>
      </c>
      <c r="Y298" s="32">
        <f t="shared" si="69"/>
        <v>0</v>
      </c>
      <c r="Z298" s="41">
        <v>0</v>
      </c>
      <c r="AA298" s="32">
        <f t="shared" si="70"/>
        <v>0</v>
      </c>
      <c r="AB298" s="41">
        <f t="shared" si="71"/>
        <v>0</v>
      </c>
      <c r="AC298" s="40" t="str">
        <f>AC291</f>
        <v>х</v>
      </c>
    </row>
    <row r="299" spans="1:29" s="15" customFormat="1" ht="88.5" customHeight="1">
      <c r="A299" s="3" t="s">
        <v>647</v>
      </c>
      <c r="B299" s="29" t="s">
        <v>11</v>
      </c>
      <c r="C299" s="29" t="s">
        <v>40</v>
      </c>
      <c r="D299" s="29" t="s">
        <v>15</v>
      </c>
      <c r="E299" s="29" t="s">
        <v>13</v>
      </c>
      <c r="F299" s="29" t="str">
        <f>F298</f>
        <v xml:space="preserve">*-За 4 месяца 2019 г. заработная плата составила 31 681,18 руб.,т.е. 95,52 % от прогнозной среднемесячной зарплаты по ПСЭР области - 33 167,00 руб. </v>
      </c>
      <c r="G299" s="30" t="str">
        <f>G298</f>
        <v>2019 г.</v>
      </c>
      <c r="H299" s="30" t="str">
        <f t="shared" si="61"/>
        <v>2019 г.</v>
      </c>
      <c r="I299" s="30" t="str">
        <f t="shared" ref="I299:I304" si="79">I298</f>
        <v>4 месяца 2019 г.</v>
      </c>
      <c r="J299" s="40"/>
      <c r="K299" s="40"/>
      <c r="L299" s="40"/>
      <c r="M299" s="40"/>
      <c r="N299" s="40"/>
      <c r="O299" s="40"/>
      <c r="P299" s="40"/>
      <c r="Q299" s="40"/>
      <c r="R299" s="31">
        <f>R298</f>
        <v>808</v>
      </c>
      <c r="S299" s="31" t="s">
        <v>220</v>
      </c>
      <c r="T299" s="31" t="s">
        <v>221</v>
      </c>
      <c r="U299" s="40" t="s">
        <v>479</v>
      </c>
      <c r="V299" s="40">
        <v>119</v>
      </c>
      <c r="W299" s="41">
        <v>26.792999999999999</v>
      </c>
      <c r="X299" s="32">
        <f t="shared" si="68"/>
        <v>26.792999999999999</v>
      </c>
      <c r="Y299" s="32">
        <f t="shared" si="69"/>
        <v>0</v>
      </c>
      <c r="Z299" s="41">
        <v>0</v>
      </c>
      <c r="AA299" s="32">
        <f t="shared" si="70"/>
        <v>0</v>
      </c>
      <c r="AB299" s="41">
        <f t="shared" si="71"/>
        <v>0</v>
      </c>
      <c r="AC299" s="40" t="str">
        <f>AC298</f>
        <v>х</v>
      </c>
    </row>
    <row r="300" spans="1:29" s="15" customFormat="1" ht="88.5" customHeight="1">
      <c r="A300" s="3" t="s">
        <v>648</v>
      </c>
      <c r="B300" s="29" t="s">
        <v>11</v>
      </c>
      <c r="C300" s="29" t="s">
        <v>40</v>
      </c>
      <c r="D300" s="29" t="s">
        <v>15</v>
      </c>
      <c r="E300" s="29" t="s">
        <v>13</v>
      </c>
      <c r="F300" s="29" t="str">
        <f t="shared" ref="F300:G303" si="80">F299</f>
        <v xml:space="preserve">*-За 4 месяца 2019 г. заработная плата составила 31 681,18 руб.,т.е. 95,52 % от прогнозной среднемесячной зарплаты по ПСЭР области - 33 167,00 руб. </v>
      </c>
      <c r="G300" s="30" t="str">
        <f t="shared" si="80"/>
        <v>2019 г.</v>
      </c>
      <c r="H300" s="30" t="str">
        <f t="shared" si="61"/>
        <v>2019 г.</v>
      </c>
      <c r="I300" s="30" t="str">
        <f t="shared" si="79"/>
        <v>4 месяца 2019 г.</v>
      </c>
      <c r="J300" s="40"/>
      <c r="K300" s="40"/>
      <c r="L300" s="40"/>
      <c r="M300" s="40"/>
      <c r="N300" s="40"/>
      <c r="O300" s="40"/>
      <c r="P300" s="40"/>
      <c r="Q300" s="40"/>
      <c r="R300" s="31">
        <f>R299</f>
        <v>808</v>
      </c>
      <c r="S300" s="31" t="s">
        <v>220</v>
      </c>
      <c r="T300" s="31" t="s">
        <v>221</v>
      </c>
      <c r="U300" s="40" t="s">
        <v>480</v>
      </c>
      <c r="V300" s="40">
        <v>111</v>
      </c>
      <c r="W300" s="41">
        <v>179.5</v>
      </c>
      <c r="X300" s="32">
        <f t="shared" si="68"/>
        <v>179.5</v>
      </c>
      <c r="Y300" s="32">
        <f t="shared" si="69"/>
        <v>0</v>
      </c>
      <c r="Z300" s="41">
        <v>0</v>
      </c>
      <c r="AA300" s="32">
        <f t="shared" si="70"/>
        <v>0</v>
      </c>
      <c r="AB300" s="41">
        <f t="shared" si="71"/>
        <v>0</v>
      </c>
      <c r="AC300" s="40" t="str">
        <f>AC299</f>
        <v>х</v>
      </c>
    </row>
    <row r="301" spans="1:29" s="15" customFormat="1" ht="88.5" customHeight="1">
      <c r="A301" s="3" t="s">
        <v>649</v>
      </c>
      <c r="B301" s="29" t="s">
        <v>11</v>
      </c>
      <c r="C301" s="29" t="s">
        <v>40</v>
      </c>
      <c r="D301" s="29" t="s">
        <v>15</v>
      </c>
      <c r="E301" s="29" t="s">
        <v>13</v>
      </c>
      <c r="F301" s="29" t="str">
        <f t="shared" si="80"/>
        <v xml:space="preserve">*-За 4 месяца 2019 г. заработная плата составила 31 681,18 руб.,т.е. 95,52 % от прогнозной среднемесячной зарплаты по ПСЭР области - 33 167,00 руб. </v>
      </c>
      <c r="G301" s="30" t="str">
        <f t="shared" si="80"/>
        <v>2019 г.</v>
      </c>
      <c r="H301" s="30" t="str">
        <f t="shared" si="61"/>
        <v>2019 г.</v>
      </c>
      <c r="I301" s="30" t="str">
        <f t="shared" si="79"/>
        <v>4 месяца 2019 г.</v>
      </c>
      <c r="J301" s="40"/>
      <c r="K301" s="40"/>
      <c r="L301" s="40"/>
      <c r="M301" s="40"/>
      <c r="N301" s="40"/>
      <c r="O301" s="40"/>
      <c r="P301" s="40"/>
      <c r="Q301" s="40"/>
      <c r="R301" s="31">
        <f>R300</f>
        <v>808</v>
      </c>
      <c r="S301" s="31" t="s">
        <v>220</v>
      </c>
      <c r="T301" s="31" t="s">
        <v>221</v>
      </c>
      <c r="U301" s="40" t="str">
        <f>U300</f>
        <v>02301S1650.</v>
      </c>
      <c r="V301" s="40">
        <v>119</v>
      </c>
      <c r="W301" s="41">
        <v>54.15</v>
      </c>
      <c r="X301" s="32">
        <f t="shared" si="68"/>
        <v>54.15</v>
      </c>
      <c r="Y301" s="32">
        <f t="shared" si="69"/>
        <v>0</v>
      </c>
      <c r="Z301" s="41">
        <v>0</v>
      </c>
      <c r="AA301" s="32">
        <f t="shared" si="70"/>
        <v>0</v>
      </c>
      <c r="AB301" s="41">
        <f t="shared" si="71"/>
        <v>0</v>
      </c>
      <c r="AC301" s="40" t="str">
        <f t="shared" si="77"/>
        <v>х</v>
      </c>
    </row>
    <row r="302" spans="1:29" s="15" customFormat="1" ht="88.5" customHeight="1">
      <c r="A302" s="3" t="s">
        <v>650</v>
      </c>
      <c r="B302" s="29" t="s">
        <v>11</v>
      </c>
      <c r="C302" s="29" t="s">
        <v>40</v>
      </c>
      <c r="D302" s="29" t="s">
        <v>15</v>
      </c>
      <c r="E302" s="29" t="s">
        <v>13</v>
      </c>
      <c r="F302" s="29" t="str">
        <f t="shared" si="80"/>
        <v xml:space="preserve">*-За 4 месяца 2019 г. заработная плата составила 31 681,18 руб.,т.е. 95,52 % от прогнозной среднемесячной зарплаты по ПСЭР области - 33 167,00 руб. </v>
      </c>
      <c r="G302" s="30" t="str">
        <f t="shared" si="80"/>
        <v>2019 г.</v>
      </c>
      <c r="H302" s="30" t="str">
        <f t="shared" si="61"/>
        <v>2019 г.</v>
      </c>
      <c r="I302" s="30" t="str">
        <f t="shared" si="79"/>
        <v>4 месяца 2019 г.</v>
      </c>
      <c r="J302" s="40"/>
      <c r="K302" s="40"/>
      <c r="L302" s="40"/>
      <c r="M302" s="40"/>
      <c r="N302" s="40"/>
      <c r="O302" s="40"/>
      <c r="P302" s="40"/>
      <c r="Q302" s="40"/>
      <c r="R302" s="31">
        <f>R301</f>
        <v>808</v>
      </c>
      <c r="S302" s="31" t="s">
        <v>220</v>
      </c>
      <c r="T302" s="31" t="s">
        <v>221</v>
      </c>
      <c r="U302" s="40" t="s">
        <v>481</v>
      </c>
      <c r="V302" s="40">
        <v>111</v>
      </c>
      <c r="W302" s="41">
        <v>328.8</v>
      </c>
      <c r="X302" s="32">
        <f t="shared" si="68"/>
        <v>328.8</v>
      </c>
      <c r="Y302" s="32">
        <f t="shared" si="69"/>
        <v>0</v>
      </c>
      <c r="Z302" s="41">
        <v>0</v>
      </c>
      <c r="AA302" s="32">
        <f t="shared" si="70"/>
        <v>0</v>
      </c>
      <c r="AB302" s="41">
        <f t="shared" si="71"/>
        <v>0</v>
      </c>
      <c r="AC302" s="40" t="str">
        <f t="shared" si="77"/>
        <v>х</v>
      </c>
    </row>
    <row r="303" spans="1:29" s="15" customFormat="1" ht="88.5" customHeight="1">
      <c r="A303" s="3" t="s">
        <v>651</v>
      </c>
      <c r="B303" s="29" t="s">
        <v>11</v>
      </c>
      <c r="C303" s="29" t="s">
        <v>40</v>
      </c>
      <c r="D303" s="29" t="s">
        <v>15</v>
      </c>
      <c r="E303" s="29" t="s">
        <v>13</v>
      </c>
      <c r="F303" s="29" t="str">
        <f t="shared" si="80"/>
        <v xml:space="preserve">*-За 4 месяца 2019 г. заработная плата составила 31 681,18 руб.,т.е. 95,52 % от прогнозной среднемесячной зарплаты по ПСЭР области - 33 167,00 руб. </v>
      </c>
      <c r="G303" s="30" t="str">
        <f t="shared" si="80"/>
        <v>2019 г.</v>
      </c>
      <c r="H303" s="30" t="str">
        <f t="shared" si="61"/>
        <v>2019 г.</v>
      </c>
      <c r="I303" s="30" t="str">
        <f t="shared" si="79"/>
        <v>4 месяца 2019 г.</v>
      </c>
      <c r="J303" s="40"/>
      <c r="K303" s="40"/>
      <c r="L303" s="40"/>
      <c r="M303" s="40"/>
      <c r="N303" s="40"/>
      <c r="O303" s="40"/>
      <c r="P303" s="40"/>
      <c r="Q303" s="40"/>
      <c r="R303" s="31">
        <f>R302</f>
        <v>808</v>
      </c>
      <c r="S303" s="31" t="s">
        <v>220</v>
      </c>
      <c r="T303" s="31" t="s">
        <v>221</v>
      </c>
      <c r="U303" s="40" t="str">
        <f>U302</f>
        <v>02304S1650.</v>
      </c>
      <c r="V303" s="40">
        <v>119</v>
      </c>
      <c r="W303" s="41">
        <v>99.25</v>
      </c>
      <c r="X303" s="32">
        <f t="shared" si="68"/>
        <v>99.25</v>
      </c>
      <c r="Y303" s="32">
        <f t="shared" si="69"/>
        <v>0</v>
      </c>
      <c r="Z303" s="41">
        <v>0</v>
      </c>
      <c r="AA303" s="32">
        <f t="shared" si="70"/>
        <v>0</v>
      </c>
      <c r="AB303" s="41">
        <f t="shared" si="71"/>
        <v>0</v>
      </c>
      <c r="AC303" s="40" t="str">
        <f t="shared" si="77"/>
        <v>х</v>
      </c>
    </row>
    <row r="304" spans="1:29" s="15" customFormat="1" ht="88.5" customHeight="1">
      <c r="A304" s="3" t="s">
        <v>652</v>
      </c>
      <c r="B304" s="29" t="s">
        <v>11</v>
      </c>
      <c r="C304" s="29" t="s">
        <v>37</v>
      </c>
      <c r="D304" s="29" t="s">
        <v>15</v>
      </c>
      <c r="E304" s="29" t="s">
        <v>39</v>
      </c>
      <c r="F304" s="29" t="s">
        <v>327</v>
      </c>
      <c r="G304" s="30" t="str">
        <f>G303</f>
        <v>2019 г.</v>
      </c>
      <c r="H304" s="30" t="str">
        <f>H303</f>
        <v>2019 г.</v>
      </c>
      <c r="I304" s="30" t="s">
        <v>557</v>
      </c>
      <c r="J304" s="30"/>
      <c r="K304" s="30"/>
      <c r="L304" s="30"/>
      <c r="M304" s="30"/>
      <c r="N304" s="30"/>
      <c r="O304" s="30"/>
      <c r="P304" s="30"/>
      <c r="Q304" s="30"/>
      <c r="R304" s="30"/>
      <c r="S304" s="30"/>
      <c r="T304" s="30"/>
      <c r="U304" s="30"/>
      <c r="V304" s="30"/>
      <c r="W304" s="33"/>
      <c r="X304" s="33"/>
      <c r="Y304" s="33"/>
      <c r="Z304" s="33"/>
      <c r="AA304" s="33"/>
      <c r="AB304" s="33"/>
      <c r="AC304" s="43" t="s">
        <v>568</v>
      </c>
    </row>
    <row r="305" spans="1:258" s="15" customFormat="1" ht="88.5" customHeight="1">
      <c r="A305" s="3" t="s">
        <v>653</v>
      </c>
      <c r="B305" s="29" t="s">
        <v>11</v>
      </c>
      <c r="C305" s="29" t="s">
        <v>37</v>
      </c>
      <c r="D305" s="29" t="s">
        <v>15</v>
      </c>
      <c r="E305" s="29" t="s">
        <v>39</v>
      </c>
      <c r="F305" s="29" t="s">
        <v>327</v>
      </c>
      <c r="G305" s="30" t="str">
        <f>G298</f>
        <v>2019 г.</v>
      </c>
      <c r="H305" s="30" t="str">
        <f>H298</f>
        <v>2019 г.</v>
      </c>
      <c r="I305" s="30" t="str">
        <f>I298</f>
        <v>4 месяца 2019 г.</v>
      </c>
      <c r="J305" s="30"/>
      <c r="K305" s="30"/>
      <c r="L305" s="30"/>
      <c r="M305" s="30"/>
      <c r="N305" s="30"/>
      <c r="O305" s="30"/>
      <c r="P305" s="30"/>
      <c r="Q305" s="30"/>
      <c r="R305" s="30"/>
      <c r="S305" s="30"/>
      <c r="T305" s="30"/>
      <c r="U305" s="30"/>
      <c r="V305" s="30"/>
      <c r="W305" s="33"/>
      <c r="X305" s="33"/>
      <c r="Y305" s="33"/>
      <c r="Z305" s="33"/>
      <c r="AA305" s="33"/>
      <c r="AB305" s="33"/>
      <c r="AC305" s="43" t="s">
        <v>568</v>
      </c>
    </row>
    <row r="306" spans="1:258" s="15" customFormat="1" ht="75" customHeight="1">
      <c r="A306" s="42" t="s">
        <v>445</v>
      </c>
      <c r="B306" s="4" t="s">
        <v>11</v>
      </c>
      <c r="C306" s="4" t="s">
        <v>37</v>
      </c>
      <c r="D306" s="4" t="s">
        <v>15</v>
      </c>
      <c r="E306" s="4" t="s">
        <v>39</v>
      </c>
      <c r="F306" s="4" t="s">
        <v>51</v>
      </c>
      <c r="G306" s="3">
        <v>2018</v>
      </c>
      <c r="H306" s="3">
        <v>2015</v>
      </c>
      <c r="I306" s="3" t="s">
        <v>49</v>
      </c>
      <c r="J306" s="3" t="s">
        <v>43</v>
      </c>
      <c r="K306" s="3" t="s">
        <v>43</v>
      </c>
      <c r="L306" s="3"/>
      <c r="M306" s="3"/>
      <c r="N306" s="3"/>
      <c r="O306" s="3"/>
      <c r="P306" s="3"/>
      <c r="Q306" s="3"/>
      <c r="R306" s="3"/>
      <c r="S306" s="3"/>
      <c r="T306" s="3"/>
      <c r="U306" s="3"/>
      <c r="V306" s="3"/>
      <c r="W306" s="3"/>
      <c r="X306" s="3"/>
      <c r="Y306" s="3"/>
      <c r="Z306" s="3"/>
      <c r="AA306" s="3"/>
      <c r="AB306" s="3" t="s">
        <v>43</v>
      </c>
      <c r="AC306" s="4"/>
    </row>
    <row r="307" spans="1:258" s="15" customFormat="1" ht="79.5" customHeight="1">
      <c r="A307" s="42" t="s">
        <v>446</v>
      </c>
      <c r="B307" s="4" t="s">
        <v>11</v>
      </c>
      <c r="C307" s="4" t="s">
        <v>37</v>
      </c>
      <c r="D307" s="4" t="s">
        <v>15</v>
      </c>
      <c r="E307" s="4" t="s">
        <v>39</v>
      </c>
      <c r="F307" s="4" t="s">
        <v>51</v>
      </c>
      <c r="G307" s="3">
        <v>2018</v>
      </c>
      <c r="H307" s="3">
        <v>2015</v>
      </c>
      <c r="I307" s="3" t="s">
        <v>57</v>
      </c>
      <c r="J307" s="3" t="s">
        <v>43</v>
      </c>
      <c r="K307" s="3" t="s">
        <v>43</v>
      </c>
      <c r="L307" s="3"/>
      <c r="M307" s="3"/>
      <c r="N307" s="3"/>
      <c r="O307" s="3"/>
      <c r="P307" s="3"/>
      <c r="Q307" s="3"/>
      <c r="R307" s="3"/>
      <c r="S307" s="3"/>
      <c r="T307" s="3"/>
      <c r="U307" s="3"/>
      <c r="V307" s="3"/>
      <c r="W307" s="3"/>
      <c r="X307" s="3"/>
      <c r="Y307" s="3"/>
      <c r="Z307" s="3"/>
      <c r="AA307" s="3"/>
      <c r="AB307" s="3" t="s">
        <v>43</v>
      </c>
      <c r="AC307" s="4"/>
    </row>
    <row r="308" spans="1:258" s="15" customFormat="1" ht="77.25" customHeight="1">
      <c r="A308" s="42" t="s">
        <v>447</v>
      </c>
      <c r="B308" s="4" t="s">
        <v>11</v>
      </c>
      <c r="C308" s="4" t="s">
        <v>37</v>
      </c>
      <c r="D308" s="4" t="s">
        <v>15</v>
      </c>
      <c r="E308" s="4" t="s">
        <v>39</v>
      </c>
      <c r="F308" s="4" t="s">
        <v>83</v>
      </c>
      <c r="G308" s="3">
        <v>2018</v>
      </c>
      <c r="H308" s="3">
        <v>2015</v>
      </c>
      <c r="I308" s="3" t="s">
        <v>82</v>
      </c>
      <c r="J308" s="3" t="s">
        <v>43</v>
      </c>
      <c r="K308" s="3" t="s">
        <v>43</v>
      </c>
      <c r="L308" s="3"/>
      <c r="M308" s="3"/>
      <c r="N308" s="3"/>
      <c r="O308" s="3"/>
      <c r="P308" s="3"/>
      <c r="Q308" s="3"/>
      <c r="R308" s="3"/>
      <c r="S308" s="3"/>
      <c r="T308" s="3"/>
      <c r="U308" s="3"/>
      <c r="V308" s="3"/>
      <c r="W308" s="3"/>
      <c r="X308" s="3"/>
      <c r="Y308" s="3"/>
      <c r="Z308" s="3"/>
      <c r="AA308" s="3"/>
      <c r="AB308" s="3" t="s">
        <v>43</v>
      </c>
      <c r="AC308" s="4"/>
    </row>
    <row r="309" spans="1:258" s="15" customFormat="1" ht="78.75" customHeight="1">
      <c r="A309" s="42" t="s">
        <v>448</v>
      </c>
      <c r="B309" s="7" t="s">
        <v>11</v>
      </c>
      <c r="C309" s="7" t="s">
        <v>37</v>
      </c>
      <c r="D309" s="7" t="s">
        <v>15</v>
      </c>
      <c r="E309" s="26" t="s">
        <v>39</v>
      </c>
      <c r="F309" s="7" t="s">
        <v>112</v>
      </c>
      <c r="G309" s="20">
        <v>2018</v>
      </c>
      <c r="H309" s="20">
        <v>2016</v>
      </c>
      <c r="I309" s="20" t="s">
        <v>92</v>
      </c>
      <c r="J309" s="20"/>
      <c r="K309" s="20"/>
      <c r="L309" s="20"/>
      <c r="M309" s="20"/>
      <c r="N309" s="20"/>
      <c r="O309" s="20"/>
      <c r="P309" s="20"/>
      <c r="Q309" s="20"/>
      <c r="R309" s="20"/>
      <c r="S309" s="20"/>
      <c r="T309" s="20"/>
      <c r="U309" s="20"/>
      <c r="V309" s="20"/>
      <c r="W309" s="20"/>
      <c r="X309" s="20"/>
      <c r="Y309" s="20"/>
      <c r="Z309" s="20"/>
      <c r="AA309" s="20"/>
      <c r="AB309" s="20" t="s">
        <v>95</v>
      </c>
      <c r="AC309" s="7" t="s">
        <v>95</v>
      </c>
    </row>
    <row r="310" spans="1:258" s="15" customFormat="1" ht="77.25" customHeight="1">
      <c r="A310" s="42" t="s">
        <v>449</v>
      </c>
      <c r="B310" s="7" t="s">
        <v>11</v>
      </c>
      <c r="C310" s="7" t="s">
        <v>37</v>
      </c>
      <c r="D310" s="7" t="s">
        <v>15</v>
      </c>
      <c r="E310" s="7" t="s">
        <v>39</v>
      </c>
      <c r="F310" s="7" t="s">
        <v>113</v>
      </c>
      <c r="G310" s="20">
        <v>2018</v>
      </c>
      <c r="H310" s="20">
        <v>2016</v>
      </c>
      <c r="I310" s="20" t="s">
        <v>114</v>
      </c>
      <c r="J310" s="20"/>
      <c r="K310" s="20"/>
      <c r="L310" s="20"/>
      <c r="M310" s="20"/>
      <c r="N310" s="20"/>
      <c r="O310" s="20"/>
      <c r="P310" s="20"/>
      <c r="Q310" s="20"/>
      <c r="R310" s="20"/>
      <c r="S310" s="20"/>
      <c r="T310" s="20"/>
      <c r="U310" s="20"/>
      <c r="V310" s="20"/>
      <c r="W310" s="20"/>
      <c r="X310" s="20"/>
      <c r="Y310" s="20"/>
      <c r="Z310" s="20"/>
      <c r="AA310" s="20"/>
      <c r="AB310" s="20" t="s">
        <v>95</v>
      </c>
      <c r="AC310" s="7" t="s">
        <v>95</v>
      </c>
    </row>
    <row r="311" spans="1:258" s="15" customFormat="1" ht="77.25" customHeight="1">
      <c r="A311" s="42" t="s">
        <v>450</v>
      </c>
      <c r="B311" s="21" t="s">
        <v>11</v>
      </c>
      <c r="C311" s="21" t="s">
        <v>37</v>
      </c>
      <c r="D311" s="21" t="s">
        <v>15</v>
      </c>
      <c r="E311" s="21" t="s">
        <v>39</v>
      </c>
      <c r="F311" s="21" t="s">
        <v>253</v>
      </c>
      <c r="G311" s="22">
        <v>2018</v>
      </c>
      <c r="H311" s="22">
        <f t="shared" ref="H311" si="81">H310</f>
        <v>2016</v>
      </c>
      <c r="I311" s="22" t="s">
        <v>210</v>
      </c>
      <c r="J311" s="22"/>
      <c r="K311" s="22"/>
      <c r="L311" s="22"/>
      <c r="M311" s="22"/>
      <c r="N311" s="22"/>
      <c r="O311" s="22"/>
      <c r="P311" s="22"/>
      <c r="Q311" s="22"/>
      <c r="R311" s="22"/>
      <c r="S311" s="22"/>
      <c r="T311" s="22"/>
      <c r="U311" s="22"/>
      <c r="V311" s="22"/>
      <c r="W311" s="25"/>
      <c r="X311" s="25"/>
      <c r="Y311" s="25"/>
      <c r="Z311" s="25"/>
      <c r="AA311" s="25"/>
      <c r="AB311" s="25" t="s">
        <v>95</v>
      </c>
      <c r="AC311" s="25" t="s">
        <v>95</v>
      </c>
    </row>
    <row r="312" spans="1:258" s="15" customFormat="1" ht="77.25" customHeight="1">
      <c r="A312" s="42" t="s">
        <v>451</v>
      </c>
      <c r="B312" s="21" t="s">
        <v>11</v>
      </c>
      <c r="C312" s="21" t="s">
        <v>37</v>
      </c>
      <c r="D312" s="21" t="s">
        <v>15</v>
      </c>
      <c r="E312" s="21" t="s">
        <v>39</v>
      </c>
      <c r="F312" s="21" t="s">
        <v>253</v>
      </c>
      <c r="G312" s="22">
        <v>2018</v>
      </c>
      <c r="H312" s="22">
        <f>H115</f>
        <v>2018</v>
      </c>
      <c r="I312" s="22" t="str">
        <f>I115</f>
        <v>9 месяцев 2018 г.</v>
      </c>
      <c r="J312" s="22"/>
      <c r="K312" s="22"/>
      <c r="L312" s="22"/>
      <c r="M312" s="22"/>
      <c r="N312" s="22"/>
      <c r="O312" s="22"/>
      <c r="P312" s="22"/>
      <c r="Q312" s="22"/>
      <c r="R312" s="22"/>
      <c r="S312" s="22"/>
      <c r="T312" s="22"/>
      <c r="U312" s="22"/>
      <c r="V312" s="22"/>
      <c r="W312" s="25"/>
      <c r="X312" s="25"/>
      <c r="Y312" s="25"/>
      <c r="Z312" s="25"/>
      <c r="AA312" s="25"/>
      <c r="AB312" s="25" t="s">
        <v>95</v>
      </c>
      <c r="AC312" s="25" t="s">
        <v>95</v>
      </c>
    </row>
    <row r="313" spans="1:258" s="15" customFormat="1" ht="77.25" customHeight="1">
      <c r="A313" s="42" t="s">
        <v>452</v>
      </c>
      <c r="B313" s="21" t="s">
        <v>11</v>
      </c>
      <c r="C313" s="21" t="s">
        <v>37</v>
      </c>
      <c r="D313" s="21" t="s">
        <v>15</v>
      </c>
      <c r="E313" s="21" t="s">
        <v>39</v>
      </c>
      <c r="F313" s="21" t="s">
        <v>253</v>
      </c>
      <c r="G313" s="22">
        <v>2018</v>
      </c>
      <c r="H313" s="22">
        <f>H116</f>
        <v>2018</v>
      </c>
      <c r="I313" s="22" t="str">
        <f>I116</f>
        <v>10 месяцев 2018 г.</v>
      </c>
      <c r="J313" s="22"/>
      <c r="K313" s="22"/>
      <c r="L313" s="22"/>
      <c r="M313" s="22"/>
      <c r="N313" s="22"/>
      <c r="O313" s="22"/>
      <c r="P313" s="22"/>
      <c r="Q313" s="22"/>
      <c r="R313" s="22"/>
      <c r="S313" s="22"/>
      <c r="T313" s="22"/>
      <c r="U313" s="22"/>
      <c r="V313" s="22"/>
      <c r="W313" s="25"/>
      <c r="X313" s="25"/>
      <c r="Y313" s="25"/>
      <c r="Z313" s="25"/>
      <c r="AA313" s="25"/>
      <c r="AB313" s="25" t="s">
        <v>95</v>
      </c>
      <c r="AC313" s="25" t="s">
        <v>95</v>
      </c>
    </row>
    <row r="314" spans="1:258" s="15" customFormat="1" ht="77.25" customHeight="1">
      <c r="A314" s="42" t="s">
        <v>453</v>
      </c>
      <c r="B314" s="21" t="s">
        <v>11</v>
      </c>
      <c r="C314" s="21" t="s">
        <v>37</v>
      </c>
      <c r="D314" s="21" t="s">
        <v>15</v>
      </c>
      <c r="E314" s="21" t="s">
        <v>39</v>
      </c>
      <c r="F314" s="21" t="s">
        <v>253</v>
      </c>
      <c r="G314" s="22">
        <v>2018</v>
      </c>
      <c r="H314" s="22">
        <f>H117</f>
        <v>2018</v>
      </c>
      <c r="I314" s="22" t="s">
        <v>290</v>
      </c>
      <c r="J314" s="22"/>
      <c r="K314" s="22"/>
      <c r="L314" s="22"/>
      <c r="M314" s="22"/>
      <c r="N314" s="22"/>
      <c r="O314" s="22"/>
      <c r="P314" s="22"/>
      <c r="Q314" s="22"/>
      <c r="R314" s="22"/>
      <c r="S314" s="22"/>
      <c r="T314" s="22"/>
      <c r="U314" s="22"/>
      <c r="V314" s="22"/>
      <c r="W314" s="25"/>
      <c r="X314" s="25"/>
      <c r="Y314" s="25"/>
      <c r="Z314" s="25"/>
      <c r="AA314" s="25"/>
      <c r="AB314" s="25" t="s">
        <v>95</v>
      </c>
      <c r="AC314" s="25" t="s">
        <v>95</v>
      </c>
    </row>
    <row r="315" spans="1:258" s="34" customFormat="1" ht="77.25" customHeight="1">
      <c r="A315" s="42" t="s">
        <v>454</v>
      </c>
      <c r="B315" s="21" t="s">
        <v>11</v>
      </c>
      <c r="C315" s="21" t="s">
        <v>37</v>
      </c>
      <c r="D315" s="21" t="s">
        <v>15</v>
      </c>
      <c r="E315" s="21" t="s">
        <v>39</v>
      </c>
      <c r="F315" s="21" t="s">
        <v>253</v>
      </c>
      <c r="G315" s="22">
        <v>2018</v>
      </c>
      <c r="H315" s="22">
        <f t="shared" ref="H315" si="82">H314</f>
        <v>2018</v>
      </c>
      <c r="I315" s="22" t="s">
        <v>341</v>
      </c>
      <c r="J315" s="22"/>
      <c r="K315" s="22"/>
      <c r="L315" s="22"/>
      <c r="M315" s="22"/>
      <c r="N315" s="22"/>
      <c r="O315" s="22"/>
      <c r="P315" s="22"/>
      <c r="Q315" s="22"/>
      <c r="R315" s="22"/>
      <c r="S315" s="22"/>
      <c r="T315" s="22"/>
      <c r="U315" s="22"/>
      <c r="V315" s="22"/>
      <c r="W315" s="25"/>
      <c r="X315" s="25"/>
      <c r="Y315" s="25"/>
      <c r="Z315" s="25"/>
      <c r="AA315" s="25"/>
      <c r="AB315" s="25"/>
      <c r="AC315" s="25" t="s">
        <v>95</v>
      </c>
      <c r="AD315" s="15"/>
      <c r="AE315" s="15"/>
      <c r="AF315" s="15"/>
      <c r="AG315" s="15"/>
      <c r="AH315" s="15"/>
      <c r="AI315" s="15"/>
      <c r="AJ315" s="15"/>
      <c r="AK315" s="15"/>
      <c r="AL315" s="15"/>
      <c r="AM315" s="15"/>
      <c r="AN315" s="15"/>
      <c r="AO315" s="15"/>
      <c r="AP315" s="15"/>
      <c r="AQ315" s="15"/>
      <c r="AR315" s="15"/>
      <c r="AS315" s="15"/>
      <c r="AT315" s="15"/>
      <c r="AU315" s="15"/>
      <c r="AV315" s="15"/>
      <c r="AW315" s="15"/>
      <c r="AX315" s="15"/>
      <c r="AY315" s="15"/>
      <c r="AZ315" s="15"/>
      <c r="BA315" s="15"/>
      <c r="BB315" s="15"/>
      <c r="BC315" s="15"/>
      <c r="BD315" s="15"/>
      <c r="BE315" s="15"/>
      <c r="BF315" s="15"/>
      <c r="BG315" s="15"/>
      <c r="BH315" s="15"/>
      <c r="BI315" s="15"/>
      <c r="BJ315" s="15"/>
      <c r="BK315" s="15"/>
      <c r="BL315" s="15"/>
      <c r="BM315" s="15"/>
      <c r="BN315" s="15"/>
      <c r="BO315" s="15"/>
      <c r="BP315" s="15"/>
      <c r="BQ315" s="15"/>
      <c r="BR315" s="15"/>
      <c r="BS315" s="15"/>
      <c r="BT315" s="15"/>
      <c r="BU315" s="15"/>
      <c r="BV315" s="15"/>
      <c r="BW315" s="15"/>
      <c r="BX315" s="15"/>
      <c r="BY315" s="15"/>
      <c r="BZ315" s="15"/>
      <c r="CA315" s="15"/>
      <c r="CB315" s="15"/>
      <c r="CC315" s="15"/>
      <c r="CD315" s="15"/>
      <c r="CE315" s="15"/>
      <c r="CF315" s="15"/>
      <c r="CG315" s="15"/>
      <c r="CH315" s="15"/>
      <c r="CI315" s="15"/>
      <c r="CJ315" s="15"/>
      <c r="CK315" s="15"/>
      <c r="CL315" s="15"/>
      <c r="CM315" s="15"/>
      <c r="CN315" s="15"/>
      <c r="CO315" s="15"/>
      <c r="CP315" s="15"/>
      <c r="CQ315" s="15"/>
      <c r="CR315" s="15"/>
      <c r="CS315" s="15"/>
      <c r="CT315" s="15"/>
      <c r="CU315" s="15"/>
      <c r="CV315" s="15"/>
      <c r="CW315" s="15"/>
      <c r="CX315" s="15"/>
      <c r="CY315" s="15"/>
      <c r="CZ315" s="15"/>
      <c r="DA315" s="15"/>
      <c r="DB315" s="15"/>
      <c r="DC315" s="15"/>
      <c r="DD315" s="15"/>
      <c r="DE315" s="15"/>
      <c r="DF315" s="15"/>
      <c r="DG315" s="15"/>
      <c r="DH315" s="15"/>
      <c r="DI315" s="15"/>
      <c r="DJ315" s="15"/>
      <c r="DK315" s="15"/>
      <c r="DL315" s="15"/>
      <c r="DM315" s="15"/>
      <c r="DN315" s="15"/>
      <c r="DO315" s="15"/>
      <c r="DP315" s="15"/>
      <c r="DQ315" s="15"/>
      <c r="DR315" s="15"/>
      <c r="DS315" s="15"/>
      <c r="DT315" s="15"/>
      <c r="DU315" s="15"/>
      <c r="DV315" s="15"/>
      <c r="DW315" s="15"/>
      <c r="DX315" s="15"/>
      <c r="DY315" s="15"/>
      <c r="DZ315" s="15"/>
      <c r="EA315" s="15"/>
      <c r="EB315" s="15"/>
      <c r="EC315" s="15"/>
      <c r="ED315" s="15"/>
      <c r="EE315" s="15"/>
      <c r="EF315" s="15"/>
      <c r="EG315" s="15"/>
      <c r="EH315" s="15"/>
      <c r="EI315" s="15"/>
      <c r="EJ315" s="15"/>
      <c r="EK315" s="15"/>
      <c r="EL315" s="15"/>
      <c r="EM315" s="15"/>
      <c r="EN315" s="15"/>
      <c r="EO315" s="15"/>
      <c r="EP315" s="15"/>
      <c r="EQ315" s="15"/>
      <c r="ER315" s="15"/>
      <c r="ES315" s="15"/>
      <c r="ET315" s="15"/>
      <c r="EU315" s="15"/>
      <c r="EV315" s="15"/>
      <c r="EW315" s="15"/>
      <c r="EX315" s="15"/>
      <c r="EY315" s="15"/>
      <c r="EZ315" s="15"/>
      <c r="FA315" s="15"/>
      <c r="FB315" s="15"/>
      <c r="FC315" s="15"/>
      <c r="FD315" s="15"/>
      <c r="FE315" s="15"/>
      <c r="FF315" s="15"/>
      <c r="FG315" s="15"/>
      <c r="FH315" s="15"/>
      <c r="FI315" s="15"/>
      <c r="FJ315" s="15"/>
      <c r="FK315" s="15"/>
      <c r="FL315" s="15"/>
      <c r="FM315" s="15"/>
      <c r="FN315" s="15"/>
      <c r="FO315" s="15"/>
      <c r="FP315" s="15"/>
      <c r="FQ315" s="15"/>
      <c r="FR315" s="15"/>
      <c r="FS315" s="15"/>
      <c r="FT315" s="15"/>
      <c r="FU315" s="15"/>
      <c r="FV315" s="15"/>
      <c r="FW315" s="15"/>
      <c r="FX315" s="15"/>
      <c r="FY315" s="15"/>
      <c r="FZ315" s="15"/>
      <c r="GA315" s="15"/>
      <c r="GB315" s="15"/>
      <c r="GC315" s="15"/>
      <c r="GD315" s="15"/>
      <c r="GE315" s="15"/>
      <c r="GF315" s="15"/>
      <c r="GG315" s="15"/>
      <c r="GH315" s="15"/>
      <c r="GI315" s="15"/>
      <c r="GJ315" s="15"/>
      <c r="GK315" s="15"/>
      <c r="GL315" s="15"/>
      <c r="GM315" s="15"/>
      <c r="GN315" s="15"/>
      <c r="GO315" s="15"/>
      <c r="GP315" s="15"/>
      <c r="GQ315" s="15"/>
      <c r="GR315" s="15"/>
      <c r="GS315" s="15"/>
      <c r="GT315" s="15"/>
      <c r="GU315" s="15"/>
      <c r="GV315" s="15"/>
      <c r="GW315" s="15"/>
      <c r="GX315" s="15"/>
      <c r="GY315" s="15"/>
      <c r="GZ315" s="15"/>
      <c r="HA315" s="15"/>
      <c r="HB315" s="15"/>
      <c r="HC315" s="15"/>
      <c r="HD315" s="15"/>
      <c r="HE315" s="15"/>
      <c r="HF315" s="15"/>
      <c r="HG315" s="15"/>
      <c r="HH315" s="15"/>
      <c r="HI315" s="15"/>
      <c r="HJ315" s="15"/>
      <c r="HK315" s="15"/>
      <c r="HL315" s="15"/>
      <c r="HM315" s="15"/>
      <c r="HN315" s="15"/>
      <c r="HO315" s="15"/>
      <c r="HP315" s="15"/>
      <c r="HQ315" s="15"/>
      <c r="HR315" s="15"/>
      <c r="HS315" s="15"/>
      <c r="HT315" s="15"/>
      <c r="HU315" s="15"/>
      <c r="HV315" s="15"/>
      <c r="HW315" s="15"/>
      <c r="HX315" s="15"/>
      <c r="HY315" s="15"/>
      <c r="HZ315" s="15"/>
      <c r="IA315" s="15"/>
      <c r="IB315" s="15"/>
      <c r="IC315" s="15"/>
      <c r="ID315" s="15"/>
      <c r="IE315" s="15"/>
      <c r="IF315" s="15"/>
      <c r="IG315" s="15"/>
      <c r="IH315" s="15"/>
      <c r="II315" s="15"/>
      <c r="IJ315" s="15"/>
      <c r="IK315" s="15"/>
      <c r="IL315" s="15"/>
      <c r="IM315" s="15"/>
      <c r="IN315" s="15"/>
      <c r="IO315" s="15"/>
      <c r="IP315" s="15"/>
      <c r="IQ315" s="15"/>
      <c r="IR315" s="15"/>
      <c r="IS315" s="15"/>
      <c r="IT315" s="15"/>
      <c r="IU315" s="15"/>
      <c r="IV315" s="15"/>
      <c r="IW315" s="15"/>
      <c r="IX315" s="15"/>
    </row>
    <row r="316" spans="1:258" s="15" customFormat="1" ht="77.25" customHeight="1">
      <c r="A316" s="42" t="s">
        <v>455</v>
      </c>
      <c r="B316" s="21" t="s">
        <v>11</v>
      </c>
      <c r="C316" s="21" t="s">
        <v>37</v>
      </c>
      <c r="D316" s="21" t="s">
        <v>15</v>
      </c>
      <c r="E316" s="21" t="s">
        <v>39</v>
      </c>
      <c r="F316" s="21" t="s">
        <v>327</v>
      </c>
      <c r="G316" s="22">
        <v>2019</v>
      </c>
      <c r="H316" s="22">
        <v>2019</v>
      </c>
      <c r="I316" s="22" t="s">
        <v>305</v>
      </c>
      <c r="J316" s="22"/>
      <c r="K316" s="22"/>
      <c r="L316" s="22"/>
      <c r="M316" s="22"/>
      <c r="N316" s="22"/>
      <c r="O316" s="22"/>
      <c r="P316" s="22"/>
      <c r="Q316" s="22"/>
      <c r="R316" s="22"/>
      <c r="S316" s="22"/>
      <c r="T316" s="22"/>
      <c r="U316" s="22"/>
      <c r="V316" s="22"/>
      <c r="W316" s="25"/>
      <c r="X316" s="25"/>
      <c r="Y316" s="25"/>
      <c r="Z316" s="25"/>
      <c r="AA316" s="25"/>
      <c r="AB316" s="25"/>
      <c r="AC316" s="39" t="s">
        <v>458</v>
      </c>
    </row>
    <row r="317" spans="1:258" s="15" customFormat="1" ht="152.25" customHeight="1">
      <c r="A317" s="4" t="s">
        <v>456</v>
      </c>
      <c r="B317" s="4" t="s">
        <v>17</v>
      </c>
      <c r="C317" s="4" t="s">
        <v>18</v>
      </c>
      <c r="D317" s="4" t="s">
        <v>19</v>
      </c>
      <c r="E317" s="4" t="s">
        <v>20</v>
      </c>
      <c r="F317" s="4" t="s">
        <v>54</v>
      </c>
      <c r="G317" s="3">
        <v>2018</v>
      </c>
      <c r="H317" s="3">
        <v>2013</v>
      </c>
      <c r="I317" s="3" t="s">
        <v>339</v>
      </c>
      <c r="J317" s="3"/>
      <c r="K317" s="3"/>
      <c r="L317" s="3"/>
      <c r="M317" s="3"/>
      <c r="N317" s="3"/>
      <c r="O317" s="3"/>
      <c r="P317" s="3"/>
      <c r="Q317" s="3"/>
      <c r="R317" s="3"/>
      <c r="S317" s="3"/>
      <c r="T317" s="3"/>
      <c r="U317" s="3"/>
      <c r="V317" s="3"/>
      <c r="W317" s="3"/>
      <c r="X317" s="3"/>
      <c r="Y317" s="3"/>
      <c r="Z317" s="3"/>
      <c r="AA317" s="3"/>
      <c r="AB317" s="3" t="s">
        <v>43</v>
      </c>
      <c r="AC317" s="4" t="s">
        <v>21</v>
      </c>
    </row>
    <row r="318" spans="1:258" s="15" customFormat="1" ht="70.5" customHeight="1">
      <c r="A318" s="4" t="s">
        <v>52</v>
      </c>
      <c r="B318" s="4" t="s">
        <v>17</v>
      </c>
      <c r="C318" s="4" t="s">
        <v>22</v>
      </c>
      <c r="D318" s="4" t="s">
        <v>23</v>
      </c>
      <c r="E318" s="4" t="s">
        <v>16</v>
      </c>
      <c r="F318" s="4" t="s">
        <v>24</v>
      </c>
      <c r="G318" s="3">
        <v>2022</v>
      </c>
      <c r="H318" s="3">
        <v>2013</v>
      </c>
      <c r="I318" s="3" t="s">
        <v>339</v>
      </c>
      <c r="J318" s="3"/>
      <c r="K318" s="3"/>
      <c r="L318" s="3"/>
      <c r="M318" s="3"/>
      <c r="N318" s="3"/>
      <c r="O318" s="3"/>
      <c r="P318" s="3"/>
      <c r="Q318" s="3"/>
      <c r="R318" s="3"/>
      <c r="S318" s="3"/>
      <c r="T318" s="3"/>
      <c r="U318" s="3"/>
      <c r="V318" s="3"/>
      <c r="W318" s="3"/>
      <c r="X318" s="3"/>
      <c r="Y318" s="3"/>
      <c r="Z318" s="3"/>
      <c r="AA318" s="3"/>
      <c r="AB318" s="3">
        <v>0</v>
      </c>
      <c r="AC318" s="4"/>
    </row>
    <row r="319" spans="1:258" s="15" customFormat="1" ht="138.75" customHeight="1">
      <c r="A319" s="4" t="s">
        <v>56</v>
      </c>
      <c r="B319" s="4" t="s">
        <v>17</v>
      </c>
      <c r="C319" s="4" t="s">
        <v>18</v>
      </c>
      <c r="D319" s="4" t="s">
        <v>23</v>
      </c>
      <c r="E319" s="4" t="s">
        <v>25</v>
      </c>
      <c r="F319" s="4" t="s">
        <v>26</v>
      </c>
      <c r="G319" s="3">
        <v>2022</v>
      </c>
      <c r="H319" s="3">
        <v>2013</v>
      </c>
      <c r="I319" s="3" t="s">
        <v>339</v>
      </c>
      <c r="J319" s="3"/>
      <c r="K319" s="3"/>
      <c r="L319" s="3"/>
      <c r="M319" s="3"/>
      <c r="N319" s="3"/>
      <c r="O319" s="3"/>
      <c r="P319" s="3"/>
      <c r="Q319" s="3"/>
      <c r="R319" s="3"/>
      <c r="S319" s="3"/>
      <c r="T319" s="3"/>
      <c r="U319" s="3"/>
      <c r="V319" s="3"/>
      <c r="W319" s="3"/>
      <c r="X319" s="3"/>
      <c r="Y319" s="3"/>
      <c r="Z319" s="3"/>
      <c r="AA319" s="3"/>
      <c r="AB319" s="3">
        <v>0</v>
      </c>
      <c r="AC319" s="4"/>
    </row>
    <row r="320" spans="1:258" s="15" customFormat="1" ht="81" customHeight="1">
      <c r="A320" s="4" t="s">
        <v>81</v>
      </c>
      <c r="B320" s="4" t="s">
        <v>17</v>
      </c>
      <c r="C320" s="4" t="s">
        <v>18</v>
      </c>
      <c r="D320" s="4" t="s">
        <v>19</v>
      </c>
      <c r="E320" s="4" t="s">
        <v>20</v>
      </c>
      <c r="F320" s="4" t="s">
        <v>27</v>
      </c>
      <c r="G320" s="3">
        <v>2018</v>
      </c>
      <c r="H320" s="3">
        <v>2014</v>
      </c>
      <c r="I320" s="3" t="s">
        <v>338</v>
      </c>
      <c r="J320" s="3"/>
      <c r="K320" s="3"/>
      <c r="L320" s="3"/>
      <c r="M320" s="3"/>
      <c r="N320" s="3"/>
      <c r="O320" s="3"/>
      <c r="P320" s="3"/>
      <c r="Q320" s="3"/>
      <c r="R320" s="3"/>
      <c r="S320" s="3"/>
      <c r="T320" s="3"/>
      <c r="U320" s="3"/>
      <c r="V320" s="3"/>
      <c r="W320" s="3"/>
      <c r="X320" s="3"/>
      <c r="Y320" s="3"/>
      <c r="Z320" s="3"/>
      <c r="AA320" s="3"/>
      <c r="AB320" s="3">
        <v>0</v>
      </c>
      <c r="AC320" s="4" t="s">
        <v>21</v>
      </c>
    </row>
    <row r="321" spans="1:29" s="15" customFormat="1" ht="80.25" customHeight="1">
      <c r="A321" s="4" t="s">
        <v>93</v>
      </c>
      <c r="B321" s="4" t="s">
        <v>17</v>
      </c>
      <c r="C321" s="4" t="s">
        <v>18</v>
      </c>
      <c r="D321" s="4" t="s">
        <v>19</v>
      </c>
      <c r="E321" s="4" t="s">
        <v>20</v>
      </c>
      <c r="F321" s="4" t="s">
        <v>28</v>
      </c>
      <c r="G321" s="3">
        <v>2018</v>
      </c>
      <c r="H321" s="3">
        <v>2014</v>
      </c>
      <c r="I321" s="3" t="s">
        <v>338</v>
      </c>
      <c r="J321" s="3"/>
      <c r="K321" s="3"/>
      <c r="L321" s="3"/>
      <c r="M321" s="3"/>
      <c r="N321" s="3"/>
      <c r="O321" s="3"/>
      <c r="P321" s="3"/>
      <c r="Q321" s="3"/>
      <c r="R321" s="3"/>
      <c r="S321" s="3"/>
      <c r="T321" s="3"/>
      <c r="U321" s="3"/>
      <c r="V321" s="3"/>
      <c r="W321" s="3"/>
      <c r="X321" s="3"/>
      <c r="Y321" s="3"/>
      <c r="Z321" s="3"/>
      <c r="AA321" s="3"/>
      <c r="AB321" s="3">
        <v>0</v>
      </c>
      <c r="AC321" s="4" t="s">
        <v>21</v>
      </c>
    </row>
    <row r="322" spans="1:29" s="15" customFormat="1" ht="78" customHeight="1">
      <c r="A322" s="4" t="s">
        <v>457</v>
      </c>
      <c r="B322" s="4" t="s">
        <v>17</v>
      </c>
      <c r="C322" s="4" t="s">
        <v>18</v>
      </c>
      <c r="D322" s="4" t="s">
        <v>23</v>
      </c>
      <c r="E322" s="4" t="s">
        <v>16</v>
      </c>
      <c r="F322" s="4" t="s">
        <v>29</v>
      </c>
      <c r="G322" s="3">
        <v>2022</v>
      </c>
      <c r="H322" s="3">
        <v>2014</v>
      </c>
      <c r="I322" s="3" t="s">
        <v>336</v>
      </c>
      <c r="J322" s="3"/>
      <c r="K322" s="3"/>
      <c r="L322" s="3"/>
      <c r="M322" s="3"/>
      <c r="N322" s="3"/>
      <c r="O322" s="3"/>
      <c r="P322" s="3"/>
      <c r="Q322" s="3"/>
      <c r="R322" s="3"/>
      <c r="S322" s="3"/>
      <c r="T322" s="3"/>
      <c r="U322" s="3"/>
      <c r="V322" s="3"/>
      <c r="W322" s="3"/>
      <c r="X322" s="3"/>
      <c r="Y322" s="3"/>
      <c r="Z322" s="3"/>
      <c r="AA322" s="3"/>
      <c r="AB322" s="3">
        <v>-72.5</v>
      </c>
      <c r="AC322" s="4"/>
    </row>
    <row r="323" spans="1:29" s="15" customFormat="1" ht="134.25" customHeight="1">
      <c r="A323" s="4" t="s">
        <v>217</v>
      </c>
      <c r="B323" s="4" t="s">
        <v>17</v>
      </c>
      <c r="C323" s="4" t="s">
        <v>18</v>
      </c>
      <c r="D323" s="4" t="s">
        <v>23</v>
      </c>
      <c r="E323" s="4" t="s">
        <v>25</v>
      </c>
      <c r="F323" s="4" t="s">
        <v>30</v>
      </c>
      <c r="G323" s="3">
        <v>2022</v>
      </c>
      <c r="H323" s="3">
        <v>2014</v>
      </c>
      <c r="I323" s="3" t="s">
        <v>336</v>
      </c>
      <c r="J323" s="3"/>
      <c r="K323" s="3"/>
      <c r="L323" s="3"/>
      <c r="M323" s="3"/>
      <c r="N323" s="3"/>
      <c r="O323" s="3"/>
      <c r="P323" s="3"/>
      <c r="Q323" s="3"/>
      <c r="R323" s="3"/>
      <c r="S323" s="3"/>
      <c r="T323" s="3"/>
      <c r="U323" s="3"/>
      <c r="V323" s="3"/>
      <c r="W323" s="3"/>
      <c r="X323" s="3"/>
      <c r="Y323" s="3"/>
      <c r="Z323" s="3"/>
      <c r="AA323" s="3"/>
      <c r="AB323" s="3">
        <v>0</v>
      </c>
      <c r="AC323" s="4" t="s">
        <v>21</v>
      </c>
    </row>
    <row r="324" spans="1:29" s="15" customFormat="1" ht="76.5" customHeight="1">
      <c r="A324" s="4" t="s">
        <v>233</v>
      </c>
      <c r="B324" s="4" t="s">
        <v>17</v>
      </c>
      <c r="C324" s="4" t="s">
        <v>18</v>
      </c>
      <c r="D324" s="4" t="s">
        <v>23</v>
      </c>
      <c r="E324" s="4" t="s">
        <v>16</v>
      </c>
      <c r="F324" s="4" t="s">
        <v>31</v>
      </c>
      <c r="G324" s="3">
        <v>2022</v>
      </c>
      <c r="H324" s="3">
        <v>2014</v>
      </c>
      <c r="I324" s="3" t="s">
        <v>337</v>
      </c>
      <c r="J324" s="3"/>
      <c r="K324" s="3"/>
      <c r="L324" s="3"/>
      <c r="M324" s="3"/>
      <c r="N324" s="3"/>
      <c r="O324" s="3"/>
      <c r="P324" s="3"/>
      <c r="Q324" s="3"/>
      <c r="R324" s="3"/>
      <c r="S324" s="3"/>
      <c r="T324" s="3"/>
      <c r="U324" s="3"/>
      <c r="V324" s="3"/>
      <c r="W324" s="3"/>
      <c r="X324" s="3"/>
      <c r="Y324" s="3"/>
      <c r="Z324" s="3"/>
      <c r="AA324" s="3"/>
      <c r="AB324" s="3"/>
      <c r="AC324" s="4"/>
    </row>
    <row r="325" spans="1:29" s="15" customFormat="1" ht="165.75" customHeight="1">
      <c r="A325" s="4" t="s">
        <v>234</v>
      </c>
      <c r="B325" s="4" t="s">
        <v>17</v>
      </c>
      <c r="C325" s="4" t="s">
        <v>18</v>
      </c>
      <c r="D325" s="4" t="s">
        <v>23</v>
      </c>
      <c r="E325" s="4" t="s">
        <v>25</v>
      </c>
      <c r="F325" s="4" t="s">
        <v>36</v>
      </c>
      <c r="G325" s="3">
        <v>2022</v>
      </c>
      <c r="H325" s="3">
        <v>2014</v>
      </c>
      <c r="I325" s="3" t="s">
        <v>343</v>
      </c>
      <c r="J325" s="3"/>
      <c r="K325" s="3"/>
      <c r="L325" s="3"/>
      <c r="M325" s="3"/>
      <c r="N325" s="3"/>
      <c r="O325" s="3"/>
      <c r="P325" s="3"/>
      <c r="Q325" s="3"/>
      <c r="R325" s="3"/>
      <c r="S325" s="3"/>
      <c r="T325" s="3"/>
      <c r="U325" s="3"/>
      <c r="V325" s="3"/>
      <c r="W325" s="3"/>
      <c r="X325" s="3"/>
      <c r="Y325" s="3"/>
      <c r="Z325" s="3"/>
      <c r="AA325" s="3"/>
      <c r="AB325" s="3"/>
      <c r="AC325" s="4"/>
    </row>
    <row r="326" spans="1:29" s="15" customFormat="1" ht="201" customHeight="1">
      <c r="A326" s="4" t="s">
        <v>235</v>
      </c>
      <c r="B326" s="4" t="s">
        <v>17</v>
      </c>
      <c r="C326" s="4" t="s">
        <v>18</v>
      </c>
      <c r="D326" s="4" t="s">
        <v>19</v>
      </c>
      <c r="E326" s="4"/>
      <c r="F326" s="4" t="s">
        <v>55</v>
      </c>
      <c r="G326" s="3">
        <v>2018</v>
      </c>
      <c r="H326" s="3">
        <v>2015</v>
      </c>
      <c r="I326" s="3" t="s">
        <v>335</v>
      </c>
      <c r="J326" s="3"/>
      <c r="K326" s="3"/>
      <c r="L326" s="3"/>
      <c r="M326" s="3"/>
      <c r="N326" s="3"/>
      <c r="O326" s="3"/>
      <c r="P326" s="3"/>
      <c r="Q326" s="3"/>
      <c r="R326" s="3"/>
      <c r="S326" s="3"/>
      <c r="T326" s="3"/>
      <c r="U326" s="3"/>
      <c r="V326" s="3"/>
      <c r="W326" s="3"/>
      <c r="X326" s="3"/>
      <c r="Y326" s="3"/>
      <c r="Z326" s="3"/>
      <c r="AA326" s="3"/>
      <c r="AB326" s="3"/>
      <c r="AC326" s="4" t="s">
        <v>21</v>
      </c>
    </row>
    <row r="327" spans="1:29" s="15" customFormat="1" ht="81" customHeight="1">
      <c r="A327" s="4" t="s">
        <v>236</v>
      </c>
      <c r="B327" s="4" t="s">
        <v>17</v>
      </c>
      <c r="C327" s="4" t="s">
        <v>18</v>
      </c>
      <c r="D327" s="4" t="s">
        <v>19</v>
      </c>
      <c r="E327" s="4"/>
      <c r="F327" s="4" t="s">
        <v>80</v>
      </c>
      <c r="G327" s="3">
        <v>2018</v>
      </c>
      <c r="H327" s="3">
        <v>2015</v>
      </c>
      <c r="I327" s="3" t="s">
        <v>57</v>
      </c>
      <c r="J327" s="3"/>
      <c r="K327" s="3"/>
      <c r="L327" s="3"/>
      <c r="M327" s="3"/>
      <c r="N327" s="3"/>
      <c r="O327" s="3"/>
      <c r="P327" s="3"/>
      <c r="Q327" s="3"/>
      <c r="R327" s="3"/>
      <c r="S327" s="3"/>
      <c r="T327" s="3"/>
      <c r="U327" s="3"/>
      <c r="V327" s="3"/>
      <c r="W327" s="3"/>
      <c r="X327" s="3"/>
      <c r="Y327" s="3"/>
      <c r="Z327" s="3"/>
      <c r="AA327" s="3"/>
      <c r="AB327" s="3"/>
      <c r="AC327" s="4" t="s">
        <v>21</v>
      </c>
    </row>
    <row r="328" spans="1:29" s="15" customFormat="1" ht="81.75" customHeight="1">
      <c r="A328" s="4" t="s">
        <v>237</v>
      </c>
      <c r="B328" s="4" t="s">
        <v>17</v>
      </c>
      <c r="C328" s="4" t="s">
        <v>18</v>
      </c>
      <c r="D328" s="4" t="s">
        <v>19</v>
      </c>
      <c r="E328" s="4" t="s">
        <v>71</v>
      </c>
      <c r="F328" s="4" t="s">
        <v>80</v>
      </c>
      <c r="G328" s="3">
        <v>2018</v>
      </c>
      <c r="H328" s="3">
        <v>2015</v>
      </c>
      <c r="I328" s="3" t="s">
        <v>82</v>
      </c>
      <c r="J328" s="3" t="s">
        <v>43</v>
      </c>
      <c r="K328" s="3" t="s">
        <v>43</v>
      </c>
      <c r="L328" s="3"/>
      <c r="M328" s="3"/>
      <c r="N328" s="3"/>
      <c r="O328" s="3"/>
      <c r="P328" s="3"/>
      <c r="Q328" s="3"/>
      <c r="R328" s="3"/>
      <c r="S328" s="3"/>
      <c r="T328" s="3"/>
      <c r="U328" s="3"/>
      <c r="V328" s="3"/>
      <c r="W328" s="3"/>
      <c r="X328" s="3"/>
      <c r="Y328" s="3"/>
      <c r="Z328" s="3"/>
      <c r="AA328" s="3"/>
      <c r="AB328" s="3" t="s">
        <v>43</v>
      </c>
      <c r="AC328" s="4" t="s">
        <v>21</v>
      </c>
    </row>
    <row r="329" spans="1:29" s="15" customFormat="1" ht="78.75" customHeight="1">
      <c r="A329" s="4" t="s">
        <v>238</v>
      </c>
      <c r="B329" s="4" t="s">
        <v>17</v>
      </c>
      <c r="C329" s="4" t="s">
        <v>18</v>
      </c>
      <c r="D329" s="4" t="s">
        <v>19</v>
      </c>
      <c r="E329" s="4" t="s">
        <v>71</v>
      </c>
      <c r="F329" s="4" t="s">
        <v>97</v>
      </c>
      <c r="G329" s="3">
        <v>2018</v>
      </c>
      <c r="H329" s="3">
        <v>2016</v>
      </c>
      <c r="I329" s="3" t="s">
        <v>98</v>
      </c>
      <c r="J329" s="3" t="s">
        <v>43</v>
      </c>
      <c r="K329" s="3" t="s">
        <v>43</v>
      </c>
      <c r="L329" s="3"/>
      <c r="M329" s="3"/>
      <c r="N329" s="3"/>
      <c r="O329" s="3"/>
      <c r="P329" s="3"/>
      <c r="Q329" s="3"/>
      <c r="R329" s="3"/>
      <c r="S329" s="3"/>
      <c r="T329" s="3"/>
      <c r="U329" s="3"/>
      <c r="V329" s="3"/>
      <c r="W329" s="3"/>
      <c r="X329" s="3"/>
      <c r="Y329" s="3"/>
      <c r="Z329" s="3"/>
      <c r="AA329" s="3"/>
      <c r="AB329" s="3" t="s">
        <v>43</v>
      </c>
      <c r="AC329" s="4" t="s">
        <v>21</v>
      </c>
    </row>
    <row r="330" spans="1:29" s="15" customFormat="1" ht="78.75" customHeight="1">
      <c r="A330" s="4" t="s">
        <v>239</v>
      </c>
      <c r="B330" s="4" t="s">
        <v>17</v>
      </c>
      <c r="C330" s="4" t="s">
        <v>18</v>
      </c>
      <c r="D330" s="4" t="s">
        <v>19</v>
      </c>
      <c r="E330" s="4" t="s">
        <v>71</v>
      </c>
      <c r="F330" s="4" t="s">
        <v>97</v>
      </c>
      <c r="G330" s="3">
        <v>2018</v>
      </c>
      <c r="H330" s="3">
        <v>2016</v>
      </c>
      <c r="I330" s="3" t="s">
        <v>103</v>
      </c>
      <c r="J330" s="3" t="s">
        <v>43</v>
      </c>
      <c r="K330" s="3" t="s">
        <v>43</v>
      </c>
      <c r="L330" s="3"/>
      <c r="M330" s="3"/>
      <c r="N330" s="3"/>
      <c r="O330" s="3"/>
      <c r="P330" s="3"/>
      <c r="Q330" s="3"/>
      <c r="R330" s="3"/>
      <c r="S330" s="3"/>
      <c r="T330" s="3"/>
      <c r="U330" s="3"/>
      <c r="V330" s="3"/>
      <c r="W330" s="3"/>
      <c r="X330" s="3"/>
      <c r="Y330" s="3"/>
      <c r="Z330" s="3"/>
      <c r="AA330" s="3"/>
      <c r="AB330" s="3" t="s">
        <v>43</v>
      </c>
      <c r="AC330" s="4" t="s">
        <v>21</v>
      </c>
    </row>
    <row r="331" spans="1:29" s="15" customFormat="1" ht="78.75" customHeight="1">
      <c r="A331" s="4" t="s">
        <v>240</v>
      </c>
      <c r="B331" s="4" t="s">
        <v>17</v>
      </c>
      <c r="C331" s="4" t="s">
        <v>18</v>
      </c>
      <c r="D331" s="4" t="s">
        <v>19</v>
      </c>
      <c r="E331" s="4" t="s">
        <v>71</v>
      </c>
      <c r="F331" s="4" t="s">
        <v>97</v>
      </c>
      <c r="G331" s="3">
        <v>2018</v>
      </c>
      <c r="H331" s="3">
        <v>2016</v>
      </c>
      <c r="I331" s="3" t="s">
        <v>136</v>
      </c>
      <c r="J331" s="3" t="s">
        <v>43</v>
      </c>
      <c r="K331" s="3" t="s">
        <v>43</v>
      </c>
      <c r="L331" s="3"/>
      <c r="M331" s="3"/>
      <c r="N331" s="3"/>
      <c r="O331" s="3"/>
      <c r="P331" s="3"/>
      <c r="Q331" s="3"/>
      <c r="R331" s="3"/>
      <c r="S331" s="3"/>
      <c r="T331" s="3"/>
      <c r="U331" s="3"/>
      <c r="V331" s="3"/>
      <c r="W331" s="3"/>
      <c r="X331" s="3"/>
      <c r="Y331" s="3"/>
      <c r="Z331" s="3"/>
      <c r="AA331" s="3"/>
      <c r="AB331" s="3" t="s">
        <v>43</v>
      </c>
      <c r="AC331" s="4" t="s">
        <v>21</v>
      </c>
    </row>
    <row r="332" spans="1:29" s="15" customFormat="1" ht="79.5" customHeight="1">
      <c r="A332" s="4" t="s">
        <v>241</v>
      </c>
      <c r="B332" s="4" t="s">
        <v>17</v>
      </c>
      <c r="C332" s="4" t="s">
        <v>18</v>
      </c>
      <c r="D332" s="4" t="s">
        <v>19</v>
      </c>
      <c r="E332" s="4" t="s">
        <v>71</v>
      </c>
      <c r="F332" s="8" t="s">
        <v>146</v>
      </c>
      <c r="G332" s="3">
        <v>2018</v>
      </c>
      <c r="H332" s="3">
        <v>2016</v>
      </c>
      <c r="I332" s="3" t="s">
        <v>329</v>
      </c>
      <c r="J332" s="3" t="s">
        <v>43</v>
      </c>
      <c r="K332" s="3" t="s">
        <v>43</v>
      </c>
      <c r="L332" s="3"/>
      <c r="M332" s="3"/>
      <c r="N332" s="3"/>
      <c r="O332" s="3"/>
      <c r="P332" s="3"/>
      <c r="Q332" s="3"/>
      <c r="R332" s="3"/>
      <c r="S332" s="3"/>
      <c r="T332" s="3"/>
      <c r="U332" s="3"/>
      <c r="V332" s="3"/>
      <c r="W332" s="3"/>
      <c r="X332" s="3"/>
      <c r="Y332" s="3"/>
      <c r="Z332" s="3"/>
      <c r="AA332" s="3"/>
      <c r="AB332" s="3" t="s">
        <v>43</v>
      </c>
      <c r="AC332" s="4" t="s">
        <v>21</v>
      </c>
    </row>
    <row r="333" spans="1:29" s="15" customFormat="1" ht="81.75" customHeight="1">
      <c r="A333" s="4" t="s">
        <v>242</v>
      </c>
      <c r="B333" s="4" t="s">
        <v>17</v>
      </c>
      <c r="C333" s="4" t="s">
        <v>18</v>
      </c>
      <c r="D333" s="4" t="s">
        <v>19</v>
      </c>
      <c r="E333" s="4" t="s">
        <v>71</v>
      </c>
      <c r="F333" s="8" t="s">
        <v>146</v>
      </c>
      <c r="G333" s="3">
        <v>2018</v>
      </c>
      <c r="H333" s="3">
        <v>2016</v>
      </c>
      <c r="I333" s="3" t="s">
        <v>151</v>
      </c>
      <c r="J333" s="3" t="s">
        <v>43</v>
      </c>
      <c r="K333" s="3" t="s">
        <v>43</v>
      </c>
      <c r="L333" s="3"/>
      <c r="M333" s="3"/>
      <c r="N333" s="3"/>
      <c r="O333" s="3"/>
      <c r="P333" s="3"/>
      <c r="Q333" s="3"/>
      <c r="R333" s="3"/>
      <c r="S333" s="3"/>
      <c r="T333" s="3"/>
      <c r="U333" s="3"/>
      <c r="V333" s="3"/>
      <c r="W333" s="3"/>
      <c r="X333" s="3"/>
      <c r="Y333" s="3"/>
      <c r="Z333" s="3"/>
      <c r="AA333" s="3"/>
      <c r="AB333" s="3" t="s">
        <v>43</v>
      </c>
      <c r="AC333" s="4" t="s">
        <v>21</v>
      </c>
    </row>
    <row r="334" spans="1:29" s="15" customFormat="1" ht="77.25" customHeight="1">
      <c r="A334" s="4" t="s">
        <v>243</v>
      </c>
      <c r="B334" s="4" t="s">
        <v>17</v>
      </c>
      <c r="C334" s="4" t="s">
        <v>18</v>
      </c>
      <c r="D334" s="4" t="s">
        <v>19</v>
      </c>
      <c r="E334" s="4" t="s">
        <v>71</v>
      </c>
      <c r="F334" s="8" t="s">
        <v>146</v>
      </c>
      <c r="G334" s="3">
        <v>2018</v>
      </c>
      <c r="H334" s="3">
        <v>2016</v>
      </c>
      <c r="I334" s="3" t="s">
        <v>158</v>
      </c>
      <c r="J334" s="3" t="s">
        <v>43</v>
      </c>
      <c r="K334" s="3" t="s">
        <v>43</v>
      </c>
      <c r="L334" s="3"/>
      <c r="M334" s="3"/>
      <c r="N334" s="3"/>
      <c r="O334" s="3"/>
      <c r="P334" s="3"/>
      <c r="Q334" s="3"/>
      <c r="R334" s="3"/>
      <c r="S334" s="3"/>
      <c r="T334" s="3"/>
      <c r="U334" s="3"/>
      <c r="V334" s="3"/>
      <c r="W334" s="3"/>
      <c r="X334" s="3"/>
      <c r="Y334" s="3"/>
      <c r="Z334" s="3"/>
      <c r="AA334" s="3"/>
      <c r="AB334" s="3" t="s">
        <v>43</v>
      </c>
      <c r="AC334" s="4" t="s">
        <v>21</v>
      </c>
    </row>
    <row r="335" spans="1:29" s="15" customFormat="1" ht="77.25" customHeight="1">
      <c r="A335" s="4" t="s">
        <v>244</v>
      </c>
      <c r="B335" s="4" t="s">
        <v>17</v>
      </c>
      <c r="C335" s="4" t="s">
        <v>18</v>
      </c>
      <c r="D335" s="4" t="s">
        <v>19</v>
      </c>
      <c r="E335" s="4" t="s">
        <v>71</v>
      </c>
      <c r="F335" s="8" t="s">
        <v>146</v>
      </c>
      <c r="G335" s="3">
        <v>2018</v>
      </c>
      <c r="H335" s="3">
        <v>2016</v>
      </c>
      <c r="I335" s="3" t="s">
        <v>171</v>
      </c>
      <c r="J335" s="3"/>
      <c r="K335" s="3"/>
      <c r="L335" s="3"/>
      <c r="M335" s="3"/>
      <c r="N335" s="3"/>
      <c r="O335" s="3"/>
      <c r="P335" s="3"/>
      <c r="Q335" s="3"/>
      <c r="R335" s="3"/>
      <c r="S335" s="3"/>
      <c r="T335" s="3"/>
      <c r="U335" s="3"/>
      <c r="V335" s="3"/>
      <c r="W335" s="3"/>
      <c r="X335" s="3"/>
      <c r="Y335" s="3"/>
      <c r="Z335" s="3"/>
      <c r="AA335" s="3"/>
      <c r="AB335" s="3"/>
      <c r="AC335" s="4" t="s">
        <v>21</v>
      </c>
    </row>
    <row r="336" spans="1:29" s="15" customFormat="1" ht="81" customHeight="1">
      <c r="A336" s="4" t="s">
        <v>245</v>
      </c>
      <c r="B336" s="4" t="s">
        <v>17</v>
      </c>
      <c r="C336" s="4" t="s">
        <v>18</v>
      </c>
      <c r="D336" s="4" t="s">
        <v>19</v>
      </c>
      <c r="E336" s="4" t="s">
        <v>71</v>
      </c>
      <c r="F336" s="8" t="s">
        <v>183</v>
      </c>
      <c r="G336" s="3">
        <v>2018</v>
      </c>
      <c r="H336" s="3">
        <v>2016</v>
      </c>
      <c r="I336" s="3" t="s">
        <v>330</v>
      </c>
      <c r="J336" s="3"/>
      <c r="K336" s="3"/>
      <c r="L336" s="3"/>
      <c r="M336" s="3"/>
      <c r="N336" s="3"/>
      <c r="O336" s="3"/>
      <c r="P336" s="3"/>
      <c r="Q336" s="3"/>
      <c r="R336" s="3"/>
      <c r="S336" s="3"/>
      <c r="T336" s="3"/>
      <c r="U336" s="3"/>
      <c r="V336" s="3"/>
      <c r="W336" s="3"/>
      <c r="X336" s="3"/>
      <c r="Y336" s="3"/>
      <c r="Z336" s="3"/>
      <c r="AA336" s="3"/>
      <c r="AB336" s="3"/>
      <c r="AC336" s="4" t="s">
        <v>21</v>
      </c>
    </row>
    <row r="337" spans="1:29" s="15" customFormat="1" ht="76.5" customHeight="1">
      <c r="A337" s="4" t="s">
        <v>246</v>
      </c>
      <c r="B337" s="4" t="s">
        <v>17</v>
      </c>
      <c r="C337" s="4" t="s">
        <v>18</v>
      </c>
      <c r="D337" s="4" t="s">
        <v>19</v>
      </c>
      <c r="E337" s="4" t="s">
        <v>71</v>
      </c>
      <c r="F337" s="8" t="s">
        <v>183</v>
      </c>
      <c r="G337" s="3">
        <v>2018</v>
      </c>
      <c r="H337" s="3">
        <v>2018</v>
      </c>
      <c r="I337" s="3" t="s">
        <v>331</v>
      </c>
      <c r="J337" s="3"/>
      <c r="K337" s="3"/>
      <c r="L337" s="3"/>
      <c r="M337" s="3"/>
      <c r="N337" s="3"/>
      <c r="O337" s="3"/>
      <c r="P337" s="3"/>
      <c r="Q337" s="3"/>
      <c r="R337" s="3"/>
      <c r="S337" s="3"/>
      <c r="T337" s="3"/>
      <c r="U337" s="3"/>
      <c r="V337" s="3"/>
      <c r="W337" s="3"/>
      <c r="X337" s="3"/>
      <c r="Y337" s="3"/>
      <c r="Z337" s="3"/>
      <c r="AA337" s="3"/>
      <c r="AB337" s="3"/>
      <c r="AC337" s="4" t="s">
        <v>21</v>
      </c>
    </row>
    <row r="338" spans="1:29" s="15" customFormat="1" ht="78.75" customHeight="1">
      <c r="A338" s="4" t="s">
        <v>247</v>
      </c>
      <c r="B338" s="4" t="s">
        <v>17</v>
      </c>
      <c r="C338" s="4" t="s">
        <v>18</v>
      </c>
      <c r="D338" s="4" t="s">
        <v>19</v>
      </c>
      <c r="E338" s="4" t="s">
        <v>71</v>
      </c>
      <c r="F338" s="8" t="s">
        <v>183</v>
      </c>
      <c r="G338" s="3">
        <v>2018</v>
      </c>
      <c r="H338" s="3">
        <v>2018</v>
      </c>
      <c r="I338" s="3" t="s">
        <v>340</v>
      </c>
      <c r="J338" s="3"/>
      <c r="K338" s="3"/>
      <c r="L338" s="3"/>
      <c r="M338" s="3"/>
      <c r="N338" s="3"/>
      <c r="O338" s="3"/>
      <c r="P338" s="3"/>
      <c r="Q338" s="3"/>
      <c r="R338" s="3"/>
      <c r="S338" s="3"/>
      <c r="T338" s="3"/>
      <c r="U338" s="3"/>
      <c r="V338" s="3"/>
      <c r="W338" s="3"/>
      <c r="X338" s="3"/>
      <c r="Y338" s="3"/>
      <c r="Z338" s="3"/>
      <c r="AA338" s="3"/>
      <c r="AB338" s="3"/>
      <c r="AC338" s="4" t="s">
        <v>21</v>
      </c>
    </row>
    <row r="339" spans="1:29" s="15" customFormat="1" ht="79.5" customHeight="1">
      <c r="A339" s="4" t="s">
        <v>248</v>
      </c>
      <c r="B339" s="4" t="s">
        <v>17</v>
      </c>
      <c r="C339" s="4" t="s">
        <v>18</v>
      </c>
      <c r="D339" s="4" t="s">
        <v>19</v>
      </c>
      <c r="E339" s="4" t="s">
        <v>71</v>
      </c>
      <c r="F339" s="8" t="s">
        <v>183</v>
      </c>
      <c r="G339" s="3">
        <v>2018</v>
      </c>
      <c r="H339" s="3">
        <v>2018</v>
      </c>
      <c r="I339" s="3" t="s">
        <v>333</v>
      </c>
      <c r="J339" s="3"/>
      <c r="K339" s="3"/>
      <c r="L339" s="3"/>
      <c r="M339" s="3"/>
      <c r="N339" s="3"/>
      <c r="O339" s="3"/>
      <c r="P339" s="3"/>
      <c r="Q339" s="3"/>
      <c r="R339" s="3"/>
      <c r="S339" s="3"/>
      <c r="T339" s="3"/>
      <c r="U339" s="3"/>
      <c r="V339" s="3"/>
      <c r="W339" s="3"/>
      <c r="X339" s="3"/>
      <c r="Y339" s="3"/>
      <c r="Z339" s="3"/>
      <c r="AA339" s="3"/>
      <c r="AB339" s="3"/>
      <c r="AC339" s="4" t="s">
        <v>21</v>
      </c>
    </row>
    <row r="340" spans="1:29" s="15" customFormat="1" ht="81" customHeight="1">
      <c r="A340" s="4" t="s">
        <v>249</v>
      </c>
      <c r="B340" s="4" t="s">
        <v>17</v>
      </c>
      <c r="C340" s="4" t="s">
        <v>18</v>
      </c>
      <c r="D340" s="4" t="s">
        <v>19</v>
      </c>
      <c r="E340" s="4" t="s">
        <v>71</v>
      </c>
      <c r="F340" s="8" t="s">
        <v>209</v>
      </c>
      <c r="G340" s="3">
        <v>2018</v>
      </c>
      <c r="H340" s="3">
        <v>2018</v>
      </c>
      <c r="I340" s="3" t="s">
        <v>219</v>
      </c>
      <c r="J340" s="3"/>
      <c r="K340" s="3"/>
      <c r="L340" s="3"/>
      <c r="M340" s="3"/>
      <c r="N340" s="3"/>
      <c r="O340" s="3"/>
      <c r="P340" s="3"/>
      <c r="Q340" s="3"/>
      <c r="R340" s="3"/>
      <c r="S340" s="3"/>
      <c r="T340" s="3"/>
      <c r="U340" s="3"/>
      <c r="V340" s="3"/>
      <c r="W340" s="3"/>
      <c r="X340" s="3"/>
      <c r="Y340" s="3"/>
      <c r="Z340" s="3"/>
      <c r="AA340" s="3"/>
      <c r="AB340" s="3"/>
      <c r="AC340" s="4" t="s">
        <v>21</v>
      </c>
    </row>
    <row r="341" spans="1:29" s="15" customFormat="1" ht="81" customHeight="1">
      <c r="A341" s="4" t="s">
        <v>250</v>
      </c>
      <c r="B341" s="4" t="s">
        <v>17</v>
      </c>
      <c r="C341" s="4" t="s">
        <v>18</v>
      </c>
      <c r="D341" s="4" t="s">
        <v>19</v>
      </c>
      <c r="E341" s="4" t="s">
        <v>71</v>
      </c>
      <c r="F341" s="8" t="s">
        <v>209</v>
      </c>
      <c r="G341" s="3">
        <v>2018</v>
      </c>
      <c r="H341" s="3">
        <v>2018</v>
      </c>
      <c r="I341" s="3" t="s">
        <v>260</v>
      </c>
      <c r="J341" s="3"/>
      <c r="K341" s="3"/>
      <c r="L341" s="3"/>
      <c r="M341" s="3"/>
      <c r="N341" s="3"/>
      <c r="O341" s="3"/>
      <c r="P341" s="3"/>
      <c r="Q341" s="3"/>
      <c r="R341" s="3"/>
      <c r="S341" s="3"/>
      <c r="T341" s="3"/>
      <c r="U341" s="3"/>
      <c r="V341" s="3"/>
      <c r="W341" s="3"/>
      <c r="X341" s="3"/>
      <c r="Y341" s="3"/>
      <c r="Z341" s="3"/>
      <c r="AA341" s="3"/>
      <c r="AB341" s="3"/>
      <c r="AC341" s="4" t="s">
        <v>21</v>
      </c>
    </row>
    <row r="342" spans="1:29" s="15" customFormat="1" ht="279" customHeight="1">
      <c r="A342" s="4" t="s">
        <v>251</v>
      </c>
      <c r="B342" s="4" t="s">
        <v>17</v>
      </c>
      <c r="C342" s="4" t="s">
        <v>18</v>
      </c>
      <c r="D342" s="4" t="s">
        <v>19</v>
      </c>
      <c r="E342" s="4" t="s">
        <v>71</v>
      </c>
      <c r="F342" s="8" t="s">
        <v>209</v>
      </c>
      <c r="G342" s="3">
        <v>2018</v>
      </c>
      <c r="H342" s="3">
        <v>2018</v>
      </c>
      <c r="I342" s="3" t="s">
        <v>284</v>
      </c>
      <c r="J342" s="3"/>
      <c r="K342" s="3"/>
      <c r="L342" s="3"/>
      <c r="M342" s="3"/>
      <c r="N342" s="3"/>
      <c r="O342" s="3"/>
      <c r="P342" s="3"/>
      <c r="Q342" s="3"/>
      <c r="R342" s="3"/>
      <c r="S342" s="3"/>
      <c r="T342" s="3"/>
      <c r="U342" s="3"/>
      <c r="V342" s="3"/>
      <c r="W342" s="3"/>
      <c r="X342" s="3"/>
      <c r="Y342" s="3"/>
      <c r="Z342" s="3"/>
      <c r="AA342" s="3"/>
      <c r="AB342" s="3"/>
      <c r="AC342" s="4" t="s">
        <v>21</v>
      </c>
    </row>
    <row r="343" spans="1:29" s="15" customFormat="1" ht="279" customHeight="1">
      <c r="A343" s="4" t="s">
        <v>252</v>
      </c>
      <c r="B343" s="4" t="s">
        <v>17</v>
      </c>
      <c r="C343" s="4" t="s">
        <v>18</v>
      </c>
      <c r="D343" s="4" t="s">
        <v>19</v>
      </c>
      <c r="E343" s="4" t="s">
        <v>71</v>
      </c>
      <c r="F343" s="8" t="s">
        <v>209</v>
      </c>
      <c r="G343" s="3">
        <v>2018</v>
      </c>
      <c r="H343" s="3">
        <v>2018</v>
      </c>
      <c r="I343" s="3" t="s">
        <v>290</v>
      </c>
      <c r="J343" s="3"/>
      <c r="K343" s="3"/>
      <c r="L343" s="3"/>
      <c r="M343" s="3"/>
      <c r="N343" s="3"/>
      <c r="O343" s="3"/>
      <c r="P343" s="3"/>
      <c r="Q343" s="3"/>
      <c r="R343" s="3"/>
      <c r="S343" s="3"/>
      <c r="T343" s="3"/>
      <c r="U343" s="3"/>
      <c r="V343" s="3"/>
      <c r="W343" s="3"/>
      <c r="X343" s="3"/>
      <c r="Y343" s="3"/>
      <c r="Z343" s="3"/>
      <c r="AA343" s="3"/>
      <c r="AB343" s="3"/>
      <c r="AC343" s="4" t="s">
        <v>21</v>
      </c>
    </row>
    <row r="344" spans="1:29" s="15" customFormat="1" ht="279" customHeight="1">
      <c r="A344" s="4" t="s">
        <v>259</v>
      </c>
      <c r="B344" s="4" t="s">
        <v>17</v>
      </c>
      <c r="C344" s="4" t="s">
        <v>18</v>
      </c>
      <c r="D344" s="4" t="s">
        <v>19</v>
      </c>
      <c r="E344" s="4" t="s">
        <v>71</v>
      </c>
      <c r="F344" s="8" t="s">
        <v>209</v>
      </c>
      <c r="G344" s="3">
        <v>2018</v>
      </c>
      <c r="H344" s="3">
        <v>2018</v>
      </c>
      <c r="I344" s="3" t="s">
        <v>341</v>
      </c>
      <c r="J344" s="3"/>
      <c r="K344" s="3"/>
      <c r="L344" s="3"/>
      <c r="M344" s="3"/>
      <c r="N344" s="3"/>
      <c r="O344" s="3"/>
      <c r="P344" s="3"/>
      <c r="Q344" s="3"/>
      <c r="R344" s="3"/>
      <c r="S344" s="3"/>
      <c r="T344" s="3"/>
      <c r="U344" s="3"/>
      <c r="V344" s="3"/>
      <c r="W344" s="3"/>
      <c r="X344" s="3"/>
      <c r="Y344" s="3"/>
      <c r="Z344" s="3"/>
      <c r="AA344" s="3"/>
      <c r="AB344" s="3"/>
      <c r="AC344" s="4" t="s">
        <v>21</v>
      </c>
    </row>
    <row r="345" spans="1:29" s="15" customFormat="1" ht="279" customHeight="1">
      <c r="A345" s="4" t="s">
        <v>264</v>
      </c>
      <c r="B345" s="4" t="s">
        <v>17</v>
      </c>
      <c r="C345" s="4" t="s">
        <v>18</v>
      </c>
      <c r="D345" s="4" t="s">
        <v>19</v>
      </c>
      <c r="E345" s="4" t="s">
        <v>71</v>
      </c>
      <c r="F345" s="8" t="s">
        <v>313</v>
      </c>
      <c r="G345" s="3">
        <v>2018</v>
      </c>
      <c r="H345" s="3">
        <v>2019</v>
      </c>
      <c r="I345" s="3" t="s">
        <v>305</v>
      </c>
      <c r="J345" s="3"/>
      <c r="K345" s="3"/>
      <c r="L345" s="3"/>
      <c r="M345" s="3"/>
      <c r="N345" s="3"/>
      <c r="O345" s="3"/>
      <c r="P345" s="3"/>
      <c r="Q345" s="3"/>
      <c r="R345" s="3"/>
      <c r="S345" s="3"/>
      <c r="T345" s="3"/>
      <c r="U345" s="3"/>
      <c r="V345" s="3"/>
      <c r="W345" s="3"/>
      <c r="X345" s="3"/>
      <c r="Y345" s="3"/>
      <c r="Z345" s="3"/>
      <c r="AA345" s="3"/>
      <c r="AB345" s="3"/>
      <c r="AC345" s="4" t="s">
        <v>21</v>
      </c>
    </row>
    <row r="346" spans="1:29" s="15" customFormat="1" ht="80.25" hidden="1" customHeight="1">
      <c r="A346" s="4" t="s">
        <v>50</v>
      </c>
      <c r="B346" s="4" t="s">
        <v>32</v>
      </c>
      <c r="C346" s="4" t="s">
        <v>33</v>
      </c>
      <c r="D346" s="4" t="s">
        <v>59</v>
      </c>
      <c r="E346" s="4" t="s">
        <v>60</v>
      </c>
      <c r="F346" s="4" t="s">
        <v>35</v>
      </c>
      <c r="G346" s="3">
        <v>2015</v>
      </c>
      <c r="H346" s="3">
        <v>2015</v>
      </c>
      <c r="I346" s="3">
        <v>2015</v>
      </c>
      <c r="J346" s="3"/>
      <c r="K346" s="3"/>
      <c r="L346" s="3"/>
      <c r="M346" s="3"/>
      <c r="N346" s="3"/>
      <c r="O346" s="3"/>
      <c r="P346" s="3"/>
      <c r="Q346" s="3"/>
      <c r="R346" s="3"/>
      <c r="S346" s="3"/>
      <c r="T346" s="3"/>
      <c r="U346" s="3"/>
      <c r="V346" s="3"/>
      <c r="W346" s="3"/>
      <c r="X346" s="3"/>
      <c r="Y346" s="3"/>
      <c r="Z346" s="3"/>
      <c r="AA346" s="3"/>
      <c r="AB346" s="3">
        <v>-0.46739999999999998</v>
      </c>
      <c r="AC346" s="27" t="s">
        <v>274</v>
      </c>
    </row>
    <row r="347" spans="1:29" s="15" customFormat="1" ht="76.5" hidden="1" customHeight="1">
      <c r="A347" s="4" t="s">
        <v>61</v>
      </c>
      <c r="B347" s="4" t="s">
        <v>32</v>
      </c>
      <c r="C347" s="4" t="s">
        <v>33</v>
      </c>
      <c r="D347" s="4" t="s">
        <v>59</v>
      </c>
      <c r="E347" s="4" t="s">
        <v>62</v>
      </c>
      <c r="F347" s="4" t="s">
        <v>63</v>
      </c>
      <c r="G347" s="3">
        <v>2015</v>
      </c>
      <c r="H347" s="3">
        <v>2015</v>
      </c>
      <c r="I347" s="3">
        <v>2015</v>
      </c>
      <c r="J347" s="3">
        <v>0.85799999999999998</v>
      </c>
      <c r="K347" s="3">
        <v>0.55840000000000001</v>
      </c>
      <c r="L347" s="3"/>
      <c r="M347" s="3"/>
      <c r="N347" s="3"/>
      <c r="O347" s="3"/>
      <c r="P347" s="3"/>
      <c r="Q347" s="3"/>
      <c r="R347" s="3"/>
      <c r="S347" s="3"/>
      <c r="T347" s="3"/>
      <c r="U347" s="3"/>
      <c r="V347" s="3"/>
      <c r="W347" s="3"/>
      <c r="X347" s="3"/>
      <c r="Y347" s="3"/>
      <c r="Z347" s="3"/>
      <c r="AA347" s="3"/>
      <c r="AB347" s="3">
        <v>-0.29959999999999998</v>
      </c>
      <c r="AC347" s="27" t="s">
        <v>275</v>
      </c>
    </row>
    <row r="348" spans="1:29" s="15" customFormat="1" ht="79.5" hidden="1" customHeight="1">
      <c r="A348" s="28" t="s">
        <v>89</v>
      </c>
      <c r="B348" s="4" t="s">
        <v>32</v>
      </c>
      <c r="C348" s="4" t="s">
        <v>90</v>
      </c>
      <c r="D348" s="4" t="s">
        <v>91</v>
      </c>
      <c r="E348" s="4" t="s">
        <v>34</v>
      </c>
      <c r="F348" s="4" t="s">
        <v>35</v>
      </c>
      <c r="G348" s="3">
        <v>2016</v>
      </c>
      <c r="H348" s="3">
        <v>2016</v>
      </c>
      <c r="I348" s="3" t="s">
        <v>98</v>
      </c>
      <c r="J348" s="3"/>
      <c r="K348" s="3"/>
      <c r="L348" s="3"/>
      <c r="M348" s="3"/>
      <c r="N348" s="3"/>
      <c r="O348" s="3"/>
      <c r="P348" s="3"/>
      <c r="Q348" s="3"/>
      <c r="R348" s="3"/>
      <c r="S348" s="3"/>
      <c r="T348" s="3"/>
      <c r="U348" s="3"/>
      <c r="V348" s="3"/>
      <c r="W348" s="3"/>
      <c r="X348" s="3"/>
      <c r="Y348" s="3"/>
      <c r="Z348" s="3"/>
      <c r="AA348" s="3"/>
      <c r="AB348" s="3">
        <v>-0.65820000000000001</v>
      </c>
      <c r="AC348" s="27" t="s">
        <v>276</v>
      </c>
    </row>
    <row r="349" spans="1:29" s="15" customFormat="1" ht="80.25" hidden="1" customHeight="1">
      <c r="A349" s="28" t="s">
        <v>104</v>
      </c>
      <c r="B349" s="4" t="s">
        <v>32</v>
      </c>
      <c r="C349" s="4" t="s">
        <v>90</v>
      </c>
      <c r="D349" s="4" t="s">
        <v>91</v>
      </c>
      <c r="E349" s="4" t="s">
        <v>34</v>
      </c>
      <c r="F349" s="4" t="s">
        <v>35</v>
      </c>
      <c r="G349" s="3">
        <v>2016</v>
      </c>
      <c r="H349" s="3">
        <v>2016</v>
      </c>
      <c r="I349" s="3" t="s">
        <v>103</v>
      </c>
      <c r="J349" s="3"/>
      <c r="K349" s="3"/>
      <c r="L349" s="3"/>
      <c r="M349" s="3"/>
      <c r="N349" s="3"/>
      <c r="O349" s="3"/>
      <c r="P349" s="3"/>
      <c r="Q349" s="3"/>
      <c r="R349" s="3"/>
      <c r="S349" s="3"/>
      <c r="T349" s="3"/>
      <c r="U349" s="3"/>
      <c r="V349" s="3"/>
      <c r="W349" s="3"/>
      <c r="X349" s="3"/>
      <c r="Y349" s="3"/>
      <c r="Z349" s="3"/>
      <c r="AA349" s="3"/>
      <c r="AB349" s="3">
        <v>-0.63319999999999999</v>
      </c>
      <c r="AC349" s="27" t="s">
        <v>277</v>
      </c>
    </row>
    <row r="350" spans="1:29" s="15" customFormat="1" ht="80.25" customHeight="1">
      <c r="A350" s="4" t="s">
        <v>464</v>
      </c>
      <c r="B350" s="4" t="s">
        <v>17</v>
      </c>
      <c r="C350" s="4" t="s">
        <v>18</v>
      </c>
      <c r="D350" s="4" t="s">
        <v>19</v>
      </c>
      <c r="E350" s="4" t="s">
        <v>71</v>
      </c>
      <c r="F350" s="8" t="s">
        <v>313</v>
      </c>
      <c r="G350" s="3">
        <v>2018</v>
      </c>
      <c r="H350" s="3">
        <v>2019</v>
      </c>
      <c r="I350" s="3" t="s">
        <v>460</v>
      </c>
      <c r="J350" s="3"/>
      <c r="K350" s="3"/>
      <c r="L350" s="3"/>
      <c r="M350" s="3"/>
      <c r="N350" s="3"/>
      <c r="O350" s="3"/>
      <c r="P350" s="3"/>
      <c r="Q350" s="3"/>
      <c r="R350" s="3"/>
      <c r="S350" s="3"/>
      <c r="T350" s="3"/>
      <c r="U350" s="3"/>
      <c r="V350" s="3"/>
      <c r="W350" s="3"/>
      <c r="X350" s="3"/>
      <c r="Y350" s="3"/>
      <c r="Z350" s="3"/>
      <c r="AA350" s="3"/>
      <c r="AB350" s="3"/>
      <c r="AC350" s="4" t="s">
        <v>21</v>
      </c>
    </row>
    <row r="351" spans="1:29" s="15" customFormat="1" ht="240">
      <c r="A351" s="4" t="s">
        <v>606</v>
      </c>
      <c r="B351" s="4" t="s">
        <v>17</v>
      </c>
      <c r="C351" s="4" t="s">
        <v>18</v>
      </c>
      <c r="D351" s="4" t="s">
        <v>71</v>
      </c>
      <c r="E351" s="4" t="s">
        <v>71</v>
      </c>
      <c r="F351" s="8" t="s">
        <v>313</v>
      </c>
      <c r="G351" s="3">
        <v>2018</v>
      </c>
      <c r="H351" s="3">
        <v>2019</v>
      </c>
      <c r="I351" s="3" t="s">
        <v>557</v>
      </c>
      <c r="J351" s="3"/>
      <c r="K351" s="3"/>
      <c r="L351" s="3"/>
      <c r="M351" s="3"/>
      <c r="N351" s="3"/>
      <c r="O351" s="3"/>
      <c r="P351" s="3"/>
      <c r="Q351" s="3"/>
      <c r="R351" s="3"/>
      <c r="S351" s="3"/>
      <c r="T351" s="3"/>
      <c r="U351" s="3"/>
      <c r="V351" s="3"/>
      <c r="W351" s="3"/>
      <c r="X351" s="3"/>
      <c r="Y351" s="3"/>
      <c r="Z351" s="3"/>
      <c r="AA351" s="3"/>
      <c r="AB351" s="3"/>
      <c r="AC351" s="4" t="s">
        <v>21</v>
      </c>
    </row>
    <row r="352" spans="1:29" s="15" customFormat="1" ht="75" customHeight="1">
      <c r="A352" s="4" t="s">
        <v>611</v>
      </c>
      <c r="B352" s="4" t="s">
        <v>17</v>
      </c>
      <c r="C352" s="4" t="s">
        <v>18</v>
      </c>
      <c r="D352" s="4" t="s">
        <v>19</v>
      </c>
      <c r="E352" s="4" t="s">
        <v>71</v>
      </c>
      <c r="F352" s="8" t="s">
        <v>313</v>
      </c>
      <c r="G352" s="3">
        <v>2018</v>
      </c>
      <c r="H352" s="3">
        <v>2019</v>
      </c>
      <c r="I352" s="3" t="s">
        <v>609</v>
      </c>
      <c r="J352" s="3"/>
      <c r="K352" s="3"/>
      <c r="L352" s="3"/>
      <c r="M352" s="3"/>
      <c r="N352" s="3"/>
      <c r="O352" s="3"/>
      <c r="P352" s="3"/>
      <c r="Q352" s="3"/>
      <c r="R352" s="3"/>
      <c r="S352" s="3"/>
      <c r="T352" s="3"/>
      <c r="U352" s="3"/>
      <c r="V352" s="3"/>
      <c r="W352" s="3"/>
      <c r="X352" s="3"/>
      <c r="Y352" s="3"/>
      <c r="Z352" s="3"/>
      <c r="AA352" s="3"/>
      <c r="AB352" s="3"/>
      <c r="AC352" s="4" t="s">
        <v>21</v>
      </c>
    </row>
    <row r="353" s="15" customFormat="1"/>
    <row r="354" s="15" customFormat="1"/>
    <row r="355" s="15" customFormat="1"/>
    <row r="356" s="15" customFormat="1"/>
    <row r="357" s="15" customFormat="1"/>
    <row r="358" s="15" customFormat="1"/>
    <row r="359" s="15" customFormat="1"/>
    <row r="360" s="15" customFormat="1"/>
    <row r="361" s="15" customFormat="1"/>
    <row r="362" s="15" customFormat="1"/>
    <row r="363" s="15" customFormat="1"/>
    <row r="364" s="15" customFormat="1"/>
    <row r="365" s="15" customFormat="1"/>
    <row r="366" s="15" customFormat="1"/>
    <row r="367" s="15" customFormat="1"/>
    <row r="368" s="15" customFormat="1"/>
    <row r="369" s="15" customFormat="1"/>
    <row r="370" s="15" customFormat="1"/>
    <row r="371" s="15" customFormat="1"/>
    <row r="372" s="15" customFormat="1"/>
    <row r="373" s="15" customFormat="1"/>
    <row r="374" s="15" customFormat="1"/>
    <row r="375" s="15" customFormat="1"/>
    <row r="376" s="15" customFormat="1"/>
    <row r="377" s="15" customFormat="1"/>
    <row r="378" s="15" customFormat="1"/>
    <row r="379" s="15" customFormat="1"/>
    <row r="380" s="15" customFormat="1"/>
    <row r="381" s="15" customFormat="1"/>
    <row r="382" s="15" customFormat="1"/>
    <row r="383" s="15" customFormat="1"/>
    <row r="384" s="15" customFormat="1"/>
    <row r="385" s="15" customFormat="1"/>
    <row r="386" s="15" customFormat="1"/>
    <row r="387" s="15" customFormat="1"/>
    <row r="388" s="15" customFormat="1"/>
    <row r="389" s="15" customFormat="1"/>
    <row r="390" s="15" customFormat="1"/>
    <row r="391" s="15" customFormat="1"/>
    <row r="392" s="15" customFormat="1"/>
    <row r="393" s="15" customFormat="1"/>
    <row r="394" s="15" customFormat="1"/>
    <row r="395" s="15" customFormat="1"/>
    <row r="396" s="15" customFormat="1"/>
    <row r="397" s="15" customFormat="1"/>
  </sheetData>
  <pageMargins left="0.39370078740157483" right="0.39370078740157483" top="0.78740157480314965" bottom="0.39370078740157483" header="0.31496062992125984" footer="0.31496062992125984"/>
  <pageSetup paperSize="9" scale="70"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январь - апрель 2019</vt:lpstr>
      <vt:lpstr>'январь - апрель 2019'!_GoBack</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Барабаш Екатерина Николаевна</dc:creator>
  <cp:lastModifiedBy>user</cp:lastModifiedBy>
  <cp:lastPrinted>2017-04-10T12:10:47Z</cp:lastPrinted>
  <dcterms:created xsi:type="dcterms:W3CDTF">2014-10-15T15:06:23Z</dcterms:created>
  <dcterms:modified xsi:type="dcterms:W3CDTF">2019-05-15T13:32:15Z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-1953148595</vt:i4>
  </property>
  <property fmtid="{D5CDD505-2E9C-101B-9397-08002B2CF9AE}" pid="3" name="_NewReviewCycle">
    <vt:lpwstr/>
  </property>
  <property fmtid="{D5CDD505-2E9C-101B-9397-08002B2CF9AE}" pid="4" name="_EmailSubject">
    <vt:lpwstr>Исполнение майских указов Президента</vt:lpwstr>
  </property>
  <property fmtid="{D5CDD505-2E9C-101B-9397-08002B2CF9AE}" pid="5" name="_AuthorEmail">
    <vt:lpwstr>priemnaya6@cherepovetscity.ru</vt:lpwstr>
  </property>
  <property fmtid="{D5CDD505-2E9C-101B-9397-08002B2CF9AE}" pid="6" name="_AuthorEmailDisplayName">
    <vt:lpwstr>Приемная Авдеевой Е.О.</vt:lpwstr>
  </property>
  <property fmtid="{D5CDD505-2E9C-101B-9397-08002B2CF9AE}" pid="7" name="_ReviewingToolsShownOnce">
    <vt:lpwstr/>
  </property>
</Properties>
</file>