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10" windowWidth="15570" windowHeight="10080" tabRatio="687"/>
  </bookViews>
  <sheets>
    <sheet name="Приложение " sheetId="2" r:id="rId1"/>
  </sheets>
  <definedNames>
    <definedName name="Z_6451C262_0193_4D4F_A174_16737066C1DE_.wvu.Cols" localSheetId="0" hidden="1">'Приложение '!$HA:$HE,'Приложение '!$HJ:$HM,'Приложение '!$HP:$HW,'Приложение '!$IC:$ID,'Приложение '!$IF:$XFD</definedName>
    <definedName name="Z_6451C262_0193_4D4F_A174_16737066C1DE_.wvu.PrintArea" localSheetId="0" hidden="1">'Приложение '!$A$1:$F$81</definedName>
    <definedName name="Z_C6A77B20_A1F7_4582_94C9_79FF87D6FF60_.wvu.Cols" localSheetId="0" hidden="1">'Приложение '!$HA:$HE,'Приложение '!$HJ:$HM,'Приложение '!$HP:$HW,'Приложение '!$IC:$ID,'Приложение '!$IF:$XFD</definedName>
    <definedName name="Z_C6A77B20_A1F7_4582_94C9_79FF87D6FF60_.wvu.PrintArea" localSheetId="0" hidden="1">'Приложение '!$A:$F</definedName>
    <definedName name="Z_C6A77B20_A1F7_4582_94C9_79FF87D6FF60_.wvu.PrintTitles" localSheetId="0" hidden="1">'Приложение '!$10:$10</definedName>
    <definedName name="Z_E5331952_CE94_499B_8A4F_D950E9731BB6_.wvu.Cols" localSheetId="0" hidden="1">'Приложение '!$HA:$HE,'Приложение '!$HJ:$HM,'Приложение '!$HP:$HW,'Приложение '!$IC:$ID,'Приложение '!$IF:$XFD</definedName>
    <definedName name="Z_E5331952_CE94_499B_8A4F_D950E9731BB6_.wvu.PrintArea" localSheetId="0" hidden="1">'Приложение '!$A:$F</definedName>
    <definedName name="Z_E5331952_CE94_499B_8A4F_D950E9731BB6_.wvu.PrintTitles" localSheetId="0" hidden="1">'Приложение '!$10:$10</definedName>
  </definedNames>
  <calcPr calcId="145621"/>
  <customWorkbookViews>
    <customWorkbookView name="Мухина - Личное представление" guid="{E5331952-CE94-499B-8A4F-D950E9731BB6}" mergeInterval="0" personalView="1" maximized="1" windowWidth="1916" windowHeight="855" tabRatio="770" activeSheetId="4"/>
    <customWorkbookView name="smirnovatg - Личное представление" guid="{2020C544-A4ED-466C-B0C1-632A497DD86D}" mergeInterval="0" personalView="1" maximized="1" xWindow="1" yWindow="1" windowWidth="1436" windowHeight="670" activeSheetId="3"/>
    <customWorkbookView name="Анна - Личное представление" guid="{17F76451-B531-4014-BBC6-0CB3E8AD9CBA}" mergeInterval="0" personalView="1" maximized="1" xWindow="1" yWindow="1" windowWidth="1676" windowHeight="820" activeSheetId="3"/>
    <customWorkbookView name="Куприянова Анна Алексеевна - Личное представление" guid="{C6A77B20-A1F7-4582-94C9-79FF87D6FF60}" mergeInterval="0" personalView="1" maximized="1" windowWidth="1276" windowHeight="789" tabRatio="687" activeSheetId="1"/>
    <customWorkbookView name="vostryakovalm - Личное представление" guid="{6451C262-0193-4D4F-A174-16737066C1DE}" mergeInterval="0" personalView="1" maximized="1" xWindow="1" yWindow="1" windowWidth="1436" windowHeight="670" activeSheetId="1"/>
  </customWorkbookViews>
</workbook>
</file>

<file path=xl/calcChain.xml><?xml version="1.0" encoding="utf-8"?>
<calcChain xmlns="http://schemas.openxmlformats.org/spreadsheetml/2006/main">
  <c r="D23" i="2" l="1"/>
  <c r="C23" i="2"/>
  <c r="D26" i="2"/>
  <c r="D12" i="2" l="1"/>
  <c r="C12" i="2"/>
  <c r="C35" i="2"/>
  <c r="C34" i="2" s="1"/>
  <c r="C33" i="2" s="1"/>
  <c r="D37" i="2"/>
  <c r="C37" i="2"/>
  <c r="C44" i="2"/>
  <c r="E22" i="2" l="1"/>
  <c r="E49" i="2" l="1"/>
  <c r="E48" i="2"/>
  <c r="E47" i="2"/>
  <c r="D46" i="2"/>
  <c r="E46" i="2" s="1"/>
  <c r="D45" i="2"/>
  <c r="D44" i="2" s="1"/>
  <c r="E43" i="2"/>
  <c r="E42" i="2"/>
  <c r="E41" i="2"/>
  <c r="E40" i="2"/>
  <c r="E39" i="2"/>
  <c r="E38" i="2"/>
  <c r="E36" i="2"/>
  <c r="E35" i="2"/>
  <c r="D35" i="2"/>
  <c r="D34" i="2" s="1"/>
  <c r="D33" i="2" l="1"/>
  <c r="E37" i="2"/>
  <c r="E34" i="2" s="1"/>
  <c r="E45" i="2"/>
  <c r="E44" i="2" s="1"/>
  <c r="E33" i="2" l="1"/>
  <c r="E27" i="2"/>
  <c r="E26" i="2"/>
  <c r="E21" i="2"/>
  <c r="E20" i="2"/>
  <c r="C11" i="2" l="1"/>
  <c r="D59" i="2"/>
  <c r="E61" i="2" l="1"/>
  <c r="E60" i="2"/>
  <c r="E28" i="2"/>
  <c r="E25" i="2"/>
  <c r="E24" i="2"/>
  <c r="E23" i="2" s="1"/>
  <c r="E14" i="2"/>
  <c r="E15" i="2"/>
  <c r="E16" i="2"/>
  <c r="E17" i="2"/>
  <c r="E18" i="2"/>
  <c r="E19" i="2"/>
  <c r="E13" i="2"/>
  <c r="E12" i="2" l="1"/>
  <c r="E59" i="2"/>
  <c r="E58" i="2" s="1"/>
  <c r="E11" i="2" l="1"/>
  <c r="C59" i="2" l="1"/>
  <c r="C58" i="2" s="1"/>
  <c r="D58" i="2"/>
  <c r="D11" i="2" l="1"/>
</calcChain>
</file>

<file path=xl/sharedStrings.xml><?xml version="1.0" encoding="utf-8"?>
<sst xmlns="http://schemas.openxmlformats.org/spreadsheetml/2006/main" count="121" uniqueCount="97">
  <si>
    <t>тыс. рублей</t>
  </si>
  <si>
    <t>Примечание</t>
  </si>
  <si>
    <t>Наименование объекта</t>
  </si>
  <si>
    <t xml:space="preserve">Виды работ </t>
  </si>
  <si>
    <t>Капитальное строительство</t>
  </si>
  <si>
    <t>Капитальный ремонт</t>
  </si>
  <si>
    <t>2019 год</t>
  </si>
  <si>
    <t>(муниципальная программа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Череповца")</t>
  </si>
  <si>
    <t xml:space="preserve">Утверждено 
2019 год          </t>
  </si>
  <si>
    <t xml:space="preserve">Улица Бардина на участке от ул. Металлургов до ул. Мира </t>
  </si>
  <si>
    <t>Перекресток пр. Луначарского - пр. Победы</t>
  </si>
  <si>
    <t xml:space="preserve">Пришкольные стадионы      </t>
  </si>
  <si>
    <t xml:space="preserve">Набережная в районе Соборной горки. Берегоукрепление </t>
  </si>
  <si>
    <t>Инженерная и транспортная инфраструктура в створе ул. М. Горького</t>
  </si>
  <si>
    <t>Сети наружного освещения на территории от дома № 43 по ул. К. Беляева до МАДОУ «Д/с № 109» (ул. Краснодонцев, 90)</t>
  </si>
  <si>
    <t>ВСЕГО Комитет по управлению имуществом города (МКУ "Управление капитального строительства и ремонтов")</t>
  </si>
  <si>
    <t>ПСД, инженерные изыскания, экспертиза, археологические разведки</t>
  </si>
  <si>
    <t>Выполнение проектных работ, проведение проверки достоверности определения сметной стоимости, капитальный ремонт улицы</t>
  </si>
  <si>
    <t>Выполнение проектных работ, проведение проверки достоверности определения сметной стоимости, капитальный ремонт перекрестка</t>
  </si>
  <si>
    <t>ПСД, инженерные изыскания, экспертиза, технологическое присоединение, археологические разведки, проект планировки и проект межевания</t>
  </si>
  <si>
    <t>Набережная в районе Соборной горки. Берегоукрепление
(субсидии за счет средств областного бюджета)</t>
  </si>
  <si>
    <t>ПСД, инженерные изыскания, экспертиза, археологические разведки, проект планировки и проект межевания</t>
  </si>
  <si>
    <t>Содержание МКУ "УКСиР"</t>
  </si>
  <si>
    <t>Текущее содержание</t>
  </si>
  <si>
    <t>Сети наружного освещения в103,104 мкр.</t>
  </si>
  <si>
    <t>Сети наружного освещения на территории вдоль детских садов  по пр. Строителей (пр. Строителей 29, 23, 17)</t>
  </si>
  <si>
    <t>Сети наружного освещения между домами №2 и №3 по ул. Ветеранов вдоль тротуара</t>
  </si>
  <si>
    <t xml:space="preserve">Сети наружного освещения </t>
  </si>
  <si>
    <t>Светофорный объект на перекрёстке ул. Юбилейная - ул. К. Беляева</t>
  </si>
  <si>
    <t>МБУК "ЧерМО" структурное подразделение "Мемориальный дом-музей Верещагиных" (ул. Социалистическая, 28)</t>
  </si>
  <si>
    <t>Строительно-монтажные работы</t>
  </si>
  <si>
    <t>Разработка ПСД, технологическое присоединение</t>
  </si>
  <si>
    <t>Технические условия</t>
  </si>
  <si>
    <t>Разработка ПСД, выполнение инженерных изысканий, строительно-монтажные работы по реконструкции здания</t>
  </si>
  <si>
    <t xml:space="preserve">Строительство пришкольного стадиона на территории школ МБОУ "СОШ №4" и МБОУ "СОШ №22"; экспертиза проведения проверки достоверности определения сметной стоимости </t>
  </si>
  <si>
    <t>Дополнительная потребность на софинансирование по доле города для реализации мероприятий по обустройству систем уличного освещения в рамках подпрограммы "Энергосбережение и повышение энергетической эффективности на территории Вологодской области на 2014-2020 годы" государственной программы области "Энергоэффективность и развитие газификации на территории Вологодской области на 2014-2020 годы"</t>
  </si>
  <si>
    <t xml:space="preserve">Дополнительная потребность для заключения договора на продление срока выданных ТУ для оплаты ПАО "Ростелеком" выполненных в 2018 году услуг по выдаче технических условий </t>
  </si>
  <si>
    <t>2020 год</t>
  </si>
  <si>
    <t xml:space="preserve">Осуществление технологического присоединения энергопринимающих устройств </t>
  </si>
  <si>
    <t>Инженерная и транспортная инфраструктура в створе ул. М. Горького
(субсидии за счет средств областного бюджета)</t>
  </si>
  <si>
    <t>Тротуар по ул. Олимпийской от ул. К. Белова к домам №№ 46, 46а, 46б по ул. К. Белова с наружным освещением на территории в районе МУП «Санаторий «Адонис» (ул. К. Белова, 48)</t>
  </si>
  <si>
    <t xml:space="preserve">Утверждено 
2020 год          </t>
  </si>
  <si>
    <t>Источник: резервный фонд мэрии города</t>
  </si>
  <si>
    <t>Дополнительная потребность по объекту для заключения долгосрочного переходящего контракта</t>
  </si>
  <si>
    <t>Экономия в результате поведения аукционных процедур</t>
  </si>
  <si>
    <t>Дополнительная потребность на содержание МКУ "УКСиР" в связи с  дополнительной численностью, приобретением техники, мебели для них</t>
  </si>
  <si>
    <t>Перераспределение бюджетных ассигнований в 2019 году на объект "Набережная в районе Соборной горки. Берегоукрепление" за счет экономии от проведения аукционных процедур по объекту "Инженерная и транспортная инфраструктура в створе ул. М. Горького"</t>
  </si>
  <si>
    <t>Строительно-монтажные работы по устройству проезда</t>
  </si>
  <si>
    <t>Снос объектов муниципальной собственности</t>
  </si>
  <si>
    <t>Площадь МБУК «Дворец металлургов» (ул. Сталеваров, 41). Благоустройство территории</t>
  </si>
  <si>
    <t>Снос здания по адресу ул. Гоголя, 9а</t>
  </si>
  <si>
    <t>экспертиза проведения проверки достоверности определения сметной стоимости, осуществление технологического присоединения</t>
  </si>
  <si>
    <t>Улица Маяковского (от пр. Победы до ул. Сталеваров)                                                                                                                             (субсидии за счет средств областного бюджета)</t>
  </si>
  <si>
    <t xml:space="preserve">Внутриквартальные проезды в 144 мкр.                                                                                                                             (субсидии за счет средств областного бюджета)  </t>
  </si>
  <si>
    <t>ИТОГО Комитет по управлению имуществом города (МКУ "Управление капитального строительства и ремонтов")</t>
  </si>
  <si>
    <t>Благоустройство территории у дома № 190 по пр. Победы</t>
  </si>
  <si>
    <t>Баскетбольная площадка на территории за ТЦ «Невский»</t>
  </si>
  <si>
    <t>Сквер на территории у ТЦ «Галактика» по ул. К.Беляева</t>
  </si>
  <si>
    <t>Спортивная площадка на территории у МБОУ "СОШ№ 18" (ул. Чкалова, 20а)</t>
  </si>
  <si>
    <t>Благоустройство территории между зданием АО "Череповецкая спичечная фабрика "ФЭСКО" (ул. Моченкова, 17) и жилым домом № 1а по ул. Молодежной</t>
  </si>
  <si>
    <t>Благоустройство территории</t>
  </si>
  <si>
    <t>Строительно-монтажные
работы</t>
  </si>
  <si>
    <t>Благоустройство сквера</t>
  </si>
  <si>
    <t>Инициатива ТОС «Октябрьский»: устройство освещения и ограждения, установка скамеек (велопарковки, урн) на баскетбольной площадке за ТЦ «Невский»</t>
  </si>
  <si>
    <t>Инициатива ТОС «25 микрорайон»: Благоустройство сквера у ТЦ «Галактика» по ул. К.Беляева</t>
  </si>
  <si>
    <t>Инициатива ТОС «Индустриальный»: Спортивная площадка (хоккейная коробка) на территории у МБОУ «СОШ № 18» (ул. Чкалова, 20а)</t>
  </si>
  <si>
    <t>Инициатива ТОС «Северный»: Благоустройство территории между зданием АО «ФЭСКО» (ул. Моченкова 17) и жилым домом № 1а по ул. Молодежной</t>
  </si>
  <si>
    <t>Инициатива ТОС «Солнечный»</t>
  </si>
  <si>
    <t>3. Комитет по управлению имуществом города  (МКУ "Управление капитального строительства и ремонтов")</t>
  </si>
  <si>
    <t xml:space="preserve">Строительство данных сетей наружного освещения будет осуществляться в рамках программы "Светлые улицы Вологодчины" за счет субсидий областного бюджета, выделенных на реализацию мероприятий на обустройство систем уличного освещения в рамках подпрограммы "Энергосбережение и повышение энергетической эффективности на территории Вологодской области на 2014-2020 годы" государственной программы области "Энергоэффективность и развитие газификации на территории Вологодской области на 2014-2020 годы"                                                                                                                                                                                                                                 </t>
  </si>
  <si>
    <t>Проект "Народный бюджет - ТОС"</t>
  </si>
  <si>
    <t>Приложение</t>
  </si>
  <si>
    <t>к пояснительной записке</t>
  </si>
  <si>
    <t>Изменения</t>
  </si>
  <si>
    <t>ИТОГО после корректировки на 2019 год</t>
  </si>
  <si>
    <t>Перераспределение бюджетных ассигнований</t>
  </si>
  <si>
    <t>ИТОГО после корректировки на 2020 год</t>
  </si>
  <si>
    <t xml:space="preserve">ИТОГО Департамент жилищно-коммунального хозяйства мэрии </t>
  </si>
  <si>
    <t>Установка искусственных неровностей по обеим сторонам нерегулируемого пешеходного перехода напротив дома №48 по ул. Раахе</t>
  </si>
  <si>
    <t>Инициатива ТОС «Октябрьский»</t>
  </si>
  <si>
    <t>ИТОГО Комитет по управлению имуществом города (муниципальное казенное учреждение "Управление капитального строительства и ремонтов")</t>
  </si>
  <si>
    <t>Тротуар по ул. Олимпийской от ул. К. Белова к домам №№ 46,46а, 466</t>
  </si>
  <si>
    <t>Реализация объектов в рамках программы "Светлые улицы Вологодчины" (Комитет по управлению имуществом города (муниципальное казенное учреждение "Управление капитального строительства и ремонтов")</t>
  </si>
  <si>
    <t>1.  Комитет по управлению имуществом города   (МКУ "Управление капитального строительства и ремонтов")</t>
  </si>
  <si>
    <t>2. Комитет по управлению имуществом города (МКУ "Управление капитального строительства и ремонтов") (муниципальная программа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Череповца") и  Департамент жилищно-коммунального хозяйства мэрии (муниципальная программа "Развитие жилищно-коммунального хозяйства города Череповца")</t>
  </si>
  <si>
    <t>ИТОГО Комитет по управлению имуществом города (муниципальное казенное учреждение "Управление капитального строительства и ремонтов"); Департамент жилищно-коммунального хозяйства мэрии</t>
  </si>
  <si>
    <t>(муниципальные программы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Череповца", "Формирование современной городской среды муниципального образования "Город Череповец")</t>
  </si>
  <si>
    <t>Дополнительная потребность для оплаты экспертизы проведения проверки достоверности определения сметной стоимости и осуществления тех.присоединения по договору с МУП "Электросеть" в рамках муниципальной программы "Формирование современной городской среды муниципального образования "Город Череповец"</t>
  </si>
  <si>
    <t>Дополнительная потребность на проведение экспертизы проведения проверки достоверности определения сметной стоимости</t>
  </si>
  <si>
    <t>Перераспределение средств Дорожного фонда области между объектами для объявления аукционных процедур на выполнение строительно-монтажных работ</t>
  </si>
  <si>
    <t>Дополнительная потребность на проведение аукционных процедур по разработке ПСД для выполнения капитального ремонта улицы</t>
  </si>
  <si>
    <t xml:space="preserve">Дополнительная потребность для подписания дополнительного соглашения об  осуществлении технологического присоединения энергопринимающих устройств </t>
  </si>
  <si>
    <t>Средняя общеобразовательная школа №24 в 112 мкр.</t>
  </si>
  <si>
    <t>экспертиза определения достоверности сметной стоимости</t>
  </si>
  <si>
    <t>Дополнительная потребность для прохождения экспертизы проведения проверки достоверности определения сметной стоимости проекта (не входят в софинансирование городского бюджета)</t>
  </si>
  <si>
    <t>Экономия по результатам аукционных процедур</t>
  </si>
  <si>
    <t>Индустриальный парк "Череповец". Инженерная и транспортная инфраструктура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</si>
</sst>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0" xfId="3" applyFont="1" applyFill="1" applyBorder="1" applyAlignment="1">
      <alignment horizontal="right" vertical="center" wrapText="1"/>
    </xf>
    <xf numFmtId="165" fontId="5" fillId="0" borderId="1" xfId="3" applyNumberFormat="1" applyFont="1" applyFill="1" applyBorder="1" applyAlignment="1">
      <alignment horizontal="right" vertical="center" wrapText="1"/>
    </xf>
    <xf numFmtId="4" fontId="5" fillId="0" borderId="0" xfId="3" applyNumberFormat="1" applyFont="1" applyFill="1" applyAlignment="1">
      <alignment horizontal="justify" vertical="center" wrapText="1"/>
    </xf>
    <xf numFmtId="0" fontId="5" fillId="0" borderId="0" xfId="3" applyFont="1" applyFill="1" applyAlignment="1">
      <alignment horizontal="justify" vertical="center" wrapText="1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justify" vertical="center" wrapText="1"/>
    </xf>
    <xf numFmtId="165" fontId="5" fillId="0" borderId="0" xfId="3" applyNumberFormat="1" applyFont="1" applyFill="1" applyAlignment="1">
      <alignment horizontal="justify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" fontId="5" fillId="3" borderId="1" xfId="3" applyNumberFormat="1" applyFont="1" applyFill="1" applyBorder="1" applyAlignment="1">
      <alignment horizontal="justify" vertical="center" wrapText="1"/>
    </xf>
    <xf numFmtId="165" fontId="5" fillId="0" borderId="1" xfId="3" applyNumberFormat="1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165" fontId="5" fillId="0" borderId="1" xfId="3" applyNumberFormat="1" applyFont="1" applyBorder="1" applyAlignment="1">
      <alignment horizontal="right" vertical="center" wrapText="1"/>
    </xf>
    <xf numFmtId="4" fontId="5" fillId="0" borderId="1" xfId="3" applyNumberFormat="1" applyFont="1" applyBorder="1" applyAlignment="1">
      <alignment horizontal="justify" vertical="center" wrapText="1"/>
    </xf>
    <xf numFmtId="4" fontId="5" fillId="0" borderId="0" xfId="3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horizontal="justify" vertical="center" wrapText="1"/>
    </xf>
    <xf numFmtId="165" fontId="5" fillId="0" borderId="0" xfId="3" applyNumberFormat="1" applyFont="1" applyFill="1" applyBorder="1" applyAlignment="1">
      <alignment horizontal="justify" vertical="center" wrapText="1"/>
    </xf>
    <xf numFmtId="165" fontId="6" fillId="3" borderId="1" xfId="0" applyNumberFormat="1" applyFont="1" applyFill="1" applyBorder="1" applyAlignment="1">
      <alignment vertical="center" wrapText="1"/>
    </xf>
    <xf numFmtId="165" fontId="5" fillId="0" borderId="1" xfId="3" applyNumberFormat="1" applyFont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165" fontId="5" fillId="0" borderId="0" xfId="3" applyNumberFormat="1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justify" vertical="center" wrapText="1"/>
    </xf>
    <xf numFmtId="0" fontId="5" fillId="0" borderId="0" xfId="1" applyFont="1" applyFill="1" applyAlignment="1">
      <alignment vertical="center" wrapText="1"/>
    </xf>
    <xf numFmtId="165" fontId="6" fillId="0" borderId="1" xfId="3" applyNumberFormat="1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horizontal="right" vertical="center" wrapText="1"/>
    </xf>
    <xf numFmtId="165" fontId="6" fillId="3" borderId="1" xfId="3" applyNumberFormat="1" applyFont="1" applyFill="1" applyBorder="1" applyAlignment="1">
      <alignment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justify" vertical="center" wrapText="1"/>
    </xf>
    <xf numFmtId="0" fontId="6" fillId="0" borderId="1" xfId="3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justify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justify" vertical="center" wrapText="1"/>
    </xf>
    <xf numFmtId="0" fontId="5" fillId="0" borderId="1" xfId="3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justify" vertical="center" wrapText="1"/>
    </xf>
    <xf numFmtId="4" fontId="5" fillId="0" borderId="1" xfId="3" applyNumberFormat="1" applyFont="1" applyBorder="1" applyAlignment="1">
      <alignment horizontal="justify" vertical="center" wrapText="1"/>
    </xf>
    <xf numFmtId="4" fontId="5" fillId="0" borderId="1" xfId="3" applyNumberFormat="1" applyFont="1" applyFill="1" applyBorder="1" applyAlignment="1">
      <alignment horizontal="justify" vertical="center" wrapText="1"/>
    </xf>
  </cellXfs>
  <cellStyles count="10">
    <cellStyle name="Excel Built-in Normal" xfId="1"/>
    <cellStyle name="Excel Built-in Normal 2" xfId="2"/>
    <cellStyle name="Обычный" xfId="0" builtinId="0"/>
    <cellStyle name="Обычный 2" xfId="3"/>
    <cellStyle name="Обычный 2 2" xfId="6"/>
    <cellStyle name="Обычный 3" xfId="5"/>
    <cellStyle name="Обычный 4" xfId="4"/>
    <cellStyle name="Обычный 4 2" xfId="8"/>
    <cellStyle name="Финансовый 2" xfId="7"/>
    <cellStyle name="Финансовый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88"/>
  <sheetViews>
    <sheetView tabSelected="1" view="pageBreakPreview" zoomScale="70" zoomScaleNormal="80" zoomScaleSheetLayoutView="70" workbookViewId="0"/>
  </sheetViews>
  <sheetFormatPr defaultColWidth="0" defaultRowHeight="16.5" x14ac:dyDescent="0.2"/>
  <cols>
    <col min="1" max="1" width="39.28515625" style="3" customWidth="1"/>
    <col min="2" max="2" width="35.28515625" style="3" customWidth="1"/>
    <col min="3" max="3" width="16.28515625" style="9" customWidth="1"/>
    <col min="4" max="5" width="18.85546875" style="9" customWidth="1"/>
    <col min="6" max="6" width="68.85546875" style="4" customWidth="1"/>
    <col min="7" max="7" width="9.140625" style="4" customWidth="1"/>
    <col min="8" max="8" width="60.85546875" style="4" customWidth="1"/>
    <col min="9" max="208" width="9.140625" style="4" customWidth="1"/>
    <col min="209" max="213" width="9.140625" style="4" hidden="1" customWidth="1"/>
    <col min="214" max="214" width="6.28515625" style="4" customWidth="1"/>
    <col min="215" max="215" width="9.140625" style="4" customWidth="1"/>
    <col min="216" max="216" width="5.5703125" style="4" customWidth="1"/>
    <col min="217" max="217" width="45.85546875" style="4" customWidth="1"/>
    <col min="218" max="221" width="9.140625" style="4" hidden="1" customWidth="1"/>
    <col min="222" max="222" width="32.28515625" style="4" customWidth="1"/>
    <col min="223" max="223" width="18.5703125" style="4" customWidth="1"/>
    <col min="224" max="231" width="9.140625" style="4" hidden="1" customWidth="1"/>
    <col min="232" max="232" width="0.42578125" style="4" customWidth="1"/>
    <col min="233" max="233" width="20.28515625" style="4" customWidth="1"/>
    <col min="234" max="234" width="17.7109375" style="4" customWidth="1"/>
    <col min="235" max="235" width="18.85546875" style="4" customWidth="1"/>
    <col min="236" max="236" width="20" style="4" customWidth="1"/>
    <col min="237" max="238" width="9.140625" style="4" hidden="1" customWidth="1"/>
    <col min="239" max="239" width="18.28515625" style="4" customWidth="1"/>
    <col min="240" max="241" width="0" style="4" hidden="1" customWidth="1"/>
    <col min="242" max="16384" width="9.140625" style="4" hidden="1"/>
  </cols>
  <sheetData>
    <row r="1" spans="1:8" ht="20.25" customHeight="1" x14ac:dyDescent="0.2">
      <c r="E1" s="28" t="s">
        <v>71</v>
      </c>
      <c r="F1" s="28"/>
    </row>
    <row r="2" spans="1:8" ht="23.25" customHeight="1" x14ac:dyDescent="0.2">
      <c r="E2" s="13" t="s">
        <v>72</v>
      </c>
      <c r="F2" s="13"/>
    </row>
    <row r="4" spans="1:8" ht="24.75" customHeight="1" x14ac:dyDescent="0.2">
      <c r="A4" s="36" t="s">
        <v>75</v>
      </c>
      <c r="B4" s="36"/>
      <c r="C4" s="36"/>
      <c r="D4" s="36"/>
      <c r="E4" s="36"/>
      <c r="F4" s="36"/>
    </row>
    <row r="5" spans="1:8" ht="26.25" customHeight="1" x14ac:dyDescent="0.2">
      <c r="A5" s="36" t="s">
        <v>83</v>
      </c>
      <c r="B5" s="36"/>
      <c r="C5" s="36"/>
      <c r="D5" s="36"/>
      <c r="E5" s="36"/>
      <c r="F5" s="36"/>
    </row>
    <row r="6" spans="1:8" ht="57" customHeight="1" x14ac:dyDescent="0.2">
      <c r="A6" s="36" t="s">
        <v>86</v>
      </c>
      <c r="B6" s="36"/>
      <c r="C6" s="36"/>
      <c r="D6" s="36"/>
      <c r="E6" s="36"/>
      <c r="F6" s="36"/>
    </row>
    <row r="7" spans="1:8" ht="24.75" customHeight="1" x14ac:dyDescent="0.2">
      <c r="A7" s="36" t="s">
        <v>6</v>
      </c>
      <c r="B7" s="36"/>
      <c r="C7" s="36"/>
      <c r="D7" s="36"/>
      <c r="E7" s="36"/>
      <c r="F7" s="36"/>
    </row>
    <row r="8" spans="1:8" x14ac:dyDescent="0.2">
      <c r="A8" s="41"/>
      <c r="B8" s="41"/>
      <c r="C8" s="41"/>
      <c r="D8" s="41"/>
      <c r="E8" s="41"/>
      <c r="F8" s="41"/>
    </row>
    <row r="9" spans="1:8" x14ac:dyDescent="0.2">
      <c r="A9" s="27"/>
      <c r="B9" s="17"/>
      <c r="C9" s="18"/>
      <c r="D9" s="18"/>
      <c r="E9" s="18"/>
      <c r="F9" s="1" t="s">
        <v>0</v>
      </c>
    </row>
    <row r="10" spans="1:8" s="8" customFormat="1" ht="60" customHeight="1" x14ac:dyDescent="0.2">
      <c r="A10" s="5" t="s">
        <v>2</v>
      </c>
      <c r="B10" s="6" t="s">
        <v>3</v>
      </c>
      <c r="C10" s="7" t="s">
        <v>8</v>
      </c>
      <c r="D10" s="7" t="s">
        <v>73</v>
      </c>
      <c r="E10" s="7" t="s">
        <v>74</v>
      </c>
      <c r="F10" s="5" t="s">
        <v>1</v>
      </c>
    </row>
    <row r="11" spans="1:8" ht="38.25" customHeight="1" x14ac:dyDescent="0.2">
      <c r="A11" s="37" t="s">
        <v>54</v>
      </c>
      <c r="B11" s="37"/>
      <c r="C11" s="20">
        <f>C12+C23+C28</f>
        <v>241618.7</v>
      </c>
      <c r="D11" s="20">
        <f>D12+D23+D28</f>
        <v>0</v>
      </c>
      <c r="E11" s="20">
        <f>E12+E23+E28</f>
        <v>241618.7</v>
      </c>
      <c r="F11" s="34"/>
      <c r="H11" s="9"/>
    </row>
    <row r="12" spans="1:8" ht="30" customHeight="1" x14ac:dyDescent="0.2">
      <c r="A12" s="37" t="s">
        <v>4</v>
      </c>
      <c r="B12" s="37"/>
      <c r="C12" s="20">
        <f>SUM(C13:C22)</f>
        <v>188105</v>
      </c>
      <c r="D12" s="20">
        <f>SUM(D13:D22)</f>
        <v>-2973.7000000000007</v>
      </c>
      <c r="E12" s="20">
        <f>SUM(E13:E22)</f>
        <v>185131.30000000002</v>
      </c>
      <c r="F12" s="34"/>
    </row>
    <row r="13" spans="1:8" ht="91.5" customHeight="1" x14ac:dyDescent="0.2">
      <c r="A13" s="15" t="s">
        <v>13</v>
      </c>
      <c r="B13" s="25" t="s">
        <v>19</v>
      </c>
      <c r="C13" s="21">
        <v>774.9</v>
      </c>
      <c r="D13" s="12">
        <v>-330.3</v>
      </c>
      <c r="E13" s="21">
        <f t="shared" ref="E13:E19" si="0">C13+D13</f>
        <v>444.59999999999997</v>
      </c>
      <c r="F13" s="15" t="s">
        <v>44</v>
      </c>
      <c r="G13" s="16"/>
    </row>
    <row r="14" spans="1:8" ht="93.75" customHeight="1" x14ac:dyDescent="0.2">
      <c r="A14" s="25" t="s">
        <v>39</v>
      </c>
      <c r="B14" s="25" t="s">
        <v>21</v>
      </c>
      <c r="C14" s="12">
        <v>6973.8</v>
      </c>
      <c r="D14" s="12">
        <v>-3018.3</v>
      </c>
      <c r="E14" s="21">
        <f t="shared" si="0"/>
        <v>3955.5</v>
      </c>
      <c r="F14" s="42" t="s">
        <v>46</v>
      </c>
    </row>
    <row r="15" spans="1:8" ht="78.75" customHeight="1" x14ac:dyDescent="0.2">
      <c r="A15" s="25" t="s">
        <v>20</v>
      </c>
      <c r="B15" s="25" t="s">
        <v>16</v>
      </c>
      <c r="C15" s="12">
        <v>2782.2</v>
      </c>
      <c r="D15" s="12">
        <v>3018.3</v>
      </c>
      <c r="E15" s="21">
        <f t="shared" si="0"/>
        <v>5800.5</v>
      </c>
      <c r="F15" s="42"/>
    </row>
    <row r="16" spans="1:8" ht="62.25" customHeight="1" x14ac:dyDescent="0.2">
      <c r="A16" s="15" t="s">
        <v>12</v>
      </c>
      <c r="B16" s="25" t="s">
        <v>16</v>
      </c>
      <c r="C16" s="21">
        <v>3501.9</v>
      </c>
      <c r="D16" s="12">
        <v>-2857.4</v>
      </c>
      <c r="E16" s="21">
        <f t="shared" si="0"/>
        <v>644.5</v>
      </c>
      <c r="F16" s="15" t="s">
        <v>44</v>
      </c>
    </row>
    <row r="17" spans="1:8" ht="147" customHeight="1" x14ac:dyDescent="0.2">
      <c r="A17" s="15" t="s">
        <v>27</v>
      </c>
      <c r="B17" s="15" t="s">
        <v>31</v>
      </c>
      <c r="C17" s="21">
        <v>5157.8999999999996</v>
      </c>
      <c r="D17" s="21">
        <v>140.69999999999999</v>
      </c>
      <c r="E17" s="21">
        <f t="shared" si="0"/>
        <v>5298.5999999999995</v>
      </c>
      <c r="F17" s="25" t="s">
        <v>35</v>
      </c>
    </row>
    <row r="18" spans="1:8" ht="64.5" customHeight="1" x14ac:dyDescent="0.2">
      <c r="A18" s="15" t="s">
        <v>28</v>
      </c>
      <c r="B18" s="15" t="s">
        <v>32</v>
      </c>
      <c r="C18" s="21">
        <v>0</v>
      </c>
      <c r="D18" s="21">
        <v>1.3</v>
      </c>
      <c r="E18" s="21">
        <f t="shared" si="0"/>
        <v>1.3</v>
      </c>
      <c r="F18" s="25" t="s">
        <v>36</v>
      </c>
    </row>
    <row r="19" spans="1:8" ht="135.75" customHeight="1" x14ac:dyDescent="0.2">
      <c r="A19" s="15" t="s">
        <v>11</v>
      </c>
      <c r="B19" s="15" t="s">
        <v>34</v>
      </c>
      <c r="C19" s="21">
        <v>2189.1999999999998</v>
      </c>
      <c r="D19" s="21">
        <v>48</v>
      </c>
      <c r="E19" s="21">
        <f t="shared" si="0"/>
        <v>2237.1999999999998</v>
      </c>
      <c r="F19" s="25" t="s">
        <v>88</v>
      </c>
    </row>
    <row r="20" spans="1:8" ht="78" customHeight="1" x14ac:dyDescent="0.2">
      <c r="A20" s="15" t="s">
        <v>52</v>
      </c>
      <c r="B20" s="15" t="s">
        <v>30</v>
      </c>
      <c r="C20" s="21">
        <v>143012.1</v>
      </c>
      <c r="D20" s="21">
        <v>-5031</v>
      </c>
      <c r="E20" s="21">
        <f t="shared" ref="E20:E21" si="1">D20+C20</f>
        <v>137981.1</v>
      </c>
      <c r="F20" s="43" t="s">
        <v>89</v>
      </c>
    </row>
    <row r="21" spans="1:8" ht="70.5" customHeight="1" x14ac:dyDescent="0.2">
      <c r="A21" s="15" t="s">
        <v>53</v>
      </c>
      <c r="B21" s="15" t="s">
        <v>47</v>
      </c>
      <c r="C21" s="21">
        <v>23713</v>
      </c>
      <c r="D21" s="21">
        <v>5031</v>
      </c>
      <c r="E21" s="21">
        <f t="shared" si="1"/>
        <v>28744</v>
      </c>
      <c r="F21" s="43"/>
    </row>
    <row r="22" spans="1:8" ht="70.5" customHeight="1" x14ac:dyDescent="0.2">
      <c r="A22" s="15" t="s">
        <v>92</v>
      </c>
      <c r="B22" s="25" t="s">
        <v>93</v>
      </c>
      <c r="C22" s="21">
        <v>0</v>
      </c>
      <c r="D22" s="21">
        <v>24</v>
      </c>
      <c r="E22" s="21">
        <f>D22+C22</f>
        <v>24</v>
      </c>
      <c r="F22" s="15" t="s">
        <v>94</v>
      </c>
    </row>
    <row r="23" spans="1:8" ht="33.75" customHeight="1" x14ac:dyDescent="0.2">
      <c r="A23" s="37" t="s">
        <v>5</v>
      </c>
      <c r="B23" s="37"/>
      <c r="C23" s="20">
        <f>SUM(C24:C27)</f>
        <v>2316.9</v>
      </c>
      <c r="D23" s="20">
        <f>SUM(D24:D27)</f>
        <v>402.1</v>
      </c>
      <c r="E23" s="20">
        <f>SUM(E24:E27)</f>
        <v>2719</v>
      </c>
      <c r="F23" s="11"/>
      <c r="H23" s="9"/>
    </row>
    <row r="24" spans="1:8" ht="98.25" customHeight="1" x14ac:dyDescent="0.2">
      <c r="A24" s="15" t="s">
        <v>9</v>
      </c>
      <c r="B24" s="25" t="s">
        <v>17</v>
      </c>
      <c r="C24" s="21">
        <v>501</v>
      </c>
      <c r="D24" s="21">
        <v>119.1</v>
      </c>
      <c r="E24" s="21">
        <f>C24+D24</f>
        <v>620.1</v>
      </c>
      <c r="F24" s="15" t="s">
        <v>90</v>
      </c>
      <c r="H24" s="9"/>
    </row>
    <row r="25" spans="1:8" ht="100.5" customHeight="1" x14ac:dyDescent="0.2">
      <c r="A25" s="15" t="s">
        <v>10</v>
      </c>
      <c r="B25" s="25" t="s">
        <v>18</v>
      </c>
      <c r="C25" s="21">
        <v>501</v>
      </c>
      <c r="D25" s="21">
        <v>307</v>
      </c>
      <c r="E25" s="21">
        <f>C25+D25</f>
        <v>808</v>
      </c>
      <c r="F25" s="15" t="s">
        <v>90</v>
      </c>
    </row>
    <row r="26" spans="1:8" ht="57.75" customHeight="1" x14ac:dyDescent="0.2">
      <c r="A26" s="15" t="s">
        <v>48</v>
      </c>
      <c r="B26" s="25" t="s">
        <v>50</v>
      </c>
      <c r="C26" s="21">
        <v>1314.9</v>
      </c>
      <c r="D26" s="21">
        <f>-34.2-24</f>
        <v>-58.2</v>
      </c>
      <c r="E26" s="21">
        <f t="shared" ref="E26" si="2">D26+C26</f>
        <v>1256.7</v>
      </c>
      <c r="F26" s="15" t="s">
        <v>95</v>
      </c>
    </row>
    <row r="27" spans="1:8" ht="116.25" customHeight="1" x14ac:dyDescent="0.2">
      <c r="A27" s="15" t="s">
        <v>49</v>
      </c>
      <c r="B27" s="25" t="s">
        <v>51</v>
      </c>
      <c r="C27" s="21">
        <v>0</v>
      </c>
      <c r="D27" s="21">
        <v>34.200000000000003</v>
      </c>
      <c r="E27" s="21">
        <f>SUM(C27:D27)</f>
        <v>34.200000000000003</v>
      </c>
      <c r="F27" s="15" t="s">
        <v>87</v>
      </c>
    </row>
    <row r="28" spans="1:8" ht="62.25" customHeight="1" x14ac:dyDescent="0.2">
      <c r="A28" s="37" t="s">
        <v>22</v>
      </c>
      <c r="B28" s="37" t="s">
        <v>23</v>
      </c>
      <c r="C28" s="20">
        <v>51196.800000000003</v>
      </c>
      <c r="D28" s="20">
        <v>2571.6</v>
      </c>
      <c r="E28" s="20">
        <f>C28+D28</f>
        <v>53768.4</v>
      </c>
      <c r="F28" s="11" t="s">
        <v>45</v>
      </c>
    </row>
    <row r="29" spans="1:8" x14ac:dyDescent="0.2">
      <c r="A29" s="4"/>
      <c r="B29" s="4"/>
    </row>
    <row r="30" spans="1:8" ht="62.25" customHeight="1" x14ac:dyDescent="0.2">
      <c r="A30" s="36" t="s">
        <v>84</v>
      </c>
      <c r="B30" s="36"/>
      <c r="C30" s="36"/>
      <c r="D30" s="36"/>
      <c r="E30" s="36"/>
      <c r="F30" s="36"/>
    </row>
    <row r="31" spans="1:8" x14ac:dyDescent="0.2">
      <c r="F31" s="31" t="s">
        <v>0</v>
      </c>
    </row>
    <row r="32" spans="1:8" ht="52.5" customHeight="1" x14ac:dyDescent="0.2">
      <c r="A32" s="38" t="s">
        <v>2</v>
      </c>
      <c r="B32" s="38"/>
      <c r="C32" s="7" t="s">
        <v>8</v>
      </c>
      <c r="D32" s="7" t="s">
        <v>73</v>
      </c>
      <c r="E32" s="7" t="s">
        <v>74</v>
      </c>
      <c r="F32" s="5" t="s">
        <v>1</v>
      </c>
    </row>
    <row r="33" spans="1:6" ht="66.75" customHeight="1" x14ac:dyDescent="0.2">
      <c r="A33" s="37" t="s">
        <v>85</v>
      </c>
      <c r="B33" s="37"/>
      <c r="C33" s="32">
        <f>C34+C44</f>
        <v>9300</v>
      </c>
      <c r="D33" s="32">
        <f>D34+D44</f>
        <v>0</v>
      </c>
      <c r="E33" s="32">
        <f>E34+E44</f>
        <v>9300</v>
      </c>
      <c r="F33" s="33"/>
    </row>
    <row r="34" spans="1:6" ht="25.5" customHeight="1" x14ac:dyDescent="0.2">
      <c r="A34" s="37" t="s">
        <v>70</v>
      </c>
      <c r="B34" s="37"/>
      <c r="C34" s="32">
        <f>C35+C37</f>
        <v>2700</v>
      </c>
      <c r="D34" s="32">
        <f>D35+D37</f>
        <v>6600</v>
      </c>
      <c r="E34" s="32">
        <f>E35+E37</f>
        <v>9300</v>
      </c>
      <c r="F34" s="33"/>
    </row>
    <row r="35" spans="1:6" ht="30.75" customHeight="1" x14ac:dyDescent="0.2">
      <c r="A35" s="39" t="s">
        <v>77</v>
      </c>
      <c r="B35" s="39"/>
      <c r="C35" s="29">
        <f>C36</f>
        <v>0</v>
      </c>
      <c r="D35" s="30">
        <f>D36</f>
        <v>200</v>
      </c>
      <c r="E35" s="29">
        <f>E36</f>
        <v>200</v>
      </c>
      <c r="F35" s="35"/>
    </row>
    <row r="36" spans="1:6" ht="52.5" customHeight="1" x14ac:dyDescent="0.2">
      <c r="A36" s="40" t="s">
        <v>78</v>
      </c>
      <c r="B36" s="40"/>
      <c r="C36" s="12">
        <v>0</v>
      </c>
      <c r="D36" s="2">
        <v>200</v>
      </c>
      <c r="E36" s="12">
        <f t="shared" ref="E36" si="3">C36+D36</f>
        <v>200</v>
      </c>
      <c r="F36" s="25" t="s">
        <v>79</v>
      </c>
    </row>
    <row r="37" spans="1:6" ht="52.5" customHeight="1" x14ac:dyDescent="0.2">
      <c r="A37" s="39" t="s">
        <v>80</v>
      </c>
      <c r="B37" s="39"/>
      <c r="C37" s="29">
        <f>SUM(C38:C43)</f>
        <v>2700</v>
      </c>
      <c r="D37" s="29">
        <f>SUM(D38:D43)</f>
        <v>6400</v>
      </c>
      <c r="E37" s="29">
        <f>SUM(E38:E43)</f>
        <v>9100</v>
      </c>
      <c r="F37" s="35"/>
    </row>
    <row r="38" spans="1:6" ht="52.5" customHeight="1" x14ac:dyDescent="0.2">
      <c r="A38" s="25" t="s">
        <v>81</v>
      </c>
      <c r="B38" s="25" t="s">
        <v>30</v>
      </c>
      <c r="C38" s="12">
        <v>0</v>
      </c>
      <c r="D38" s="12">
        <v>267</v>
      </c>
      <c r="E38" s="12">
        <f t="shared" ref="E38:E49" si="4">C38+D38</f>
        <v>267</v>
      </c>
      <c r="F38" s="25" t="s">
        <v>67</v>
      </c>
    </row>
    <row r="39" spans="1:6" ht="52.5" customHeight="1" x14ac:dyDescent="0.2">
      <c r="A39" s="25" t="s">
        <v>55</v>
      </c>
      <c r="B39" s="25" t="s">
        <v>60</v>
      </c>
      <c r="C39" s="12">
        <v>1700</v>
      </c>
      <c r="D39" s="12">
        <v>533</v>
      </c>
      <c r="E39" s="12">
        <f t="shared" si="4"/>
        <v>2233</v>
      </c>
      <c r="F39" s="25" t="s">
        <v>67</v>
      </c>
    </row>
    <row r="40" spans="1:6" ht="52.5" customHeight="1" x14ac:dyDescent="0.2">
      <c r="A40" s="25" t="s">
        <v>56</v>
      </c>
      <c r="B40" s="25" t="s">
        <v>61</v>
      </c>
      <c r="C40" s="12">
        <v>0</v>
      </c>
      <c r="D40" s="12">
        <v>1800</v>
      </c>
      <c r="E40" s="12">
        <f t="shared" si="4"/>
        <v>1800</v>
      </c>
      <c r="F40" s="25" t="s">
        <v>63</v>
      </c>
    </row>
    <row r="41" spans="1:6" ht="52.5" customHeight="1" x14ac:dyDescent="0.2">
      <c r="A41" s="25" t="s">
        <v>57</v>
      </c>
      <c r="B41" s="25" t="s">
        <v>62</v>
      </c>
      <c r="C41" s="12">
        <v>0</v>
      </c>
      <c r="D41" s="12">
        <v>2000</v>
      </c>
      <c r="E41" s="12">
        <f t="shared" si="4"/>
        <v>2000</v>
      </c>
      <c r="F41" s="25" t="s">
        <v>64</v>
      </c>
    </row>
    <row r="42" spans="1:6" ht="64.5" customHeight="1" x14ac:dyDescent="0.2">
      <c r="A42" s="25" t="s">
        <v>58</v>
      </c>
      <c r="B42" s="25" t="s">
        <v>30</v>
      </c>
      <c r="C42" s="12">
        <v>1000</v>
      </c>
      <c r="D42" s="12">
        <v>1000</v>
      </c>
      <c r="E42" s="12">
        <f t="shared" si="4"/>
        <v>2000</v>
      </c>
      <c r="F42" s="25" t="s">
        <v>65</v>
      </c>
    </row>
    <row r="43" spans="1:6" ht="90" customHeight="1" x14ac:dyDescent="0.2">
      <c r="A43" s="25" t="s">
        <v>59</v>
      </c>
      <c r="B43" s="25" t="s">
        <v>30</v>
      </c>
      <c r="C43" s="12">
        <v>0</v>
      </c>
      <c r="D43" s="12">
        <v>800</v>
      </c>
      <c r="E43" s="12">
        <f t="shared" si="4"/>
        <v>800</v>
      </c>
      <c r="F43" s="25" t="s">
        <v>66</v>
      </c>
    </row>
    <row r="44" spans="1:6" ht="87.75" customHeight="1" x14ac:dyDescent="0.2">
      <c r="A44" s="37" t="s">
        <v>82</v>
      </c>
      <c r="B44" s="37"/>
      <c r="C44" s="32">
        <f>SUM(C45:C49)</f>
        <v>6600</v>
      </c>
      <c r="D44" s="32">
        <f>SUM(D45:D49)</f>
        <v>-6600</v>
      </c>
      <c r="E44" s="32">
        <f>SUM(E45:E49)</f>
        <v>0</v>
      </c>
      <c r="F44" s="32"/>
    </row>
    <row r="45" spans="1:6" ht="45.75" customHeight="1" x14ac:dyDescent="0.2">
      <c r="A45" s="25" t="s">
        <v>24</v>
      </c>
      <c r="B45" s="25" t="s">
        <v>30</v>
      </c>
      <c r="C45" s="12">
        <v>2000</v>
      </c>
      <c r="D45" s="12">
        <f>-1859.3-140.7</f>
        <v>-2000</v>
      </c>
      <c r="E45" s="12">
        <f t="shared" si="4"/>
        <v>0</v>
      </c>
      <c r="F45" s="43" t="s">
        <v>69</v>
      </c>
    </row>
    <row r="46" spans="1:6" ht="123" customHeight="1" x14ac:dyDescent="0.2">
      <c r="A46" s="25" t="s">
        <v>40</v>
      </c>
      <c r="B46" s="25" t="s">
        <v>30</v>
      </c>
      <c r="C46" s="12">
        <v>800</v>
      </c>
      <c r="D46" s="12">
        <f>-267-533</f>
        <v>-800</v>
      </c>
      <c r="E46" s="12">
        <f t="shared" si="4"/>
        <v>0</v>
      </c>
      <c r="F46" s="43"/>
    </row>
    <row r="47" spans="1:6" ht="74.25" customHeight="1" x14ac:dyDescent="0.2">
      <c r="A47" s="25" t="s">
        <v>14</v>
      </c>
      <c r="B47" s="25" t="s">
        <v>30</v>
      </c>
      <c r="C47" s="12">
        <v>2000</v>
      </c>
      <c r="D47" s="12">
        <v>-2000</v>
      </c>
      <c r="E47" s="12">
        <f t="shared" si="4"/>
        <v>0</v>
      </c>
      <c r="F47" s="43"/>
    </row>
    <row r="48" spans="1:6" ht="72" customHeight="1" x14ac:dyDescent="0.2">
      <c r="A48" s="25" t="s">
        <v>25</v>
      </c>
      <c r="B48" s="25" t="s">
        <v>30</v>
      </c>
      <c r="C48" s="12">
        <v>1000</v>
      </c>
      <c r="D48" s="12">
        <v>-1000</v>
      </c>
      <c r="E48" s="12">
        <f t="shared" si="4"/>
        <v>0</v>
      </c>
      <c r="F48" s="43"/>
    </row>
    <row r="49" spans="1:9" ht="76.5" customHeight="1" x14ac:dyDescent="0.2">
      <c r="A49" s="25" t="s">
        <v>26</v>
      </c>
      <c r="B49" s="25" t="s">
        <v>30</v>
      </c>
      <c r="C49" s="12">
        <v>800</v>
      </c>
      <c r="D49" s="12">
        <v>-800</v>
      </c>
      <c r="E49" s="12">
        <f t="shared" si="4"/>
        <v>0</v>
      </c>
      <c r="F49" s="43"/>
    </row>
    <row r="50" spans="1:9" x14ac:dyDescent="0.2">
      <c r="A50" s="16"/>
      <c r="B50" s="16"/>
      <c r="C50" s="23"/>
      <c r="D50" s="23"/>
      <c r="E50" s="23"/>
      <c r="F50" s="16"/>
    </row>
    <row r="51" spans="1:9" x14ac:dyDescent="0.2">
      <c r="A51" s="36"/>
      <c r="B51" s="36"/>
      <c r="C51" s="36"/>
      <c r="D51" s="36"/>
      <c r="E51" s="36"/>
      <c r="F51" s="36"/>
    </row>
    <row r="52" spans="1:9" ht="16.5" customHeight="1" x14ac:dyDescent="0.2">
      <c r="A52" s="36" t="s">
        <v>68</v>
      </c>
      <c r="B52" s="36"/>
      <c r="C52" s="36"/>
      <c r="D52" s="36"/>
      <c r="E52" s="36"/>
      <c r="F52" s="36"/>
    </row>
    <row r="53" spans="1:9" ht="34.5" customHeight="1" x14ac:dyDescent="0.2">
      <c r="A53" s="36" t="s">
        <v>7</v>
      </c>
      <c r="B53" s="36"/>
      <c r="C53" s="36"/>
      <c r="D53" s="36"/>
      <c r="E53" s="36"/>
      <c r="F53" s="36"/>
    </row>
    <row r="54" spans="1:9" x14ac:dyDescent="0.2">
      <c r="A54" s="36" t="s">
        <v>37</v>
      </c>
      <c r="B54" s="36"/>
      <c r="C54" s="36"/>
      <c r="D54" s="36"/>
      <c r="E54" s="36"/>
      <c r="F54" s="36"/>
      <c r="G54" s="22"/>
      <c r="H54" s="22"/>
      <c r="I54" s="22"/>
    </row>
    <row r="55" spans="1:9" x14ac:dyDescent="0.2">
      <c r="A55" s="26"/>
      <c r="B55" s="26"/>
      <c r="C55" s="26"/>
      <c r="D55" s="26"/>
      <c r="E55" s="26"/>
      <c r="F55" s="26"/>
    </row>
    <row r="56" spans="1:9" x14ac:dyDescent="0.2">
      <c r="A56" s="26"/>
      <c r="B56" s="26"/>
      <c r="C56" s="26"/>
      <c r="D56" s="26"/>
      <c r="E56" s="26"/>
      <c r="F56" s="24" t="s">
        <v>0</v>
      </c>
    </row>
    <row r="57" spans="1:9" ht="49.5" x14ac:dyDescent="0.2">
      <c r="A57" s="5" t="s">
        <v>2</v>
      </c>
      <c r="B57" s="6" t="s">
        <v>3</v>
      </c>
      <c r="C57" s="7" t="s">
        <v>41</v>
      </c>
      <c r="D57" s="7" t="s">
        <v>73</v>
      </c>
      <c r="E57" s="7" t="s">
        <v>76</v>
      </c>
      <c r="F57" s="5" t="s">
        <v>1</v>
      </c>
    </row>
    <row r="58" spans="1:9" ht="45.75" customHeight="1" x14ac:dyDescent="0.2">
      <c r="A58" s="37" t="s">
        <v>15</v>
      </c>
      <c r="B58" s="37"/>
      <c r="C58" s="10">
        <f>C59</f>
        <v>0</v>
      </c>
      <c r="D58" s="10">
        <f>D59</f>
        <v>10679.8</v>
      </c>
      <c r="E58" s="10">
        <f>E59</f>
        <v>10679.8</v>
      </c>
      <c r="F58" s="34" t="s">
        <v>42</v>
      </c>
    </row>
    <row r="59" spans="1:9" ht="24" customHeight="1" x14ac:dyDescent="0.2">
      <c r="A59" s="37" t="s">
        <v>4</v>
      </c>
      <c r="B59" s="37"/>
      <c r="C59" s="10">
        <f>SUM(C60:C75)</f>
        <v>0</v>
      </c>
      <c r="D59" s="10">
        <f>SUM(D60:D75)</f>
        <v>10679.8</v>
      </c>
      <c r="E59" s="10">
        <f>SUM(E60:E75)</f>
        <v>10679.8</v>
      </c>
      <c r="F59" s="34"/>
    </row>
    <row r="60" spans="1:9" ht="66" x14ac:dyDescent="0.2">
      <c r="A60" s="15" t="s">
        <v>96</v>
      </c>
      <c r="B60" s="25" t="s">
        <v>38</v>
      </c>
      <c r="C60" s="14">
        <v>0</v>
      </c>
      <c r="D60" s="14">
        <v>37.4</v>
      </c>
      <c r="E60" s="14">
        <f>C60+D60</f>
        <v>37.4</v>
      </c>
      <c r="F60" s="15" t="s">
        <v>91</v>
      </c>
    </row>
    <row r="61" spans="1:9" ht="78.75" customHeight="1" x14ac:dyDescent="0.2">
      <c r="A61" s="15" t="s">
        <v>29</v>
      </c>
      <c r="B61" s="25" t="s">
        <v>33</v>
      </c>
      <c r="C61" s="14">
        <v>0</v>
      </c>
      <c r="D61" s="2">
        <v>10642.4</v>
      </c>
      <c r="E61" s="2">
        <f>C61+D61</f>
        <v>10642.4</v>
      </c>
      <c r="F61" s="25" t="s">
        <v>43</v>
      </c>
    </row>
    <row r="62" spans="1:9" x14ac:dyDescent="0.2">
      <c r="A62" s="4"/>
      <c r="B62" s="4"/>
    </row>
    <row r="63" spans="1:9" x14ac:dyDescent="0.2">
      <c r="A63" s="4"/>
      <c r="B63" s="4"/>
    </row>
    <row r="64" spans="1:9" x14ac:dyDescent="0.2">
      <c r="A64" s="4"/>
      <c r="B64" s="4"/>
    </row>
    <row r="65" spans="1:5" x14ac:dyDescent="0.2">
      <c r="A65" s="4"/>
      <c r="B65" s="4"/>
      <c r="E65" s="19"/>
    </row>
    <row r="66" spans="1:5" x14ac:dyDescent="0.2">
      <c r="A66" s="4"/>
      <c r="B66" s="4"/>
      <c r="E66" s="19"/>
    </row>
    <row r="67" spans="1:5" x14ac:dyDescent="0.2">
      <c r="A67" s="4"/>
      <c r="B67" s="4"/>
      <c r="E67" s="19"/>
    </row>
    <row r="68" spans="1:5" x14ac:dyDescent="0.2">
      <c r="A68" s="4"/>
      <c r="B68" s="4"/>
      <c r="E68" s="19"/>
    </row>
    <row r="69" spans="1:5" x14ac:dyDescent="0.2">
      <c r="A69" s="4"/>
      <c r="B69" s="4"/>
      <c r="E69" s="19"/>
    </row>
    <row r="70" spans="1:5" x14ac:dyDescent="0.2">
      <c r="A70" s="4"/>
      <c r="B70" s="4"/>
      <c r="E70" s="19"/>
    </row>
    <row r="71" spans="1:5" x14ac:dyDescent="0.2">
      <c r="A71" s="4"/>
      <c r="B71" s="4"/>
      <c r="E71" s="19"/>
    </row>
    <row r="72" spans="1:5" x14ac:dyDescent="0.2">
      <c r="A72" s="4"/>
      <c r="B72" s="4"/>
      <c r="E72" s="19"/>
    </row>
    <row r="73" spans="1:5" x14ac:dyDescent="0.2">
      <c r="A73" s="4"/>
      <c r="B73" s="4"/>
      <c r="E73" s="19"/>
    </row>
    <row r="74" spans="1:5" x14ac:dyDescent="0.2">
      <c r="A74" s="4"/>
      <c r="B74" s="4"/>
      <c r="E74" s="19"/>
    </row>
    <row r="75" spans="1:5" x14ac:dyDescent="0.2">
      <c r="A75" s="4"/>
      <c r="B75" s="4"/>
      <c r="E75" s="19"/>
    </row>
    <row r="76" spans="1:5" x14ac:dyDescent="0.2">
      <c r="A76" s="4"/>
      <c r="B76" s="4"/>
      <c r="E76" s="19"/>
    </row>
    <row r="77" spans="1:5" x14ac:dyDescent="0.2">
      <c r="A77" s="4"/>
      <c r="B77" s="4"/>
      <c r="E77" s="19"/>
    </row>
    <row r="78" spans="1:5" x14ac:dyDescent="0.2">
      <c r="A78" s="4"/>
      <c r="B78" s="4"/>
      <c r="E78" s="19"/>
    </row>
    <row r="79" spans="1:5" x14ac:dyDescent="0.2">
      <c r="A79" s="4"/>
      <c r="B79" s="4"/>
    </row>
    <row r="80" spans="1:5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</sheetData>
  <customSheetViews>
    <customSheetView guid="{E5331952-CE94-499B-8A4F-D950E9731BB6}" scale="70" showPageBreaks="1" fitToPage="1" printArea="1" hiddenColumns="1" view="pageBreakPreview">
      <selection activeCell="A11" sqref="A11:G11"/>
      <pageMargins left="1.3779527559055118" right="0.39370078740157483" top="0.78740157480314965" bottom="0.78740157480314965" header="0.31496062992125984" footer="0.31496062992125984"/>
      <pageSetup paperSize="9" scale="35" fitToHeight="0" orientation="portrait" r:id="rId1"/>
    </customSheetView>
    <customSheetView guid="{C6A77B20-A1F7-4582-94C9-79FF87D6FF60}" scale="70" showPageBreaks="1" fitToPage="1" printArea="1" hiddenColumns="1" view="pageBreakPreview">
      <selection activeCell="E4" sqref="E4:F4"/>
      <pageMargins left="1.3779527559055118" right="0.39370078740157483" top="0.78740157480314965" bottom="0.78740157480314965" header="0.31496062992125984" footer="0.31496062992125984"/>
      <pageSetup paperSize="9" scale="37" fitToHeight="0" orientation="portrait" r:id="rId2"/>
    </customSheetView>
    <customSheetView guid="{6451C262-0193-4D4F-A174-16737066C1DE}" scale="60" showPageBreaks="1" fitToPage="1" printArea="1" hiddenColumns="1" view="pageBreakPreview">
      <selection activeCell="E5" sqref="E1:E1048576"/>
      <pageMargins left="1.3779527559055118" right="0.39370078740157483" top="0.78740157480314965" bottom="0.78740157480314965" header="0.31496062992125984" footer="0.31496062992125984"/>
      <pageSetup paperSize="9" scale="37" fitToHeight="0" orientation="portrait" r:id="rId3"/>
    </customSheetView>
  </customSheetViews>
  <mergeCells count="26">
    <mergeCell ref="A4:F4"/>
    <mergeCell ref="A5:F5"/>
    <mergeCell ref="A6:F6"/>
    <mergeCell ref="A53:F53"/>
    <mergeCell ref="A7:F7"/>
    <mergeCell ref="A11:B11"/>
    <mergeCell ref="A12:B12"/>
    <mergeCell ref="A8:F8"/>
    <mergeCell ref="F14:F15"/>
    <mergeCell ref="F20:F21"/>
    <mergeCell ref="A44:B44"/>
    <mergeCell ref="F45:F49"/>
    <mergeCell ref="A54:F54"/>
    <mergeCell ref="A58:B58"/>
    <mergeCell ref="A59:B59"/>
    <mergeCell ref="A52:F52"/>
    <mergeCell ref="A23:B23"/>
    <mergeCell ref="A28:B28"/>
    <mergeCell ref="A32:B32"/>
    <mergeCell ref="A35:B35"/>
    <mergeCell ref="A33:B33"/>
    <mergeCell ref="A30:F30"/>
    <mergeCell ref="A34:B34"/>
    <mergeCell ref="A36:B36"/>
    <mergeCell ref="A37:B37"/>
    <mergeCell ref="A51:F51"/>
  </mergeCells>
  <pageMargins left="1.3779527559055118" right="0.39370078740157483" top="0.78740157480314965" bottom="0.78740157480314965" header="0.31496062992125984" footer="0.31496062992125984"/>
  <pageSetup paperSize="9" scale="42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eakudryashova</dc:creator>
  <cp:lastModifiedBy>Куприянова Анна Алексеевна</cp:lastModifiedBy>
  <cp:lastPrinted>2019-03-28T12:36:07Z</cp:lastPrinted>
  <dcterms:created xsi:type="dcterms:W3CDTF">2017-01-10T06:18:05Z</dcterms:created>
  <dcterms:modified xsi:type="dcterms:W3CDTF">2019-03-28T12:49:07Z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-353886206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vostryakova.lm@cherepovetscity.ru</vt:lpwstr>
  </property>
  <property fmtid="{D5CDD505-2E9C-101B-9397-08002B2CF9AE}" pid="6" name="_AuthorEmailDisplayName">
    <vt:lpwstr>Вострякова Лариса Михайловна</vt:lpwstr>
  </property>
  <property fmtid="{D5CDD505-2E9C-101B-9397-08002B2CF9AE}" pid="7" name="_PreviousAdHocReviewCycleID">
    <vt:i4>-1517792134</vt:i4>
  </property>
  <property fmtid="{D5CDD505-2E9C-101B-9397-08002B2CF9AE}" pid="8" name="_ReviewingToolsShownOnce">
    <vt:lpwstr/>
  </property>
</Properties>
</file>