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615" windowWidth="18195" windowHeight="11280"/>
  </bookViews>
  <sheets>
    <sheet name="Январь - февраль 2019" sheetId="1" r:id="rId1"/>
  </sheets>
  <definedNames>
    <definedName name="_GoBack" localSheetId="0">'Январь - февраль 2019'!$AC$62</definedName>
  </definedNames>
  <calcPr calcId="125725"/>
</workbook>
</file>

<file path=xl/calcChain.xml><?xml version="1.0" encoding="utf-8"?>
<calcChain xmlns="http://schemas.openxmlformats.org/spreadsheetml/2006/main">
  <c r="AA225" i="1"/>
  <c r="AB225" s="1"/>
  <c r="X225"/>
  <c r="Y225" s="1"/>
  <c r="U225"/>
  <c r="AA224"/>
  <c r="AB224" s="1"/>
  <c r="X224"/>
  <c r="Y224" s="1"/>
  <c r="AA223"/>
  <c r="AB223" s="1"/>
  <c r="X223"/>
  <c r="Y223" s="1"/>
  <c r="U223"/>
  <c r="AB222"/>
  <c r="AA222"/>
  <c r="Y222"/>
  <c r="X222"/>
  <c r="AB221"/>
  <c r="AA221"/>
  <c r="Y221"/>
  <c r="X221"/>
  <c r="AB220"/>
  <c r="AA220"/>
  <c r="Y220"/>
  <c r="X220"/>
  <c r="AA219"/>
  <c r="AB219" s="1"/>
  <c r="X219"/>
  <c r="Y219" s="1"/>
  <c r="AA218"/>
  <c r="AB218" s="1"/>
  <c r="X218"/>
  <c r="Y218" s="1"/>
  <c r="AA217"/>
  <c r="AB217" s="1"/>
  <c r="X217"/>
  <c r="Y217" s="1"/>
  <c r="AA216"/>
  <c r="AB216" s="1"/>
  <c r="X216"/>
  <c r="Y216" s="1"/>
  <c r="AA215"/>
  <c r="AB215" s="1"/>
  <c r="X215"/>
  <c r="Y215" s="1"/>
  <c r="AA214"/>
  <c r="AB214" s="1"/>
  <c r="X214"/>
  <c r="Y214" s="1"/>
  <c r="AA213"/>
  <c r="AB213" s="1"/>
  <c r="X213"/>
  <c r="Y213" s="1"/>
  <c r="R213"/>
  <c r="R214" s="1"/>
  <c r="R215" s="1"/>
  <c r="Z212"/>
  <c r="W212"/>
  <c r="X212" s="1"/>
  <c r="AB211"/>
  <c r="AA211"/>
  <c r="Y211"/>
  <c r="X211"/>
  <c r="AA210"/>
  <c r="AB210" s="1"/>
  <c r="X210"/>
  <c r="Y210" s="1"/>
  <c r="AB209"/>
  <c r="AA209"/>
  <c r="Y209"/>
  <c r="X209"/>
  <c r="AA208"/>
  <c r="AB208" s="1"/>
  <c r="X208"/>
  <c r="Y208" s="1"/>
  <c r="AB207"/>
  <c r="AA207"/>
  <c r="Y207"/>
  <c r="X207"/>
  <c r="AA206"/>
  <c r="AB206" s="1"/>
  <c r="W206"/>
  <c r="AA205"/>
  <c r="AB205" s="1"/>
  <c r="X205"/>
  <c r="Y205" s="1"/>
  <c r="AA204"/>
  <c r="AB204" s="1"/>
  <c r="W204"/>
  <c r="X204" s="1"/>
  <c r="AB203"/>
  <c r="AA203"/>
  <c r="Y203"/>
  <c r="X203"/>
  <c r="AA202"/>
  <c r="AB202" s="1"/>
  <c r="X202"/>
  <c r="Y202" s="1"/>
  <c r="AB201"/>
  <c r="AA201"/>
  <c r="Y201"/>
  <c r="X201"/>
  <c r="AA200"/>
  <c r="AB200" s="1"/>
  <c r="W200"/>
  <c r="AA199"/>
  <c r="AB199" s="1"/>
  <c r="X199"/>
  <c r="Y199" s="1"/>
  <c r="Z198"/>
  <c r="AA198" s="1"/>
  <c r="X198"/>
  <c r="W198"/>
  <c r="AC197"/>
  <c r="AC198" s="1"/>
  <c r="AC199" s="1"/>
  <c r="AC200" s="1"/>
  <c r="AC201" s="1"/>
  <c r="AC202" s="1"/>
  <c r="AC203" s="1"/>
  <c r="AC204" s="1"/>
  <c r="AC205" s="1"/>
  <c r="AC206" s="1"/>
  <c r="AC207" s="1"/>
  <c r="AC208" s="1"/>
  <c r="AC209" s="1"/>
  <c r="AC210" s="1"/>
  <c r="AC211" s="1"/>
  <c r="AC212" s="1"/>
  <c r="AC213" s="1"/>
  <c r="AC214" s="1"/>
  <c r="AC215" s="1"/>
  <c r="AC216" s="1"/>
  <c r="AC217" s="1"/>
  <c r="AC218" s="1"/>
  <c r="AC219" s="1"/>
  <c r="AC220" s="1"/>
  <c r="AC221" s="1"/>
  <c r="AC222" s="1"/>
  <c r="AC223" s="1"/>
  <c r="AC224" s="1"/>
  <c r="AC225" s="1"/>
  <c r="AA197"/>
  <c r="AB197" s="1"/>
  <c r="X197"/>
  <c r="Y197" s="1"/>
  <c r="I197"/>
  <c r="I198" s="1"/>
  <c r="I199" s="1"/>
  <c r="I200" s="1"/>
  <c r="I201" s="1"/>
  <c r="I202" s="1"/>
  <c r="I203" s="1"/>
  <c r="I204" s="1"/>
  <c r="I205" s="1"/>
  <c r="I206" s="1"/>
  <c r="I207" s="1"/>
  <c r="I208" s="1"/>
  <c r="I209" s="1"/>
  <c r="I210" s="1"/>
  <c r="I211" s="1"/>
  <c r="I212" s="1"/>
  <c r="I213" s="1"/>
  <c r="I214" s="1"/>
  <c r="I215" s="1"/>
  <c r="H197"/>
  <c r="G197"/>
  <c r="G198" s="1"/>
  <c r="G199" s="1"/>
  <c r="F197"/>
  <c r="F198" s="1"/>
  <c r="F199" s="1"/>
  <c r="F200" s="1"/>
  <c r="F201" s="1"/>
  <c r="F202" s="1"/>
  <c r="F203" s="1"/>
  <c r="F204" s="1"/>
  <c r="F205" s="1"/>
  <c r="F206" s="1"/>
  <c r="F207" s="1"/>
  <c r="F208" s="1"/>
  <c r="F209" s="1"/>
  <c r="F210" s="1"/>
  <c r="F211" s="1"/>
  <c r="F212" s="1"/>
  <c r="F213" s="1"/>
  <c r="F214" s="1"/>
  <c r="F215" s="1"/>
  <c r="Z196"/>
  <c r="AA196" s="1"/>
  <c r="X196"/>
  <c r="Y196" s="1"/>
  <c r="H196"/>
  <c r="AA195"/>
  <c r="AB195" s="1"/>
  <c r="X195"/>
  <c r="Y195" s="1"/>
  <c r="U195"/>
  <c r="AA194"/>
  <c r="AB194" s="1"/>
  <c r="X194"/>
  <c r="Y194" s="1"/>
  <c r="AA193"/>
  <c r="AB193" s="1"/>
  <c r="X193"/>
  <c r="Y193" s="1"/>
  <c r="U193"/>
  <c r="AB192"/>
  <c r="AA192"/>
  <c r="Y192"/>
  <c r="X192"/>
  <c r="AB191"/>
  <c r="AA191"/>
  <c r="Y191"/>
  <c r="X191"/>
  <c r="AB190"/>
  <c r="AA190"/>
  <c r="Y190"/>
  <c r="X190"/>
  <c r="AB189"/>
  <c r="AA189"/>
  <c r="Y189"/>
  <c r="X189"/>
  <c r="AB188"/>
  <c r="AA188"/>
  <c r="Y188"/>
  <c r="X188"/>
  <c r="AB187"/>
  <c r="AA187"/>
  <c r="Y187"/>
  <c r="X187"/>
  <c r="R187"/>
  <c r="R188" s="1"/>
  <c r="R189" s="1"/>
  <c r="R190" s="1"/>
  <c r="R191" s="1"/>
  <c r="R192" s="1"/>
  <c r="R193" s="1"/>
  <c r="R194" s="1"/>
  <c r="R195" s="1"/>
  <c r="AA186"/>
  <c r="AB186" s="1"/>
  <c r="X186"/>
  <c r="Y186" s="1"/>
  <c r="AA185"/>
  <c r="AB185" s="1"/>
  <c r="X185"/>
  <c r="Y185" s="1"/>
  <c r="AA184"/>
  <c r="AB184" s="1"/>
  <c r="X184"/>
  <c r="Y184" s="1"/>
  <c r="AA183"/>
  <c r="AB183" s="1"/>
  <c r="X183"/>
  <c r="Y183" s="1"/>
  <c r="AA182"/>
  <c r="AB182" s="1"/>
  <c r="X182"/>
  <c r="Y182" s="1"/>
  <c r="AA181"/>
  <c r="AB181" s="1"/>
  <c r="W181"/>
  <c r="X181" s="1"/>
  <c r="AA180"/>
  <c r="AB180" s="1"/>
  <c r="W180"/>
  <c r="X180" s="1"/>
  <c r="AA179"/>
  <c r="AB179" s="1"/>
  <c r="X179"/>
  <c r="Y179" s="1"/>
  <c r="AA178"/>
  <c r="AB178" s="1"/>
  <c r="X178"/>
  <c r="Y178" s="1"/>
  <c r="AA177"/>
  <c r="AB177" s="1"/>
  <c r="X177"/>
  <c r="Y177" s="1"/>
  <c r="AA176"/>
  <c r="AB176" s="1"/>
  <c r="X176"/>
  <c r="Y176" s="1"/>
  <c r="AA175"/>
  <c r="AB175" s="1"/>
  <c r="X175"/>
  <c r="Y175" s="1"/>
  <c r="AA174"/>
  <c r="AB174" s="1"/>
  <c r="W174"/>
  <c r="AA173"/>
  <c r="AB173" s="1"/>
  <c r="X173"/>
  <c r="Y173" s="1"/>
  <c r="Z172"/>
  <c r="AA172" s="1"/>
  <c r="W172"/>
  <c r="AC171"/>
  <c r="AC172" s="1"/>
  <c r="AC173" s="1"/>
  <c r="AC174" s="1"/>
  <c r="AC175" s="1"/>
  <c r="AC176" s="1"/>
  <c r="AC177" s="1"/>
  <c r="AC178" s="1"/>
  <c r="AC179" s="1"/>
  <c r="AC180" s="1"/>
  <c r="AC181" s="1"/>
  <c r="AC182" s="1"/>
  <c r="AC183" s="1"/>
  <c r="AC184" s="1"/>
  <c r="AC185" s="1"/>
  <c r="AC186" s="1"/>
  <c r="AC187" s="1"/>
  <c r="AC188" s="1"/>
  <c r="AC189" s="1"/>
  <c r="AC190" s="1"/>
  <c r="AC191" s="1"/>
  <c r="AC192" s="1"/>
  <c r="AC193" s="1"/>
  <c r="AC194" s="1"/>
  <c r="AC195" s="1"/>
  <c r="AA171"/>
  <c r="AB171" s="1"/>
  <c r="X171"/>
  <c r="Y171" s="1"/>
  <c r="I171"/>
  <c r="I172" s="1"/>
  <c r="I173" s="1"/>
  <c r="I174" s="1"/>
  <c r="I175" s="1"/>
  <c r="I176" s="1"/>
  <c r="I177" s="1"/>
  <c r="I178" s="1"/>
  <c r="I179" s="1"/>
  <c r="I180" s="1"/>
  <c r="I181" s="1"/>
  <c r="I182" s="1"/>
  <c r="I183" s="1"/>
  <c r="I184" s="1"/>
  <c r="I185" s="1"/>
  <c r="I186" s="1"/>
  <c r="I187" s="1"/>
  <c r="I188" s="1"/>
  <c r="I189" s="1"/>
  <c r="I190" s="1"/>
  <c r="I191" s="1"/>
  <c r="I192" s="1"/>
  <c r="I193" s="1"/>
  <c r="I194" s="1"/>
  <c r="I195" s="1"/>
  <c r="G171"/>
  <c r="G172" s="1"/>
  <c r="F171"/>
  <c r="F172" s="1"/>
  <c r="F173" s="1"/>
  <c r="F174" s="1"/>
  <c r="F175" s="1"/>
  <c r="F176" s="1"/>
  <c r="F177" s="1"/>
  <c r="F178" s="1"/>
  <c r="F179" s="1"/>
  <c r="F180" s="1"/>
  <c r="F181" s="1"/>
  <c r="F182" s="1"/>
  <c r="F183" s="1"/>
  <c r="F184" s="1"/>
  <c r="F185" s="1"/>
  <c r="F186" s="1"/>
  <c r="F187" s="1"/>
  <c r="F188" s="1"/>
  <c r="F189" s="1"/>
  <c r="F190" s="1"/>
  <c r="F191" s="1"/>
  <c r="F192" s="1"/>
  <c r="F193" s="1"/>
  <c r="F194" s="1"/>
  <c r="F195" s="1"/>
  <c r="Z170"/>
  <c r="X170"/>
  <c r="Y170" s="1"/>
  <c r="H170"/>
  <c r="AB169"/>
  <c r="X169"/>
  <c r="Y169" s="1"/>
  <c r="AB168"/>
  <c r="X168"/>
  <c r="Y168" s="1"/>
  <c r="AB167"/>
  <c r="X167"/>
  <c r="Y167" s="1"/>
  <c r="AB166"/>
  <c r="X166"/>
  <c r="Y166" s="1"/>
  <c r="AB165"/>
  <c r="X165"/>
  <c r="Y165" s="1"/>
  <c r="AB164"/>
  <c r="X164"/>
  <c r="Y164" s="1"/>
  <c r="AB163"/>
  <c r="X163"/>
  <c r="Y163" s="1"/>
  <c r="AB162"/>
  <c r="X162"/>
  <c r="Y162" s="1"/>
  <c r="AB161"/>
  <c r="X161"/>
  <c r="Y161" s="1"/>
  <c r="AB160"/>
  <c r="X160"/>
  <c r="Y160" s="1"/>
  <c r="AB159"/>
  <c r="X159"/>
  <c r="Y159" s="1"/>
  <c r="AB158"/>
  <c r="X158"/>
  <c r="Y158" s="1"/>
  <c r="AB157"/>
  <c r="X157"/>
  <c r="Y157" s="1"/>
  <c r="AB156"/>
  <c r="X156"/>
  <c r="Y156" s="1"/>
  <c r="AB155"/>
  <c r="X155"/>
  <c r="Y155" s="1"/>
  <c r="AB154"/>
  <c r="X154"/>
  <c r="Y154" s="1"/>
  <c r="AB153"/>
  <c r="X153"/>
  <c r="Y153" s="1"/>
  <c r="AB152"/>
  <c r="X152"/>
  <c r="Y152" s="1"/>
  <c r="AC151"/>
  <c r="AC152" s="1"/>
  <c r="AC153" s="1"/>
  <c r="AC154" s="1"/>
  <c r="AC155" s="1"/>
  <c r="AC156" s="1"/>
  <c r="AC157" s="1"/>
  <c r="AC158" s="1"/>
  <c r="AC159" s="1"/>
  <c r="AC160" s="1"/>
  <c r="AC161" s="1"/>
  <c r="AC162" s="1"/>
  <c r="AC163" s="1"/>
  <c r="AC164" s="1"/>
  <c r="AC165" s="1"/>
  <c r="AC168" s="1"/>
  <c r="AC169" s="1"/>
  <c r="AB151"/>
  <c r="X151"/>
  <c r="Y151" s="1"/>
  <c r="I151"/>
  <c r="I152" s="1"/>
  <c r="I153" s="1"/>
  <c r="I154" s="1"/>
  <c r="I155" s="1"/>
  <c r="I156" s="1"/>
  <c r="I157" s="1"/>
  <c r="I158" s="1"/>
  <c r="I159" s="1"/>
  <c r="I160" s="1"/>
  <c r="I161" s="1"/>
  <c r="I162" s="1"/>
  <c r="I163" s="1"/>
  <c r="I164" s="1"/>
  <c r="I165" s="1"/>
  <c r="I166" s="1"/>
  <c r="I167" s="1"/>
  <c r="I168" s="1"/>
  <c r="I169" s="1"/>
  <c r="H151"/>
  <c r="H152" s="1"/>
  <c r="H153" s="1"/>
  <c r="H154" s="1"/>
  <c r="H155" s="1"/>
  <c r="H156" s="1"/>
  <c r="H157" s="1"/>
  <c r="H158" s="1"/>
  <c r="H159" s="1"/>
  <c r="H160" s="1"/>
  <c r="H161" s="1"/>
  <c r="H162" s="1"/>
  <c r="H163" s="1"/>
  <c r="H164" s="1"/>
  <c r="H165" s="1"/>
  <c r="H166" s="1"/>
  <c r="H167" s="1"/>
  <c r="H168" s="1"/>
  <c r="H169" s="1"/>
  <c r="F151"/>
  <c r="F152" s="1"/>
  <c r="F153" s="1"/>
  <c r="F154" s="1"/>
  <c r="F155" s="1"/>
  <c r="F156" s="1"/>
  <c r="F157" s="1"/>
  <c r="F158" s="1"/>
  <c r="F159" s="1"/>
  <c r="F160" s="1"/>
  <c r="F161" s="1"/>
  <c r="F162" s="1"/>
  <c r="F163" s="1"/>
  <c r="F164" s="1"/>
  <c r="F165" s="1"/>
  <c r="F166" s="1"/>
  <c r="F167" s="1"/>
  <c r="F168" s="1"/>
  <c r="F169" s="1"/>
  <c r="AB150"/>
  <c r="X150"/>
  <c r="Y150" s="1"/>
  <c r="Z129"/>
  <c r="AB129" s="1"/>
  <c r="X129"/>
  <c r="Y129" s="1"/>
  <c r="Z128"/>
  <c r="AB128" s="1"/>
  <c r="X128"/>
  <c r="Y128" s="1"/>
  <c r="Z127"/>
  <c r="AB127" s="1"/>
  <c r="X127"/>
  <c r="Y127" s="1"/>
  <c r="Z126"/>
  <c r="AB126" s="1"/>
  <c r="X126"/>
  <c r="Y126" s="1"/>
  <c r="Z125"/>
  <c r="AB125" s="1"/>
  <c r="X125"/>
  <c r="Y125" s="1"/>
  <c r="AA124"/>
  <c r="Z124" s="1"/>
  <c r="AB124" s="1"/>
  <c r="X124"/>
  <c r="Y124" s="1"/>
  <c r="Z123"/>
  <c r="AB123" s="1"/>
  <c r="X123"/>
  <c r="Y123" s="1"/>
  <c r="Z122"/>
  <c r="AB122" s="1"/>
  <c r="X122"/>
  <c r="Y122" s="1"/>
  <c r="Z121"/>
  <c r="AB121" s="1"/>
  <c r="X121"/>
  <c r="Y121" s="1"/>
  <c r="Z120"/>
  <c r="AB120" s="1"/>
  <c r="X120"/>
  <c r="Y120" s="1"/>
  <c r="Z119"/>
  <c r="AB119" s="1"/>
  <c r="X119"/>
  <c r="Y119" s="1"/>
  <c r="Z118"/>
  <c r="AB118" s="1"/>
  <c r="X118"/>
  <c r="Y118" s="1"/>
  <c r="Z117"/>
  <c r="AB117" s="1"/>
  <c r="X117"/>
  <c r="Y117" s="1"/>
  <c r="Z116"/>
  <c r="AB116" s="1"/>
  <c r="X116"/>
  <c r="Y116" s="1"/>
  <c r="Z115"/>
  <c r="AB115" s="1"/>
  <c r="X115"/>
  <c r="Y115" s="1"/>
  <c r="Z114"/>
  <c r="AB114" s="1"/>
  <c r="X114"/>
  <c r="Y114" s="1"/>
  <c r="Z113"/>
  <c r="AB113" s="1"/>
  <c r="X113"/>
  <c r="Y113" s="1"/>
  <c r="Z112"/>
  <c r="AB112" s="1"/>
  <c r="X112"/>
  <c r="Y112" s="1"/>
  <c r="AC111"/>
  <c r="AC112" s="1"/>
  <c r="AC113" s="1"/>
  <c r="AC114" s="1"/>
  <c r="AC115" s="1"/>
  <c r="AC116" s="1"/>
  <c r="AC117" s="1"/>
  <c r="AC118" s="1"/>
  <c r="AC119" s="1"/>
  <c r="AC120" s="1"/>
  <c r="AC121" s="1"/>
  <c r="AC122" s="1"/>
  <c r="AC123" s="1"/>
  <c r="AC124" s="1"/>
  <c r="AC125" s="1"/>
  <c r="Z111"/>
  <c r="AB111" s="1"/>
  <c r="X111"/>
  <c r="Y111" s="1"/>
  <c r="I111"/>
  <c r="I112" s="1"/>
  <c r="I113" s="1"/>
  <c r="I114" s="1"/>
  <c r="I115" s="1"/>
  <c r="I116" s="1"/>
  <c r="I117" s="1"/>
  <c r="I118" s="1"/>
  <c r="I119" s="1"/>
  <c r="I120" s="1"/>
  <c r="I121" s="1"/>
  <c r="I122" s="1"/>
  <c r="I123" s="1"/>
  <c r="I124" s="1"/>
  <c r="I125" s="1"/>
  <c r="I126" s="1"/>
  <c r="I127" s="1"/>
  <c r="I128" s="1"/>
  <c r="I129" s="1"/>
  <c r="H111"/>
  <c r="H112" s="1"/>
  <c r="H113" s="1"/>
  <c r="H114" s="1"/>
  <c r="H115" s="1"/>
  <c r="H116" s="1"/>
  <c r="H117" s="1"/>
  <c r="H118" s="1"/>
  <c r="H119" s="1"/>
  <c r="H120" s="1"/>
  <c r="H121" s="1"/>
  <c r="H122" s="1"/>
  <c r="H123" s="1"/>
  <c r="H124" s="1"/>
  <c r="H125" s="1"/>
  <c r="H126" s="1"/>
  <c r="H127" s="1"/>
  <c r="H128" s="1"/>
  <c r="H129" s="1"/>
  <c r="F111"/>
  <c r="F112" s="1"/>
  <c r="F113" s="1"/>
  <c r="F114" s="1"/>
  <c r="F115" s="1"/>
  <c r="F116" s="1"/>
  <c r="F117" s="1"/>
  <c r="F118" s="1"/>
  <c r="F119" s="1"/>
  <c r="F120" s="1"/>
  <c r="F121" s="1"/>
  <c r="F122" s="1"/>
  <c r="F123" s="1"/>
  <c r="F124" s="1"/>
  <c r="F125" s="1"/>
  <c r="F126" s="1"/>
  <c r="F127" s="1"/>
  <c r="F128" s="1"/>
  <c r="F129" s="1"/>
  <c r="Z110"/>
  <c r="AB110" s="1"/>
  <c r="X110"/>
  <c r="Y110" s="1"/>
  <c r="I233"/>
  <c r="AB109"/>
  <c r="X109"/>
  <c r="Y109" s="1"/>
  <c r="AB108"/>
  <c r="X108"/>
  <c r="Y108" s="1"/>
  <c r="AB107"/>
  <c r="X107"/>
  <c r="Y107" s="1"/>
  <c r="AB106"/>
  <c r="X106"/>
  <c r="Y106" s="1"/>
  <c r="AB105"/>
  <c r="X105"/>
  <c r="Y105" s="1"/>
  <c r="AB104"/>
  <c r="X104"/>
  <c r="Y104" s="1"/>
  <c r="AB103"/>
  <c r="X103"/>
  <c r="Y103" s="1"/>
  <c r="AB102"/>
  <c r="X102"/>
  <c r="Y102" s="1"/>
  <c r="AB101"/>
  <c r="X101"/>
  <c r="Y101" s="1"/>
  <c r="AB100"/>
  <c r="X100"/>
  <c r="Y100" s="1"/>
  <c r="AB99"/>
  <c r="X99"/>
  <c r="Y99" s="1"/>
  <c r="AB98"/>
  <c r="X98"/>
  <c r="Y98" s="1"/>
  <c r="AB97"/>
  <c r="X97"/>
  <c r="Y97" s="1"/>
  <c r="AB96"/>
  <c r="X96"/>
  <c r="Y96" s="1"/>
  <c r="AB95"/>
  <c r="X95"/>
  <c r="Y95" s="1"/>
  <c r="AB94"/>
  <c r="X94"/>
  <c r="Y94" s="1"/>
  <c r="AB93"/>
  <c r="X93"/>
  <c r="Y93" s="1"/>
  <c r="AB92"/>
  <c r="X92"/>
  <c r="Y92" s="1"/>
  <c r="AC91"/>
  <c r="AC92" s="1"/>
  <c r="AC93" s="1"/>
  <c r="AC94" s="1"/>
  <c r="AC95" s="1"/>
  <c r="AC96" s="1"/>
  <c r="AC97" s="1"/>
  <c r="AC98" s="1"/>
  <c r="AC99" s="1"/>
  <c r="AC100" s="1"/>
  <c r="AC101" s="1"/>
  <c r="AC102" s="1"/>
  <c r="AC103" s="1"/>
  <c r="AC104" s="1"/>
  <c r="AC105" s="1"/>
  <c r="AB91"/>
  <c r="X91"/>
  <c r="Y91" s="1"/>
  <c r="I91"/>
  <c r="I92" s="1"/>
  <c r="I93" s="1"/>
  <c r="I94" s="1"/>
  <c r="I95" s="1"/>
  <c r="I96" s="1"/>
  <c r="I97" s="1"/>
  <c r="I98" s="1"/>
  <c r="I99" s="1"/>
  <c r="I100" s="1"/>
  <c r="I101" s="1"/>
  <c r="I102" s="1"/>
  <c r="I103" s="1"/>
  <c r="I104" s="1"/>
  <c r="I105" s="1"/>
  <c r="I106" s="1"/>
  <c r="I107" s="1"/>
  <c r="I108" s="1"/>
  <c r="I109" s="1"/>
  <c r="I232" s="1"/>
  <c r="H91"/>
  <c r="H92" s="1"/>
  <c r="H93" s="1"/>
  <c r="H94" s="1"/>
  <c r="H95" s="1"/>
  <c r="H96" s="1"/>
  <c r="H97" s="1"/>
  <c r="H98" s="1"/>
  <c r="H99" s="1"/>
  <c r="H100" s="1"/>
  <c r="H101" s="1"/>
  <c r="H102" s="1"/>
  <c r="H103" s="1"/>
  <c r="H104" s="1"/>
  <c r="H105" s="1"/>
  <c r="H106" s="1"/>
  <c r="H107" s="1"/>
  <c r="H108" s="1"/>
  <c r="H109" s="1"/>
  <c r="H232" s="1"/>
  <c r="F91"/>
  <c r="F92" s="1"/>
  <c r="F93" s="1"/>
  <c r="F94" s="1"/>
  <c r="F95" s="1"/>
  <c r="F96" s="1"/>
  <c r="F97" s="1"/>
  <c r="F98" s="1"/>
  <c r="F99" s="1"/>
  <c r="F100" s="1"/>
  <c r="F101" s="1"/>
  <c r="F102" s="1"/>
  <c r="F103" s="1"/>
  <c r="F104" s="1"/>
  <c r="F105" s="1"/>
  <c r="F106" s="1"/>
  <c r="F107" s="1"/>
  <c r="F108" s="1"/>
  <c r="F109" s="1"/>
  <c r="AB90"/>
  <c r="X90"/>
  <c r="Y90" s="1"/>
  <c r="H231"/>
  <c r="AB89"/>
  <c r="X89"/>
  <c r="Y89" s="1"/>
  <c r="AB88"/>
  <c r="X88"/>
  <c r="Y88" s="1"/>
  <c r="AB87"/>
  <c r="X87"/>
  <c r="Y87" s="1"/>
  <c r="AB86"/>
  <c r="X86"/>
  <c r="Y86" s="1"/>
  <c r="AB85"/>
  <c r="X85"/>
  <c r="Y85" s="1"/>
  <c r="AB84"/>
  <c r="X84"/>
  <c r="Y84" s="1"/>
  <c r="AB83"/>
  <c r="X83"/>
  <c r="Y83" s="1"/>
  <c r="AB82"/>
  <c r="X82"/>
  <c r="Y82" s="1"/>
  <c r="AB81"/>
  <c r="X81"/>
  <c r="Y81" s="1"/>
  <c r="AB80"/>
  <c r="X80"/>
  <c r="Y80" s="1"/>
  <c r="AB79"/>
  <c r="X79"/>
  <c r="Y79" s="1"/>
  <c r="AB78"/>
  <c r="X78"/>
  <c r="Y78" s="1"/>
  <c r="AB77"/>
  <c r="X77"/>
  <c r="Y77" s="1"/>
  <c r="AB76"/>
  <c r="X76"/>
  <c r="Y76" s="1"/>
  <c r="AB75"/>
  <c r="X75"/>
  <c r="Y75" s="1"/>
  <c r="AB74"/>
  <c r="X74"/>
  <c r="Y74" s="1"/>
  <c r="AB73"/>
  <c r="X73"/>
  <c r="Y73" s="1"/>
  <c r="AB72"/>
  <c r="X72"/>
  <c r="Y72" s="1"/>
  <c r="AC71"/>
  <c r="AC72" s="1"/>
  <c r="AC73" s="1"/>
  <c r="AC74" s="1"/>
  <c r="AC75" s="1"/>
  <c r="AC76" s="1"/>
  <c r="AC77" s="1"/>
  <c r="AC78" s="1"/>
  <c r="AC79" s="1"/>
  <c r="AC80" s="1"/>
  <c r="AC81" s="1"/>
  <c r="AC82" s="1"/>
  <c r="AC83" s="1"/>
  <c r="AC84" s="1"/>
  <c r="AC85" s="1"/>
  <c r="AB71"/>
  <c r="X71"/>
  <c r="Y71" s="1"/>
  <c r="I71"/>
  <c r="I72" s="1"/>
  <c r="I73" s="1"/>
  <c r="I74" s="1"/>
  <c r="I75" s="1"/>
  <c r="I76" s="1"/>
  <c r="I77" s="1"/>
  <c r="I78" s="1"/>
  <c r="I79" s="1"/>
  <c r="I80" s="1"/>
  <c r="I81" s="1"/>
  <c r="I82" s="1"/>
  <c r="I83" s="1"/>
  <c r="I84" s="1"/>
  <c r="I85" s="1"/>
  <c r="I86" s="1"/>
  <c r="I87" s="1"/>
  <c r="I88" s="1"/>
  <c r="I89" s="1"/>
  <c r="H71"/>
  <c r="H72" s="1"/>
  <c r="H73" s="1"/>
  <c r="H74" s="1"/>
  <c r="H75" s="1"/>
  <c r="H76" s="1"/>
  <c r="H77" s="1"/>
  <c r="H78" s="1"/>
  <c r="H79" s="1"/>
  <c r="H80" s="1"/>
  <c r="H81" s="1"/>
  <c r="H82" s="1"/>
  <c r="H83" s="1"/>
  <c r="H84" s="1"/>
  <c r="H85" s="1"/>
  <c r="H86" s="1"/>
  <c r="H87" s="1"/>
  <c r="H88" s="1"/>
  <c r="H89" s="1"/>
  <c r="F71"/>
  <c r="F72" s="1"/>
  <c r="F73" s="1"/>
  <c r="F74" s="1"/>
  <c r="F75" s="1"/>
  <c r="F76" s="1"/>
  <c r="F77" s="1"/>
  <c r="F78" s="1"/>
  <c r="F79" s="1"/>
  <c r="F80" s="1"/>
  <c r="F81" s="1"/>
  <c r="F82" s="1"/>
  <c r="F83" s="1"/>
  <c r="F84" s="1"/>
  <c r="F85" s="1"/>
  <c r="F86" s="1"/>
  <c r="F87" s="1"/>
  <c r="F88" s="1"/>
  <c r="F89" s="1"/>
  <c r="AB70"/>
  <c r="X70"/>
  <c r="Y70" s="1"/>
  <c r="AB52"/>
  <c r="AB51"/>
  <c r="AB49"/>
  <c r="AB196" l="1"/>
  <c r="Y198"/>
  <c r="X200"/>
  <c r="Y200" s="1"/>
  <c r="X206"/>
  <c r="Y206" s="1"/>
  <c r="AA212"/>
  <c r="AB212" s="1"/>
  <c r="I220"/>
  <c r="I221" s="1"/>
  <c r="I222" s="1"/>
  <c r="I223" s="1"/>
  <c r="I224" s="1"/>
  <c r="I225" s="1"/>
  <c r="I216"/>
  <c r="I217" s="1"/>
  <c r="I218" s="1"/>
  <c r="I219" s="1"/>
  <c r="R220"/>
  <c r="R221" s="1"/>
  <c r="R222" s="1"/>
  <c r="R223" s="1"/>
  <c r="R224" s="1"/>
  <c r="R225" s="1"/>
  <c r="R216"/>
  <c r="R217" s="1"/>
  <c r="R218" s="1"/>
  <c r="R219" s="1"/>
  <c r="F220"/>
  <c r="F221" s="1"/>
  <c r="F222" s="1"/>
  <c r="F223" s="1"/>
  <c r="F224" s="1"/>
  <c r="F225" s="1"/>
  <c r="F216"/>
  <c r="F217" s="1"/>
  <c r="F218" s="1"/>
  <c r="F219" s="1"/>
  <c r="G200"/>
  <c r="H199"/>
  <c r="AB198"/>
  <c r="Y204"/>
  <c r="Y212"/>
  <c r="H198"/>
  <c r="AB172"/>
  <c r="G173"/>
  <c r="H172"/>
  <c r="AA170"/>
  <c r="AB170" s="1"/>
  <c r="H171"/>
  <c r="X172"/>
  <c r="Y172" s="1"/>
  <c r="X174"/>
  <c r="Y174" s="1"/>
  <c r="Y180"/>
  <c r="Y181"/>
  <c r="H234"/>
  <c r="H235" s="1"/>
  <c r="H233"/>
  <c r="AB48"/>
  <c r="H200" l="1"/>
  <c r="G201"/>
  <c r="G174"/>
  <c r="H173"/>
  <c r="AB47"/>
  <c r="G202" l="1"/>
  <c r="H201"/>
  <c r="H174"/>
  <c r="G175"/>
  <c r="AB46"/>
  <c r="G203" l="1"/>
  <c r="H202"/>
  <c r="G176"/>
  <c r="H175"/>
  <c r="G204" l="1"/>
  <c r="H203"/>
  <c r="G177"/>
  <c r="H176"/>
  <c r="G205" l="1"/>
  <c r="H204"/>
  <c r="G178"/>
  <c r="H177"/>
  <c r="G206" l="1"/>
  <c r="H205"/>
  <c r="G179"/>
  <c r="H178"/>
  <c r="H206" l="1"/>
  <c r="G207"/>
  <c r="G180"/>
  <c r="H179"/>
  <c r="G208" l="1"/>
  <c r="H207"/>
  <c r="G181"/>
  <c r="H180"/>
  <c r="G209" l="1"/>
  <c r="H208"/>
  <c r="G182"/>
  <c r="H181"/>
  <c r="G210" l="1"/>
  <c r="H209"/>
  <c r="G183"/>
  <c r="H182"/>
  <c r="G211" l="1"/>
  <c r="H210"/>
  <c r="G184"/>
  <c r="H183"/>
  <c r="G212" l="1"/>
  <c r="H211"/>
  <c r="G185"/>
  <c r="H184"/>
  <c r="H212" l="1"/>
  <c r="G213"/>
  <c r="G186"/>
  <c r="H185"/>
  <c r="H213" l="1"/>
  <c r="G214"/>
  <c r="G187"/>
  <c r="H186"/>
  <c r="H214" l="1"/>
  <c r="G215"/>
  <c r="H187"/>
  <c r="G188"/>
  <c r="H215" l="1"/>
  <c r="G220"/>
  <c r="G216"/>
  <c r="H188"/>
  <c r="G189"/>
  <c r="H216" l="1"/>
  <c r="G217"/>
  <c r="H220"/>
  <c r="G221"/>
  <c r="H189"/>
  <c r="G190"/>
  <c r="H221" l="1"/>
  <c r="G222"/>
  <c r="H217"/>
  <c r="G218"/>
  <c r="H190"/>
  <c r="G191"/>
  <c r="H218" l="1"/>
  <c r="G219"/>
  <c r="H219" s="1"/>
  <c r="H222"/>
  <c r="G223"/>
  <c r="H191"/>
  <c r="G192"/>
  <c r="G224" l="1"/>
  <c r="H223"/>
  <c r="H192"/>
  <c r="G193"/>
  <c r="G225" l="1"/>
  <c r="H225" s="1"/>
  <c r="H224"/>
  <c r="G194"/>
  <c r="H193"/>
  <c r="G195" l="1"/>
  <c r="H195" s="1"/>
  <c r="H194"/>
</calcChain>
</file>

<file path=xl/sharedStrings.xml><?xml version="1.0" encoding="utf-8"?>
<sst xmlns="http://schemas.openxmlformats.org/spreadsheetml/2006/main" count="2295" uniqueCount="555">
  <si>
    <t>№п/п</t>
  </si>
  <si>
    <t>Наименование Указов Президента Российской Федерации от 07 мая 2012 года</t>
  </si>
  <si>
    <t>Наименование показателя</t>
  </si>
  <si>
    <t>Реквизиты документа (НПА, поручения и т.д.)</t>
  </si>
  <si>
    <t>Наименование мероприятия</t>
  </si>
  <si>
    <t>Результат исполнения мероприятия</t>
  </si>
  <si>
    <t>Дата исполнения мероприятия (план)</t>
  </si>
  <si>
    <t>Дата исполнения мероприятия (факт)</t>
  </si>
  <si>
    <t>Примечание</t>
  </si>
  <si>
    <t>1.1.</t>
  </si>
  <si>
    <t>2.1.</t>
  </si>
  <si>
    <t>Указ Президента Российской Федерации от 07 мая 2012 года № 597 «О мероприятиях по реализации государственной социальной политики»</t>
  </si>
  <si>
    <t>Отношение средней заработной платы педагогических работников образовательных учреждений общего образования к средней заработной плате в регионе</t>
  </si>
  <si>
    <t>Доведение размера средней заработной платы до уровня средней заработной платы в регионе</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</si>
  <si>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t>
  </si>
  <si>
    <t>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t>
  </si>
  <si>
    <t>Организация предоставления дополнительного образования детям</t>
  </si>
  <si>
    <t>Указ Президента Российской Федерации от 7 мая 2012 года № 599 «О мерах по реализации государственной политики в области образования и науки»</t>
  </si>
  <si>
    <t>Доля детей в возрасте 5 - 18 лет, обучающихся по дополнительным образовательным программам, в общей численности детей этого возраста</t>
  </si>
  <si>
    <t>Постановление мэрии города от 07.06.2013 № 2546 "Об утверждении плана мероприятий ("дорожная карта") "Изменения, направленные на повышение эффективности образования" на 2013 - 2018 годы"</t>
  </si>
  <si>
    <t>Увеличение охвата обучающихся, проведение целенаправленной работы по сохранению контингента обучающихся в течение всего срока обучения в соответствии с  досуговыми программами</t>
  </si>
  <si>
    <t>Финансирование осуществляется в рамках субсидии на финансовое обеспечение выполнения муниципального задания</t>
  </si>
  <si>
    <t xml:space="preserve">Доля детей в возрасте 5 - 18 лет, обучающихся по дополнительным образовательным программам, в общей численности детей этого возраста </t>
  </si>
  <si>
    <t>Постановление мэрии г. Череповца Вологодской области от 10 октября 2012 г. № 5366 "Об утверждении муниципальной программы "Развитие образования" на 2013 - 2022 годы"</t>
  </si>
  <si>
    <t>Исполнение муниципального задания по услуге по реализации образовательных программ дополнительного образования детей за 2013 год - 97,2%</t>
  </si>
  <si>
    <t>Организация и проведение массовых мероприятий муниципального уровня различной направленности с обучающимися, обеспечение участия в мероприятиях различного уровня</t>
  </si>
  <si>
    <t>Исполнение муниципальной работы по организации и проведению массовых мероприятий муниципального уровня различной направленности с обучающимися и обеспечение участия в мероприятиях различного уровня (регионального, всероссийского и международного) за 2013 год - 97,7%</t>
  </si>
  <si>
    <t>В МБОУ ДО «Центр детского творчества и методического обеспечения»  работает объединение робототехника на базе конструкторов  LEGO MINDSTORMS, СП «Поиск»</t>
  </si>
  <si>
    <t>На базе школ в Зашекснинском районе открыты кружки и секции учреждений дополнительного образования</t>
  </si>
  <si>
    <t>Исполнение муниципального задания по услуге по реализации образовательных программ дополнительного образования детей за 1 квартал 2014 года - 97,8%.</t>
  </si>
  <si>
    <t>Исполнение муниципальной работы по организации и проведению массовых мероприятий муниципального уровня различной направленности с обучающимися и обеспечение участия в мероприятиях различного уровня (регионального, всероссийского и международного) за 1 квартал 2014 года  - 24,0%</t>
  </si>
  <si>
    <t>Исполнение муниципального задания по услуге по реализации образовательных программ дополнительного образования детей за 1 полугодие 2014 года - 97,8%.</t>
  </si>
  <si>
    <t>Указ Президента Российской Федерации от 7 мая 2012 года № 601 «Об основных направлениях совершенствования системы государственного управления»</t>
  </si>
  <si>
    <t>Доля граждан, использующих механизм получения государственных и муниципальных услуг в электронной форме (в части муниципальных услуг)</t>
  </si>
  <si>
    <t>Мероприятия по переводу муниципальных услуг в электронную форму</t>
  </si>
  <si>
    <t>Предоставление муниципальных услуг в электронной форме</t>
  </si>
  <si>
    <t>Исполнение муниципальной работы по организации и проведению массовых мероприятий муниципального уровня различной направленности с обучающимися и обеспечение участия в мероприятиях различного уровня (регионального, всероссийского и международного) за 1 полугодие 2014 года  - 46,0%, за 9 месяцев -75%.</t>
  </si>
  <si>
    <t>Доля детей, привлекаемых к участию в творческих  мероприятиях, от общего числа детей</t>
  </si>
  <si>
    <t>2.2.</t>
  </si>
  <si>
    <t>Предоставление подрастающему поколению возможности саморазвития в учреждениях дополнительного образования сферы культуры через регулярные занятия творчеством по свободно выбранному ими направлению, воспитание (формирование)  в духе культурных традиций страны</t>
  </si>
  <si>
    <t>Отношение средней заработной платы работников учреждений культуры к средней заработной плате в регионе</t>
  </si>
  <si>
    <t>Отношение средней заработной платы педагогических работников учреждений дополнительного образования к средней заработной плате учителей в регионе</t>
  </si>
  <si>
    <t xml:space="preserve">Указ Президента Российской Федерации от 07 мая 2012 года № 597 «О мероприятиях по реализации государственной социальной политики» </t>
  </si>
  <si>
    <t>-</t>
  </si>
  <si>
    <t>В местном бюджете финансирование ФОТ не предусмотрено</t>
  </si>
  <si>
    <t xml:space="preserve">Отношение средней заработной платы педагогических работников образовательных учреждений общего образования к средней заработной плате в регионе за 2014 год составило 106,2 % </t>
  </si>
  <si>
    <t>2.3.</t>
  </si>
  <si>
    <t>Постановление мэрии города  от 11.02.2010 № 435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t>
  </si>
  <si>
    <t>3.3.</t>
  </si>
  <si>
    <t>1 полугодие 2015</t>
  </si>
  <si>
    <t>18.3.</t>
  </si>
  <si>
    <t>доля детей составила 13% при плане 8,1%</t>
  </si>
  <si>
    <t>6.2.</t>
  </si>
  <si>
    <t xml:space="preserve">Размер средней заработной платы за 1 полугодие 2015 года составил 16469 руб., норма - не ниже уровня 2014 года 15720 руб. </t>
  </si>
  <si>
    <t>На базе МБОУ ДОД "Дворец детского и юношеского творче-ства  имени А.А. Алексеевой" с декабря 2013 года функциони-рует объединение "Юный физик", с использованием лаборатории кафедры физики ФГБОУ ВПО "Череповецкий государственный университет", занятия ведут специалисты высшей школы, имеющие ученые звания</t>
  </si>
  <si>
    <t>В учебный план МБОУ ДО «Центр детского творчества и методического обеспечения» в 2014-2015 году включена образовательная программа «Конструирование на основе LEGO Mindstorms». Открыты структурные подразделения  на базе МБОУ «СОШ № 32», «СОШ № 14». Функционирование кружков и секций на договорной основе между общеобразовательными учреждениями и учреждениями дополнительного образования (22 ОУ).</t>
  </si>
  <si>
    <t>6.3.</t>
  </si>
  <si>
    <t>9 месяцев 2015 г.</t>
  </si>
  <si>
    <t>Размер средней заработной платы за 9 месяцев 2015 года составил 16085 руб. (57,5% от средней заработной платы в регионе при норме 56,1%)</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</si>
  <si>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2014-2018 годы" (в редакции постановления мэри города от 14.01.2015 № 32)</t>
  </si>
  <si>
    <t>Совершенствование предоставления муниципальных услуг</t>
  </si>
  <si>
    <t>18.4.</t>
  </si>
  <si>
    <t>Техническое сопровождение реализации проекта "Электронный гражданин"</t>
  </si>
  <si>
    <t>Увеличение доли граждан, использующих механизм получения муниципальных услуг в электронной форме</t>
  </si>
  <si>
    <t xml:space="preserve">По данным, опубликованным на официальном сайте Вологдастат отношение средней заработной платы педагогических работников образовательных учреждений общего образования к средней заработной плате в регионе за 1 полугодие 2015 года составило 127,6 %. </t>
  </si>
  <si>
    <t>2.4.</t>
  </si>
  <si>
    <t>По данным, опубликованным на официальном сайте Вологдастат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за 1 полугодие 2015 года составило 101,8%.</t>
  </si>
  <si>
    <t>3.4.</t>
  </si>
  <si>
    <t xml:space="preserve">Доведение размера средней заработной платы до уровня средней заработной платы  в сфере общего образования в регионе </t>
  </si>
  <si>
    <t>4.3.</t>
  </si>
  <si>
    <t xml:space="preserve">Доведение размера средней заработной платы до уровня средней заработной платы учителей в регионе </t>
  </si>
  <si>
    <t xml:space="preserve"> </t>
  </si>
  <si>
    <t>По данным, опубликованным на официальном сайте Вологдастат отношение средней заработной платы педагогических работников образовательных учреждений общего образования к средней заработной плате в регионе за 9 месяцев 2015 года составило 105,2 %.</t>
  </si>
  <si>
    <t>По данным, опубликованным на официальном сайте Вологдастат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за 9 месяцев 2015 года составило 103,8%.</t>
  </si>
  <si>
    <t xml:space="preserve">По данным, опубликованным на официальном сайте Вологдастат отношение средней заработной платы педагогических работников учреждений дополнительного образования (с учетом педагогических работников дополнительного образования учреждений, подведомственных управлению по делам культуры и комитету по физической культуре и спорту) к средней заработной плате учителей в регионе за 9 месяцев 2015 года составило 72,2 %. </t>
  </si>
  <si>
    <t>Указано плановое значение объема финансирования фонда оплаты труда педагогических работников за счет средств местного бюджета на 2015 год.  Фактическое значение указано за 9 месяцев  2015 года</t>
  </si>
  <si>
    <t>2.5.</t>
  </si>
  <si>
    <t>3.5.</t>
  </si>
  <si>
    <t>4.4.</t>
  </si>
  <si>
    <t xml:space="preserve">Указано плановое значение объема финансирования фонда оплаты труда педагогических работников за счет средств местного бюджета на 2015 год.  Фактическое значение указано за 12 месяцев  2015 года.  </t>
  </si>
  <si>
    <t>В учебный план МБОУ ДО «Центр детского творчества и методического обеспечения» в 2014-2015 году включена образовательная программа «Конструирование на основе LEGO Mindstorms». Открыты структурные подразделения  на базе МБОУ «СОШ № 32», «СОШ № 14». Функционирование кружков и секций на договорной основе между общеобразовательными учреждениями и учреждениями дополнительного образования (22 ОУ).  Дополнительно открыты кружки на базе МБОУ "СОШ № 41" и  МБОУ "СОШ № 29" в рамках взаимодействия между общеобразовательными учреждениями и учреждениями дополнительного образования.</t>
  </si>
  <si>
    <t>6.4.</t>
  </si>
  <si>
    <t>2015 г.</t>
  </si>
  <si>
    <t>доля детей составила 11% при плане 8,1%</t>
  </si>
  <si>
    <t xml:space="preserve">По данным официальной информации, размещенной на сайте Вологдастат, значение данного показателя за 2015 год составило 103,7 %. </t>
  </si>
  <si>
    <t>3.6.</t>
  </si>
  <si>
    <t xml:space="preserve">По данным официальной информации, размещенной на сайте Вологдастат, значение данного показателя за 2015 год составило 78,1 %. </t>
  </si>
  <si>
    <t>4.5.</t>
  </si>
  <si>
    <t xml:space="preserve">Указано плановое значение объема финансирования фонда оплаты труда педагогических работников за счет средств местного бюджета на 1 квартал 2016 года.  Фактическое значение указано за 1 квартал  2016 года.  </t>
  </si>
  <si>
    <t>18.5.</t>
  </si>
  <si>
    <t>Доля граждан, использующих механизм получения  государственных муниципальных услуг в электронной форме (в части получения муниципальных услуг)</t>
  </si>
  <si>
    <t>Постановление мэрии города Череповца от 10.10.2013 № 4814 об утверждении муниципальной программы «Совершенствование муниципального управления в городе Череповце» на 2014-2018 годы (в редакции постановления мэрии города от 09.10.2015 № 5388)</t>
  </si>
  <si>
    <t>1 квартал  2016 г.</t>
  </si>
  <si>
    <t>6.5.</t>
  </si>
  <si>
    <r>
      <t>Отношение средней заработной платы работников</t>
    </r>
    <r>
      <rPr>
        <b/>
        <u/>
        <sz val="11"/>
        <rFont val="Calibri"/>
        <family val="2"/>
        <charset val="204"/>
      </rPr>
      <t xml:space="preserve"> </t>
    </r>
    <r>
      <rPr>
        <sz val="11"/>
        <rFont val="Calibri"/>
        <family val="2"/>
        <charset val="204"/>
      </rPr>
      <t>учреждений культуры</t>
    </r>
    <r>
      <rPr>
        <b/>
        <u/>
        <sz val="11"/>
        <rFont val="Calibri"/>
        <family val="2"/>
        <charset val="204"/>
      </rPr>
      <t xml:space="preserve"> </t>
    </r>
    <r>
      <rPr>
        <sz val="11"/>
        <rFont val="Calibri"/>
        <family val="2"/>
        <charset val="204"/>
      </rPr>
      <t>к средней заработной плате в регионе</t>
    </r>
  </si>
  <si>
    <t>*</t>
  </si>
  <si>
    <t>2.6.</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</si>
  <si>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В 2015-2016 учебном году открыты структурные подразделения учреждений дополнительного образования на базе МБОУ «СОШ № 32», «СОШ № 14», «СОШ № 29», продолжено сотрудничество на базе МБОУ «НОШ № 41, 43».</t>
  </si>
  <si>
    <t>1 квартал 2016 г.</t>
  </si>
  <si>
    <t>По данным официального государственного статистического наблюдения за 2015 год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115,1.</t>
  </si>
  <si>
    <t>По состоянию на 27.05.2016 года прогнозное зачение данного показателя за 1 квартал 2016 года составило 114,8 %.  В связи с тем , что по состоянию на 27.05.2016 года отсутствует официальная информация о средней заработной в регионе за 1 квартал 2016 года, данный показатель рассчитан по отношению к  средней заработной плате в регионе за  2015 год. После опубликования официальной информации о фактическом размере средней заработной платы в регионе за  1 квартал 2016 года значение данного показателя будет откорректировано.</t>
  </si>
  <si>
    <t xml:space="preserve">По данным официального государственного статистического наблюдения за 1 квартал 2016 года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95,5 %. </t>
  </si>
  <si>
    <t xml:space="preserve">По данным официального государственного статистического наблюдения за 1 квартал 2016 года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подведомственныхкомитету по физической культуре и спорту и управлению по делам культуры мэрии) к средней заработной плате учителей в регионе составило 84,5 %. </t>
  </si>
  <si>
    <t>1 полугодие 2016 г.</t>
  </si>
  <si>
    <t>18.6.</t>
  </si>
  <si>
    <t>2.7.</t>
  </si>
  <si>
    <t>3.7.</t>
  </si>
  <si>
    <r>
      <t xml:space="preserve">В связи с тем, что по состоянию на 07.07.2016 года отсутствует информация о размере средней заработной платы в сфере общего образования в регионе за 1 полугодие 2016 года, данный показатель рассчитан по отношению к средней заработной плате в сфере общего образования в регионе за 1 квартал 2016 года:  26961,99/22737,8 </t>
    </r>
    <r>
      <rPr>
        <sz val="11"/>
        <rFont val="Calibri"/>
        <family val="2"/>
        <charset val="204"/>
      </rPr>
      <t>×</t>
    </r>
    <r>
      <rPr>
        <sz val="7.7"/>
        <rFont val="Calibri"/>
        <family val="2"/>
        <charset val="204"/>
      </rPr>
      <t xml:space="preserve"> </t>
    </r>
    <r>
      <rPr>
        <sz val="10"/>
        <rFont val="Calibri"/>
        <family val="2"/>
        <charset val="204"/>
      </rPr>
      <t xml:space="preserve">100 </t>
    </r>
    <r>
      <rPr>
        <sz val="7.7"/>
        <rFont val="Calibri"/>
        <family val="2"/>
        <charset val="204"/>
      </rPr>
      <t xml:space="preserve">= </t>
    </r>
    <r>
      <rPr>
        <sz val="10"/>
        <rFont val="Calibri"/>
        <family val="2"/>
        <charset val="204"/>
      </rPr>
      <t>118,6</t>
    </r>
    <r>
      <rPr>
        <sz val="7.7"/>
        <rFont val="Calibri"/>
        <family val="2"/>
        <charset val="204"/>
      </rPr>
      <t xml:space="preserve"> </t>
    </r>
    <r>
      <rPr>
        <sz val="11"/>
        <rFont val="Calibri"/>
        <family val="2"/>
        <charset val="204"/>
        <scheme val="minor"/>
      </rPr>
      <t>После опубликования на сайте Вологдастат официальной информации о размере средней заработной платы в сфере общего образования в регионе за 1 полугодие 2016 года значение данного показателя будет откорректировано.</t>
    </r>
  </si>
  <si>
    <t>4.6.</t>
  </si>
  <si>
    <t xml:space="preserve">Указано плановое значение объема финансирования фонда оплаты труда педагогических работников за счет средств местного бюджета на 1 полугодие 2016 года.  Фактическое значение указано за 1 полугодие  2016 года.  </t>
  </si>
  <si>
    <t>Размер средней заработной платы за 1 полугодие 2016 года составил 17 984 р., норма - не ниже уровня 2015 года 16 549 р.</t>
  </si>
  <si>
    <t>Размер средней заработной платы за 1 квартал 2016 года   составил 17 616 р.,норма- не ниже уровня 2015 года 16 549 р.</t>
  </si>
  <si>
    <t>Показатели мониторятся 2 раза в год, по полугодиям</t>
  </si>
  <si>
    <t>Доля детей составила 4,1% при плане 8,2%</t>
  </si>
  <si>
    <t>1 полугодие  2016 г.</t>
  </si>
  <si>
    <t>В связи с тем, что по состоянию на 07.07.2016 года отсутствует информация о размере средней заработной платы в регионе за 1 квартал 2016 года и за 1 полугодие 2016 года, данный показатель рассчитан по отношению к средней заработной плате в регионе за 2015 год: 34815,29/24290,0 × 100 = 143,3 %. После опубликования на сайте Росстат официальной информации о размере средней заработной платы в регионе за 1 полугодие 2016 года значение данного показателя будет откорректировано.</t>
  </si>
  <si>
    <t>Финансирование / Отчетная дата (период) значения показателя</t>
  </si>
  <si>
    <t>Финансирование из федерального бюджета, код бюджетной классификации Российской Федерации, ГРБС</t>
  </si>
  <si>
    <t>Финансирование из федерального бюджета, код бюджетной классификации Российской Федерации, Рз</t>
  </si>
  <si>
    <t>Финансирование из федерального бюджета, код бюджетной классификации Российской Федерации, Пр</t>
  </si>
  <si>
    <t>Финансирование из федерального бюджета, код бюджетной классификации Российской Федерации, ЦСР</t>
  </si>
  <si>
    <t>Финансирование из федерального бюджета, код бюджетной классификации Российской Федерации, ВР</t>
  </si>
  <si>
    <t>Финансирование из федерального бюджета, тыс.руб. / план</t>
  </si>
  <si>
    <t>Финансирование из федерального бюджета, тыс.руб. / факт</t>
  </si>
  <si>
    <t>Финансирование из федерального бюджета, тыс.руб. / отклонение</t>
  </si>
  <si>
    <t>Финансирование из консолидированного бюджета Вологодской области, код бюджетной классификации Российской Федерации, ГРБС</t>
  </si>
  <si>
    <t>Финансирование из консолидированного бюджета Вологодской области, код бюджетной классификации Российской Федерации, Рз</t>
  </si>
  <si>
    <t>Финансирование из консолидированного бюджета Вологодской области, код бюджетной классификации Российской Федерации, Пр</t>
  </si>
  <si>
    <t>Финансирование из консолидированного бюджета Вологодской области, код бюджетной классификации Российской Федерации, ЦСР</t>
  </si>
  <si>
    <t>Финансирование из консолидированного бюджета Вологодской области, код бюджетной классификации Российской Федерации, ВР</t>
  </si>
  <si>
    <t>Финансирование из консолидированного бюджета Вологодской области, тыс.руб. / план</t>
  </si>
  <si>
    <t>Финансирование из консолидированного бюджета Вологодской области, тыс.руб. / факт</t>
  </si>
  <si>
    <t>Финансирование из консолидированного бюджета Вологодской области, тыс.руб. / отклонение</t>
  </si>
  <si>
    <t>Внебюджетное финансирование, тыс.руб. / план</t>
  </si>
  <si>
    <t>Внебюджетное финансирование, тыс.руб. / факт</t>
  </si>
  <si>
    <t>Внебюджетное финансирование, тыс.руб. / отклонение</t>
  </si>
  <si>
    <t>9 месяцев 2016 г.</t>
  </si>
  <si>
    <t>3.8.</t>
  </si>
  <si>
    <t>2.8.</t>
  </si>
  <si>
    <t>4.7.</t>
  </si>
  <si>
    <t>Плановое финансирование из консолидированного бюджета Вологодской области указано на 2016 год, факт указан за 9 месяцев 2016 года.</t>
  </si>
  <si>
    <r>
      <t xml:space="preserve">В связи с тем, что по состоянию на 09.12.2016 года отсутствует информация о размере средней заработной платы в регионе за 1 квартал 2016 года, за 1 полугодие 2016 года, за 9 месяцев 2016 года данный показатель рассчитан по отношению к средней заработной плате в регионе за 2015 год: 27767,5/24290,0 </t>
    </r>
    <r>
      <rPr>
        <sz val="11"/>
        <rFont val="Calibri"/>
        <family val="2"/>
        <charset val="204"/>
      </rPr>
      <t>×</t>
    </r>
    <r>
      <rPr>
        <sz val="11"/>
        <rFont val="Calibri"/>
        <family val="2"/>
        <charset val="204"/>
        <scheme val="minor"/>
      </rPr>
      <t xml:space="preserve"> 100 = 114,3 %.  Средняя заработная плата педагогических работников образовательных учреждений общего образования за 9 месяцев 2016 года по официциальным данным статистической информации, опубликованной на сайте Росстат  составила 27767,5 рублей.
</t>
    </r>
  </si>
  <si>
    <t>2.9.</t>
  </si>
  <si>
    <t>3.9.</t>
  </si>
  <si>
    <t>4.8.</t>
  </si>
  <si>
    <t>Плановое финансирование из консолидированного бюджета Вологодской области указано на 2016 год, факт указан за  2016 год.</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</si>
  <si>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t>
  </si>
  <si>
    <t>По официальнм данным  государственного статистического наблюдения за 2016 год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112,0 %.</t>
  </si>
  <si>
    <t>По официальнм данным  государственного статистического наблюдения за 2016 год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105,0 %.</t>
  </si>
  <si>
    <t>По официальнм данным  государственного статистического наблюдения за 2016 год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учителей в регионе соствило 89,7 %.</t>
  </si>
  <si>
    <t>2.10.</t>
  </si>
  <si>
    <t>1 квартал 2017 г.</t>
  </si>
  <si>
    <t>3.10.</t>
  </si>
  <si>
    <t>В связи с тем, что по состоянию на 10.04.2017 года отсутствует информация о размере средней заработной платы в сфере общего образования в регионе за 1 квартал 2017 года, данный показатель рассчитан по отношению к средней заработной плате в сфере общего образования в регионе за 2016 год: 24502,24/23433,0 * 100% = 104,6 %. Официальная информация о размере средней заработной платы в сфере общего образования в регионе за 1 квартал 2017 года будет размещена на официальном сайте Вологдастат после 20.05.2017 года, после размещения информации значение данного показателя будет откорректировано.</t>
  </si>
  <si>
    <t>4.9.</t>
  </si>
  <si>
    <t>Плановое финансирование из консолидированного бюджета Вологодской области указано на 1 квартал 2017 года, факт указан за  1 квартал 2017 года.</t>
  </si>
  <si>
    <t>В связи с тем, что по состоянию на 10.04.2017 года отсутствует информация о размере средней заработной платы учителей в регионе за 1 квартал 2017 года, данный показатель рассчитан по отношению к средней заработной плате учителей в регионе за 2016 год:  24471,54/26182,67*100% = 93,5 % (27560,7 * 95%/100 = 26182,67). Официальная информация о размере средней заработной платы учителей в регионе за 1 квартал 2017 года будет размещена на официальном сайте Вологдастат после 20.05.2017 года, после размещения информации значение данного показателя будет откорректировано.</t>
  </si>
  <si>
    <t xml:space="preserve">В связи с тем, что по состоянию на 27.04.2017 года отсутствует информация о размере средней заработной платы в регионе за 1 квартал 2017 года  данный показатель рассчитан по отношению к средней заработной плате в регионе за 2016 год: 27785,03/25918,5 × 100 = 107,2 %.  Прогнозное значение средней заработной платы педагогических работников образовательных учреждений общего образования за 1 квартал 2017 года составило 27785,03 рублей.
</t>
  </si>
  <si>
    <t>1 полугодие 2017 г.</t>
  </si>
  <si>
    <t>4.10.</t>
  </si>
  <si>
    <t>2.11.</t>
  </si>
  <si>
    <t>3.11.</t>
  </si>
  <si>
    <t>Плановое финансирование из консолидированного бюджета Вологодской области указано на 1 полугодие 2017 года, факт указан за  1 полугодие 2017 года.</t>
  </si>
  <si>
    <t>Плановое финансирование из консолидированного бюджета Вологодской области указано на 1полугодие 2017 года, факт указан за  1 полугодие 2017 года.</t>
  </si>
  <si>
    <t>По официальнм данным  государственного статистического наблюдения за 1 полугодие 2017 года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127,5 %.</t>
  </si>
  <si>
    <t>Отношение средней заработной платы педагогических работников дошкольных образовательных учреждений к средней заработной плате работников соответствующей категории</t>
  </si>
  <si>
    <t>Доведение размера средней заработной платы до уровня средней заработной платы  работников соответствующей категории</t>
  </si>
  <si>
    <t>По официальнм данным  государственного статистического наблюдения за 1 полугодие 2017 года отношение средней заработной платы педагогических работников дошкольных образовательных учреждений к средней заработной плате работников соответствующей категории составило 97,4%.</t>
  </si>
  <si>
    <t>Отношение средней заработной платы педагогических работников учреждений дополнительного образования к средней заработной плате работников соответствующей категории</t>
  </si>
  <si>
    <t>Доведение размера средней заработной платы до уровня средней заработной платы работников соответствующей категории</t>
  </si>
  <si>
    <t>По официальнм данным  государственного статистического наблюдения за 1 полугодие 2017 года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работников соответствующей категории составило 84%.</t>
  </si>
  <si>
    <t>9 месяцев 2017 г.</t>
  </si>
  <si>
    <t>3.12.</t>
  </si>
  <si>
    <t>2.12.</t>
  </si>
  <si>
    <t>4.11.</t>
  </si>
  <si>
    <t>Плановое финансирование из консолидированного бюджета Вологодской области указано за 9 месяцев 2017 года, факт указан за  9 месяцев 2017 года.</t>
  </si>
  <si>
    <t>По официальным  данным  государственного статистического наблюдения за 9 месяцев 2017 года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102,5 %.</t>
  </si>
  <si>
    <t>По официальнм данным  государственного статистического наблюдения за 9 месяцев 2017 года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103,5 %.</t>
  </si>
  <si>
    <t>По официальнм данным  государственного статистического наблюдения за 9 месяцев 2017 года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учителей в регионе соствило 93 %.</t>
  </si>
  <si>
    <t>2.13.</t>
  </si>
  <si>
    <t>Плановое финансирование из консолидированного бюджета Вологодской области указано за 12 месяцев 2017 года, факт указан за  12 месяцев 2017 года.</t>
  </si>
  <si>
    <t>3.13.</t>
  </si>
  <si>
    <t>4.12.</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</si>
  <si>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С 1 сентября 2017 года функционирует детский технопарк "Кванториум". Реализован эксперимент по персонифицированному финансированию дополнительного образования детей (выдано 4550 сертификатов).</t>
  </si>
  <si>
    <t>2.14.</t>
  </si>
  <si>
    <t>Плановое финансирование из консолидированного бюджета Вологодской области указано за 1 квартал  2018 года, факт указан за  1 квартал 2018 года.</t>
  </si>
  <si>
    <t>3.14.</t>
  </si>
  <si>
    <t>Плановое финансирование из консолидированного бюджета Вологодской области указано за 1 квартал 2018 года, факт указан за  1 квартал  2018 года.</t>
  </si>
  <si>
    <t>4.13.</t>
  </si>
  <si>
    <t xml:space="preserve">В связи с тем, что по состоянию на 17.04.2018 года отсутствует информация о фактическом размере средней заработной платы в регионе  за 1 квартал 2018 года,  данный показатель рассчитан по отношению к  средней заработной плате в регионе за  2017 год: 29826,9/27897,2 × 100 = 107,0 %. 
</t>
  </si>
  <si>
    <t>По официальнм данным  государственного статистического наблюдения за 2017 год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103,0 %.</t>
  </si>
  <si>
    <t xml:space="preserve">В связи с тем, что по состоянию на 17.04.2018 года отсутствует информация о фактическом размере средней заработной платы в сфере общего образования в регионе за  1 квартал 2018 года,  данный показатель рассчитан по отношению к  средней заработной плате в сфере общего образования в регионе за 2017 год: 26145,6/24631,5 × 100 = 106,1 %.  
</t>
  </si>
  <si>
    <t>По официальнм данным  государственного статистического наблюдения за  2017 год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104,9 %.</t>
  </si>
  <si>
    <t xml:space="preserve">В связи с тем, что по состоянию на 17.04.2018 года отсутствует информация о фактическом размере средней заработной платы учителей в регионе за 1 квартал 2018 года, данный показатель рассчитан по отношению к средней заработной плате учителей в регионе за  2017 год: 31660,51/28745,2  × 100 = 110,1 %.  
</t>
  </si>
  <si>
    <t>По официальнм данным  государственного статистического наблюдения за  2017 год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учителей в регионе соствило 98,4 %.</t>
  </si>
  <si>
    <t>2.15.</t>
  </si>
  <si>
    <t xml:space="preserve">В связи с тем, что по состоянию на 10.07.2018 года отсутствует информация о размере средней заработной платы в регионе за 1 полугодие 2018 года данный показатель рассчитан по отношению к прогнозному значению средней заработной платы в регионе, доведенному Департаментом образования Вологодской области:  37893,4/29543,0 × 100 = 128,3 %.  </t>
  </si>
  <si>
    <t>3.15.</t>
  </si>
  <si>
    <t xml:space="preserve">В связи с тем, что по состоянию на 10.07.2018 года отсутствует информация о размере средней заработной платы в сфере общего образования в регионе за 1 полугодие 2018 года данный показатель рассчитан по отношению к прогнозному значению средней заработной платы в сфере общего образования в регионе, доведенному Департаментом образования Вологодской области:  28906,5/25936,0 × 100 = 111,5 %.  </t>
  </si>
  <si>
    <t>4.14.</t>
  </si>
  <si>
    <t>2.16.</t>
  </si>
  <si>
    <t>Плановое финансирование из консолидированного бюджета Вологодской области указано за 1 полугодие  2018 года, факт указан за  1 полугодие 2018 года.</t>
  </si>
  <si>
    <t>Плановое финансирование из консолидированного бюджета Вологодской области указано за 7 месяцев  2018 года, факт указан за  7 месяцев 2018 года.</t>
  </si>
  <si>
    <r>
      <t xml:space="preserve">В связи с тем, что по состоянию на 15.08.2018 года отсутствует информация о размере средней заработной платы в регионе за 7 месяцев 2018 года данный показатель рассчитан по отношению к прогнозному значению средней заработной платы в регионе, доведенному Департаментом образования Вологодской области:  32737,4/29543,0 </t>
    </r>
    <r>
      <rPr>
        <sz val="11"/>
        <rFont val="Calibri"/>
        <family val="2"/>
        <charset val="204"/>
      </rPr>
      <t>×</t>
    </r>
    <r>
      <rPr>
        <sz val="11"/>
        <rFont val="Calibri"/>
        <family val="2"/>
        <charset val="204"/>
        <scheme val="minor"/>
      </rPr>
      <t xml:space="preserve"> 100 = 110,8 %.  
</t>
    </r>
  </si>
  <si>
    <t>3.16.</t>
  </si>
  <si>
    <r>
      <t xml:space="preserve">В связи с тем, что по состоянию на 15.08.2018 года отсутствует информация о размере средней заработной платы в сфере общего образования в регионе за 7 месяцев 2018 года данный показатель рассчитан по отношению к прогнозному значению средней заработной платы в сфере общего образования в регионе, доведенному Департаментом образования Вологодской области:  27885,3/25936,0 </t>
    </r>
    <r>
      <rPr>
        <sz val="11"/>
        <rFont val="Calibri"/>
        <family val="2"/>
        <charset val="204"/>
      </rPr>
      <t>×</t>
    </r>
    <r>
      <rPr>
        <sz val="11"/>
        <rFont val="Calibri"/>
        <family val="2"/>
        <charset val="204"/>
        <scheme val="minor"/>
      </rPr>
      <t xml:space="preserve"> 100 = 107,5 %.  
</t>
    </r>
  </si>
  <si>
    <t>Плановое финансирование из консолидированного бюджета Вологодской области указано за 1 полугодие 2018 года, факт указан за  1 полугодие  2018 года.</t>
  </si>
  <si>
    <t>Плановое финансирование из консолидированного бюджета Вологодской области указано за 7 месяцев 2018 года, факт указан за  7 месяцев 2018 года.</t>
  </si>
  <si>
    <t xml:space="preserve">В связи с тем, что по состоянию на 10.07.2018 года отсутствует информация о размере средней заработной платы учителей в регионе за 1 полугодие 2018 года данный показатель рассчитан по отношению к прогнозному значению средней заработной платы учителей в регионе, доведенному Департаментом образования Вологодской области:  35774,1/30193,0 × 100 = 118,5%.  </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</si>
  <si>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С 1 сентября 2017 года функционирует детский технопарк "Кванториум". Реализован эксперимент по персонифицированному финансированию дополнительного образования детей (выдано 7170 сертификатов).</t>
  </si>
  <si>
    <t>8 месяцев 2018 года</t>
  </si>
  <si>
    <t>2.17.</t>
  </si>
  <si>
    <r>
      <t xml:space="preserve">В связи с тем, что по состоянию на 14.09.2018 года отсутствует информация о размере средней заработной платы в регионе за 8 месяцев 2018 года данный показатель рассчитан по отношению к прогнозному значению средней заработной платы в регионе на 2018 год, доведенному Департаментом образования Вологодской области:  30299,4/29543,0 </t>
    </r>
    <r>
      <rPr>
        <sz val="11"/>
        <rFont val="Calibri"/>
        <family val="2"/>
        <charset val="204"/>
      </rPr>
      <t>×</t>
    </r>
    <r>
      <rPr>
        <sz val="11"/>
        <rFont val="Calibri"/>
        <family val="2"/>
        <charset val="204"/>
        <scheme val="minor"/>
      </rPr>
      <t xml:space="preserve"> 100 = 102,6 %.  
</t>
    </r>
  </si>
  <si>
    <t>3.17.</t>
  </si>
  <si>
    <r>
      <t xml:space="preserve">В связи с тем, что по состоянию на 14.09.2018 года отсутствует информация о размере средней заработной платы в сфере общего образования в регионе за 8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 доведенному Департаментом образования Вологодской области:  26345,3/25936,0 </t>
    </r>
    <r>
      <rPr>
        <sz val="11"/>
        <rFont val="Calibri"/>
        <family val="2"/>
        <charset val="204"/>
      </rPr>
      <t>×</t>
    </r>
    <r>
      <rPr>
        <sz val="11"/>
        <rFont val="Calibri"/>
        <family val="2"/>
        <charset val="204"/>
        <scheme val="minor"/>
      </rPr>
      <t xml:space="preserve"> 100 = 101,6 %.  
</t>
    </r>
  </si>
  <si>
    <t>4.15.</t>
  </si>
  <si>
    <r>
      <t xml:space="preserve">В связи с тем, что по состоянию на 14.09.2018 года отсутствует информация о размере средней заработной платы учителей в регионе за 8 месяцев 2018 года данный показатель рассчитан по отношению к прогнозному значению средней заработной платы учителей в регионе на 2018 год, доведенному Департаментом образования Вологодской области:  30574,5/30193,0 </t>
    </r>
    <r>
      <rPr>
        <sz val="11"/>
        <rFont val="Calibri"/>
        <family val="2"/>
        <charset val="204"/>
      </rPr>
      <t>×</t>
    </r>
    <r>
      <rPr>
        <sz val="11"/>
        <rFont val="Calibri"/>
        <family val="2"/>
        <charset val="204"/>
        <scheme val="minor"/>
      </rPr>
      <t xml:space="preserve"> 100 = 101,3 %.  
</t>
    </r>
  </si>
  <si>
    <t>6.7.</t>
  </si>
  <si>
    <t xml:space="preserve">*-За 8 месяцев 2018 г. заработная плата составила 30 253,43 руб.,т.е. 102,4 % от прогнозной среднемесячной зарплаты по ПСЭР области - 29 543 руб. </t>
  </si>
  <si>
    <t>8 месяцев 2018 г.</t>
  </si>
  <si>
    <t>08.</t>
  </si>
  <si>
    <t>01.</t>
  </si>
  <si>
    <t>0220100000.</t>
  </si>
  <si>
    <t>х</t>
  </si>
  <si>
    <t>0230100000.</t>
  </si>
  <si>
    <t>0210200000.</t>
  </si>
  <si>
    <t>0210300000.</t>
  </si>
  <si>
    <t>0210400000.</t>
  </si>
  <si>
    <t>0210600000.</t>
  </si>
  <si>
    <t>0210700000.</t>
  </si>
  <si>
    <t>0210800000.</t>
  </si>
  <si>
    <t>0230600000.</t>
  </si>
  <si>
    <t>0230400000.</t>
  </si>
  <si>
    <t>6.8.</t>
  </si>
  <si>
    <t>6.9.</t>
  </si>
  <si>
    <t>6.10.</t>
  </si>
  <si>
    <t>6.11.</t>
  </si>
  <si>
    <t>6.12.</t>
  </si>
  <si>
    <t>6.13.</t>
  </si>
  <si>
    <t>6.14.</t>
  </si>
  <si>
    <t>6.15.</t>
  </si>
  <si>
    <t>6.16.</t>
  </si>
  <si>
    <t>6.17.</t>
  </si>
  <si>
    <t>6.18.</t>
  </si>
  <si>
    <t>6.19.</t>
  </si>
  <si>
    <t>6.20.</t>
  </si>
  <si>
    <t>6.21.</t>
  </si>
  <si>
    <t>6.22.</t>
  </si>
  <si>
    <t>6.23.</t>
  </si>
  <si>
    <t>6.24.</t>
  </si>
  <si>
    <t>6.25.</t>
  </si>
  <si>
    <t>6.26.</t>
  </si>
  <si>
    <t>6.27.</t>
  </si>
  <si>
    <t>Доля детей составила 9% при плане 8,2%</t>
  </si>
  <si>
    <t>Плановое финансирование из консолидированного бюджета Вологодской области указано за 8 месяцев 2018 года, факт указан за  8 месяцев 2018 года.</t>
  </si>
  <si>
    <t>Плановое финансирование из консолидированного бюджета Вологодской области указано за 8 месяцев  2018 года, факт указан за 8 месяцев 2018 года.</t>
  </si>
  <si>
    <t>2.18.</t>
  </si>
  <si>
    <t>3.18.</t>
  </si>
  <si>
    <t>4.16.</t>
  </si>
  <si>
    <t>6.28.</t>
  </si>
  <si>
    <t>9 месяцев 2018 г.</t>
  </si>
  <si>
    <t xml:space="preserve">В связи с тем, что по состоянию на 15.10.2018 года отсутствует информация о размере средней заработной платы в регионе за 9 месяцев 2018 года данный показатель рассчитан по отношению к прогнозному значению средней заработной платы в регионе на 2018 год, доведенному Департаментом образования Вологодской области:  30122,6/29543,0 × 100 = 102,0 %.  
</t>
  </si>
  <si>
    <t xml:space="preserve">В связи с тем, что по состоянию на 15.10.2018 года отсутствует информация о размере средней заработной платы в сфере общего образования в регионе за 9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 доведенному Департаментом образования Вологодской области:  26172,1/25936,0 × 100 = 100,9 %.  
</t>
  </si>
  <si>
    <t xml:space="preserve">В связи с тем, что по состоянию на 15.10.2018 года отсутствует информация о размере средней заработной платы учителей в регионе за 9 месяцев 2018 года данный показатель рассчитан по отношению к прогнозному значению средней заработной платы учителей в регионе на 2018 год, доведенному Департаментом образования Вологодской области:  30699,4/30193,0 × 100 = 101,7 %.  
</t>
  </si>
  <si>
    <t>6.29.</t>
  </si>
  <si>
    <t xml:space="preserve">*-За 9 месяцев 2018 г. заработная плата составила 30 062,70 руб.,т.е. 101,8 % от прогнозной среднемесячной зарплаты по ПСЭР области - 29 543 руб. </t>
  </si>
  <si>
    <t xml:space="preserve"> Отклонение за счет внебюджетных источников- в связи с отсутствием реального поступления финансовых средств </t>
  </si>
  <si>
    <t xml:space="preserve">Постановление мэрии города  от 11.02.2010 № 435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</si>
  <si>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</si>
  <si>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Постановление мэрии города  от 06.09.2012 № 4729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дошкольных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t>
  </si>
  <si>
    <t>Постановление мэрии города от 06.09.2012 № 4729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дошкольных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t>
  </si>
  <si>
    <t>По  официальным  данным государственного статистического наблюдения за 9 месяцев 2016 года: 23047,5/23082,2*100% = 99,8%, где 23047,5 - средняя заработная плата педагогических работников дошкольных образовательных учреждений за 9 месяцев 2016 года, 23082,2 - средняя заработная плата в сфере общего образования в регионе за 9 месяцев 2016 года.</t>
  </si>
  <si>
    <t>В связи с тем, что по состоянию на 07.07.2016 года отсутствует информация о размере средней заработной платы учителей в регионе за 1 полугодие 2016 года, данный показатель рассчитан по отношению к средней заработной плате учителей в регионе за 1 квартал 2016 года: 26446,36/24358,41 × 100 = 108,6%,  где 26446,36 - фактическая средняя заработная плата педагогических работников учреждений дополнительного образования, подведомственных управлению по делам культуры мэрии г. Череповца за 1 полугодие 2016 года,  24358,41 - 90 % от размера фактической средней заработной платы учителей в регионе за 1 квартал 2016 года (27064,9 - фактическая средняя заработная плата учителей в регионе за 1 квартал 2016 года) .  После опубликования на сайте Вологдастат официальной информации о размере средней заработной платы учителей в регионе за 1 полугодие 2016 года значение данного показателя будет откорректировано.</t>
  </si>
  <si>
    <t>По официальным данным  государственного статистического наблюдения за 9  месяцев 2016 года: 22695,6/27103,7 × 100 = 83,7%,  где 22695,6 - средняя заработная плата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за 9 месяцев 2016 года,  27103,7 -  средняя заработная плата учителей в регионе за 9 месяцев 2016 года.</t>
  </si>
  <si>
    <t>100,0 тыс руб. - оплата услуг по договору технической поддержки информационной системы "Е Услуги. Образование", 22,4 тыс. руб. - закупка электронных подписей для работы СМЭВ, 64,2 тыс.руб. - приобретение простых (неисключительных, пользовательских) прав на программное обеспечение - СКЗИ "КриптоПро JCP" на одном сервере с неограниченным количеством ядер, 4,0 тыс. руб. - оплата услуг по разработке и опубликованию интерактивной формы заявления о предоставлении государственной или муниципальной услуги в государственной информационной системе "Портал государственных и муниципальных услуг Вологодской области".</t>
  </si>
  <si>
    <t>32,2 тыс. руб. – закупка демонстрационного экрана для учебного класса, 7,9 тыс. руб. – закупка 10 лицензий антивирусного программного обеспечения для установки на учебные ноутбуки, 518,3  тыс. руб.  – оплата вознаграждений по договорам подряда на оказание преподавательских услуг тьюторов. За 2015 год в Центре общественного доступа № 11 (Металлургов, д. 7) прошли обучение 598 человек.</t>
  </si>
  <si>
    <t>Плановое финансирование: 617,7 тыс. руб. - работы, связанные с единым (региональным) порталом государственных и муниципальных услуг, 40,5 тыс. руб. – обновление  сертификатов электронных подписей для работы в системе межведомственного электронного взаимодействия (СМЭВ).</t>
  </si>
  <si>
    <t>Плановое финансирование: 617,7 тыс. руб. - работы, связанные с единым (региональным) порталом государственных и муниципальных услуг, 40,5 тыс. руб. – обновление  сертификатов электронных подписей для работы в системе межведомственного электронного взаимодействия (СМЭВ). Фактическое финансирование: 25,0 тыс. руб. - оплата услуг по договору технической поддержки информационной системы «Е Услуги. Образование».</t>
  </si>
  <si>
    <t>2.19.</t>
  </si>
  <si>
    <t>4.17.</t>
  </si>
  <si>
    <t xml:space="preserve">В связи с тем, что по состоянию на 12.11.2018 года отсутствует информация о размере средней заработной платы в регионе за 10 месяцев 2018 года данный показатель рассчитан по отношению к прогнозному значению средней заработной платы в регионе на 2018 год, доведенному Департаментом образования Вологодской области:  30913,9/31378,0 × 100 = 98,5 %.  
</t>
  </si>
  <si>
    <r>
      <t xml:space="preserve">В связи с тем, что по состоянию на 12.11.2018 года отсутствует информация о размере средней заработной платы в сфере общего образования в регионе за 10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 доведенному Департаментом образования Вологодской области:  27457,7/28769,0 </t>
    </r>
    <r>
      <rPr>
        <sz val="11"/>
        <rFont val="Calibri"/>
        <family val="2"/>
        <charset val="204"/>
      </rPr>
      <t>×</t>
    </r>
    <r>
      <rPr>
        <sz val="11"/>
        <rFont val="Calibri"/>
        <family val="2"/>
        <charset val="204"/>
        <scheme val="minor"/>
      </rPr>
      <t xml:space="preserve"> 100 = 95,4 %.  
</t>
    </r>
  </si>
  <si>
    <r>
      <t xml:space="preserve">В связи с тем, что по состоянию на 12.11.2018 года отсутствует информация о размере средней заработной платы учителей в регионе за 10 месяцев 2018 года данный показатель рассчитан по отношению к прогнозному значению средней заработной платы учителей в регионе на 2018 год, доведенному Департаментом образования Вологодской области:  31236,3/31944,0 </t>
    </r>
    <r>
      <rPr>
        <sz val="11"/>
        <rFont val="Calibri"/>
        <family val="2"/>
        <charset val="204"/>
      </rPr>
      <t>×</t>
    </r>
    <r>
      <rPr>
        <sz val="11"/>
        <rFont val="Calibri"/>
        <family val="2"/>
        <charset val="204"/>
        <scheme val="minor"/>
      </rPr>
      <t xml:space="preserve"> 100 = 97,8 %.  
</t>
    </r>
  </si>
  <si>
    <t xml:space="preserve">*-За 10 месяцев 2018 г. заработная плата составила 30 245,38 руб.,т.е. 96,4 % от прогнозной среднемесячной зарплаты по ПСЭР области - 31 378,00 руб. </t>
  </si>
  <si>
    <t>10 месяцев 2018 г.</t>
  </si>
  <si>
    <t>Плановое финансирование из консолидированного бюджета Вологодской области указано за 9 месяцев  2018 года, факт указан за 9 месяцев 2018 года.</t>
  </si>
  <si>
    <t>Плановое финансирование из консолидированного бюджета Вологодской области указано за 10 месяцев  2018 года, факт указан за 10 месяцев 2018 года.</t>
  </si>
  <si>
    <t>Плановое финансирование из консолидированного бюджета Вологодской области указано за 10 месяцев 2018 года, факт указан за  10 месяцев 2018 года.</t>
  </si>
  <si>
    <t>Плановое финансирование из консолидированного бюджета Вологодской области указано за 9 месяцев 2018 года, факт указан за  9 месяцев 2018 года.</t>
  </si>
  <si>
    <t xml:space="preserve">*-За 11 месяцев 2018 г. заработная плата составила 30 512,99 руб.,т.е. 97,2 % от прогнозной среднемесячной зарплаты по ПСЭР области -31 378,00 руб. </t>
  </si>
  <si>
    <t>11 месяцев 2018 г.</t>
  </si>
  <si>
    <t>4.18.</t>
  </si>
  <si>
    <t xml:space="preserve">В связи с тем, что по состоянию на 12.12.2018 года отсутствует информация о размере средней заработной платы в регионе за 11 месяцев 2018 года данный показатель рассчитан по отношению к прогнозному значению средней заработной платы в регионе на 2018 год, доведенному Департаментом образования Вологодской области:  31399,4/31378,0 × 100 = 100,1 %.  
</t>
  </si>
  <si>
    <r>
      <t xml:space="preserve">В связи с тем, что по состоянию на 12.12.2018 года отсутствует информация о размере средней заработной платы в сфере общего образования в регионе за 11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 доведенному Департаментом образования Вологодской области:  28415,7/28769,0 </t>
    </r>
    <r>
      <rPr>
        <sz val="11"/>
        <rFont val="Calibri"/>
        <family val="2"/>
        <charset val="204"/>
      </rPr>
      <t>×</t>
    </r>
    <r>
      <rPr>
        <sz val="11"/>
        <rFont val="Calibri"/>
        <family val="2"/>
        <charset val="204"/>
        <scheme val="minor"/>
      </rPr>
      <t xml:space="preserve"> 100 = 98,8 %.  
</t>
    </r>
  </si>
  <si>
    <r>
      <t xml:space="preserve">В связи с тем, что по состоянию на 12.12.2018 года отсутствует информация о размере средней заработной платы учителей в регионе за 11 месяцев 2018 года данный показатель рассчитан по отношению к прогнозному значению средней заработной платы учителей в регионе на 2018 год, доведенному Департаментом образования Вологодской области:  31607,9/31944,0 </t>
    </r>
    <r>
      <rPr>
        <sz val="11"/>
        <rFont val="Calibri"/>
        <family val="2"/>
        <charset val="204"/>
      </rPr>
      <t>×</t>
    </r>
    <r>
      <rPr>
        <sz val="11"/>
        <rFont val="Calibri"/>
        <family val="2"/>
        <charset val="204"/>
        <scheme val="minor"/>
      </rPr>
      <t xml:space="preserve"> 100 = 98,9 %.  
</t>
    </r>
  </si>
  <si>
    <t xml:space="preserve">В связи с тем, что по состоянию на 14.01.2019 года отсутствует информация о размере средней заработной платы в регионе за 12 месяцев 2018 года данный показатель рассчитан по отношению к прогнозному значению средней заработной платы в регионе на 2018 год, доведенному Департаментом образования Вологодской области:  31378,8/31378,0 × 100 = 100 %.  </t>
  </si>
  <si>
    <t>Плановое финансирование из консолидированного бюджета Вологодской области указано за 11 месяцев  2018 года, факт указан за 11 месяцев 2018 года.</t>
  </si>
  <si>
    <t>Плановое финансирование из консолидированного бюджета Вологодской области указано за 12 месяцев  2018 года, факт указан за 12 месяцев 2018 года.</t>
  </si>
  <si>
    <r>
      <t xml:space="preserve">В связи с тем, что по состоянию на 14.01.2019 года отсутствует информация о размере средней заработной платы в сфере общего образования в регионе за 12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 доведенному Департаментом образования Вологодской области:  29283,8/28769,0 </t>
    </r>
    <r>
      <rPr>
        <sz val="11"/>
        <rFont val="Calibri"/>
        <family val="2"/>
        <charset val="204"/>
      </rPr>
      <t>×</t>
    </r>
    <r>
      <rPr>
        <sz val="11"/>
        <rFont val="Calibri"/>
        <family val="2"/>
        <charset val="204"/>
        <scheme val="minor"/>
      </rPr>
      <t xml:space="preserve"> 100 = 101,8 %.  
</t>
    </r>
  </si>
  <si>
    <t>Плановое финансирование из консолидированного бюджета Вологодской области указано за 11 месяцев 2018 года, факт указан за  11 месяцев 2018 года.</t>
  </si>
  <si>
    <t>Плановое финансирование из консолидированного бюджета Вологодской области указано за 12 месяцев 2018 года, факт указан за  12 месяцев 2018 года.</t>
  </si>
  <si>
    <t>4.19.</t>
  </si>
  <si>
    <r>
      <t xml:space="preserve">В связи с тем, что по состоянию на 14.01.2019 года отсутствует информация о размере средней заработной платы учителей в регионе за 12 месяцев 2018 года данный показатель рассчитан по отношению к прогнозному значению средней заработной платы учителей в регионе на 2018 год, доведенному Департаментом образования Вологодской области:  32309,46/31944,0 </t>
    </r>
    <r>
      <rPr>
        <sz val="11"/>
        <rFont val="Calibri"/>
        <family val="2"/>
        <charset val="204"/>
      </rPr>
      <t>×</t>
    </r>
    <r>
      <rPr>
        <sz val="11"/>
        <rFont val="Calibri"/>
        <family val="2"/>
        <charset val="204"/>
        <scheme val="minor"/>
      </rPr>
      <t xml:space="preserve"> 100 = 101,1 %.  
</t>
    </r>
  </si>
  <si>
    <t xml:space="preserve">*-За 12 месяцев 2018 г. заработная плата составила 32 017,46 руб.,т.е. 102,04 % от прогнозной среднемесячной зарплаты по ПСЭР области - 31 378,00 руб. </t>
  </si>
  <si>
    <t>4.20.</t>
  </si>
  <si>
    <t>Январь 2019 г.</t>
  </si>
  <si>
    <t>январь 2019 г.</t>
  </si>
  <si>
    <t>611, 621</t>
  </si>
  <si>
    <t>Плановое финансирование из консолидированного бюджета Вологодской области указано за январь  2019 года, факт указан за январь 2019 года.</t>
  </si>
  <si>
    <t xml:space="preserve">В связи с тем, что по состоянию на 14.02.2019 года отсутствует информация о размере средней заработной платы в регионе за январь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33951,3/33167,0 × 100 = 102,4 %.  
</t>
  </si>
  <si>
    <r>
      <t xml:space="preserve">В связи с тем, что по состоянию на 14.02.2019 года отсутствует информация о размере средней заработной платы в сфере общего образования в регионе за январь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29480,8/30407,0 </t>
    </r>
    <r>
      <rPr>
        <sz val="11"/>
        <rFont val="Calibri"/>
        <family val="2"/>
        <charset val="204"/>
      </rPr>
      <t>×</t>
    </r>
    <r>
      <rPr>
        <sz val="11"/>
        <rFont val="Calibri"/>
        <family val="2"/>
        <charset val="204"/>
        <scheme val="minor"/>
      </rPr>
      <t xml:space="preserve"> 100 = 97,0 %.  
</t>
    </r>
  </si>
  <si>
    <t>Плановое финансирование из консолидированного бюджета Вологодской области указано за январь 2019 года, факт указан за  январь 2019 года.</t>
  </si>
  <si>
    <r>
      <t xml:space="preserve">В связи с тем, что по состоянию на 14.02.2019 года отсутствует информация о размере средней заработной платы учителей в регионе за январь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32098,5/33765,0 </t>
    </r>
    <r>
      <rPr>
        <sz val="11"/>
        <rFont val="Calibri"/>
        <family val="2"/>
        <charset val="204"/>
      </rPr>
      <t>×</t>
    </r>
    <r>
      <rPr>
        <sz val="11"/>
        <rFont val="Calibri"/>
        <family val="2"/>
        <charset val="204"/>
        <scheme val="minor"/>
      </rPr>
      <t xml:space="preserve"> 100 = 95,1 %.  
</t>
    </r>
  </si>
  <si>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Реализован эксперимент по персонифицированному финансированию дополнительного образования детей (выдано 7170 сертификатов).</t>
  </si>
  <si>
    <t xml:space="preserve">Финансирование фонда оплаты труда педагогических работников осуществляется за счет средств местного бюджета. Отклонение за счет внебюджетных источников - в связи с отсутствием реального поступления внебюджетных  средств.  </t>
  </si>
  <si>
    <t xml:space="preserve">Отклонение плановых назначений 1 квартала 2018 года от исполненых, связано с уменьшением стимулирующих выплат по учреждениям дополнительного образования, подведомственным Комитету по физической культуре и спорту. </t>
  </si>
  <si>
    <t xml:space="preserve">Отклонение плановых назначений за 1 полугодие 2018 года от исполненных связано с уменьшением стимулирующих выплат по учреждениям. </t>
  </si>
  <si>
    <t xml:space="preserve">Отклонение плановых назначений 8 месяцев 2018 года от исполненых, связано с уменьшением стимулирующих выплат по учреждениям. </t>
  </si>
  <si>
    <t xml:space="preserve">Отклонение плановых назначений за 9 месяцев 2018 года от исполненных связано с уменьшением стимулирующих выплат по учреждениям.  </t>
  </si>
  <si>
    <t xml:space="preserve">Отклонение плановых назначений за 10 месяцев 2018 года от исполненных связано с уменьшением стимулирующих выплат по учреждениям. </t>
  </si>
  <si>
    <t>Отклонение плановых назначений за 11 месяцев 2018 года от исполненных связано с уменьшением стимулирующих выплат по учреждениям.</t>
  </si>
  <si>
    <t>Отклонение плановых назначений за 12 месяцев 2018 года от исполненных связано с уменьшением стимулирующих выплат по учреждениям. Изменение суммы финансирования связано с внесением изменений в кассовые расходы.</t>
  </si>
  <si>
    <t xml:space="preserve">Финансирование фонда оплаты труда педагогических работников осуществляется за счет средств местного бюджета. Отклонение за счет внебюджетных источников - в связи с отсутствием реального поступления внебюджетных  средств.                                                                                                                                                   </t>
  </si>
  <si>
    <t xml:space="preserve"> При формировании проекта городского бюджета на 2017 год, в рамках работы по организации и обеспечению подготовки спортивного резерва, планировалось трудоустройство спортсменов старше 18 лет. Впоследствии количество спортсменов оказалось отличным от планового. В связи с вышеизложенным подготовлено обращение для перераспределения бюджетных ассигнований и лимитов бюджетных обязательств при ближайшей корректировке городского бюджета.   </t>
  </si>
  <si>
    <t xml:space="preserve">Указано плановое значение объема финансирования фонда оплаты труда педагогических работников за счет средств местного бюджета на  2017 год.  Фактическое значение указано за  2017 год.  </t>
  </si>
  <si>
    <t xml:space="preserve">Указано плановое значение объема финансирования фонда оплаты труда педагогических работников за счет средств местного бюджета на 1 полугодие 2017 года.  Фактическое значение указано за 1 полугодие 2017 года.  </t>
  </si>
  <si>
    <t xml:space="preserve">Указано плановое значение объема финансирования фонда оплаты труда педагогических работников за счет средств местного бюджета на 1 квартал 2017 года.  Фактическое значение указано за 1 квартал  2017 года.  </t>
  </si>
  <si>
    <t>плановый показатель - 8,6%</t>
  </si>
  <si>
    <t>Финансирование заработной платы педагогических работников учреждений дополнительного образования осуществляется за счет средств городского бюджета.</t>
  </si>
  <si>
    <t xml:space="preserve"> 2016 г.</t>
  </si>
  <si>
    <t>2017 г.</t>
  </si>
  <si>
    <t>1 квартал 2018 г.</t>
  </si>
  <si>
    <t>1 полугодие 2018 г.</t>
  </si>
  <si>
    <t>7 месяцев 2018 г.</t>
  </si>
  <si>
    <t xml:space="preserve">1 квартал 2018 г. </t>
  </si>
  <si>
    <t>1 полугодие 2015 г.</t>
  </si>
  <si>
    <t>1 квартал 2014 г.</t>
  </si>
  <si>
    <t>1 полугодие 2014 г.</t>
  </si>
  <si>
    <t>2014 г.</t>
  </si>
  <si>
    <t>2013 г.</t>
  </si>
  <si>
    <t>1 поугодие 2018 г.</t>
  </si>
  <si>
    <t xml:space="preserve"> 2018 г.</t>
  </si>
  <si>
    <t>9 месяцев  2015 г.</t>
  </si>
  <si>
    <t>9 месяцев 2014 г.</t>
  </si>
  <si>
    <t>1.2.</t>
  </si>
  <si>
    <t>1.3.</t>
  </si>
  <si>
    <t>1.4.</t>
  </si>
  <si>
    <t>1.5.</t>
  </si>
  <si>
    <t>1.6.</t>
  </si>
  <si>
    <t>1.7.</t>
  </si>
  <si>
    <t>1.8.</t>
  </si>
  <si>
    <t>1.9.</t>
  </si>
  <si>
    <t>1.10.</t>
  </si>
  <si>
    <t>1.11.</t>
  </si>
  <si>
    <t>1.12.</t>
  </si>
  <si>
    <t>1.13.</t>
  </si>
  <si>
    <t>1.14.</t>
  </si>
  <si>
    <t>1.15.</t>
  </si>
  <si>
    <t>1.16.</t>
  </si>
  <si>
    <t>1.17.</t>
  </si>
  <si>
    <t>1.18.</t>
  </si>
  <si>
    <t>1.19.</t>
  </si>
  <si>
    <t>1.20.</t>
  </si>
  <si>
    <t>1.21.</t>
  </si>
  <si>
    <t>1.22.</t>
  </si>
  <si>
    <t>3.1.</t>
  </si>
  <si>
    <t>3.2.</t>
  </si>
  <si>
    <t>4.1.</t>
  </si>
  <si>
    <t>4.2.</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</si>
  <si>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</si>
  <si>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</si>
  <si>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</si>
  <si>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</si>
  <si>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</si>
  <si>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</si>
  <si>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</si>
  <si>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</si>
  <si>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</si>
  <si>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</si>
  <si>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</si>
  <si>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</si>
  <si>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</si>
  <si>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</si>
  <si>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</si>
  <si>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</si>
  <si>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</si>
  <si>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</si>
  <si>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</si>
  <si>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</si>
  <si>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</si>
  <si>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</si>
  <si>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</si>
  <si>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</si>
  <si>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</si>
  <si>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</si>
  <si>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</si>
  <si>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</si>
  <si>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</si>
  <si>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</si>
  <si>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</si>
  <si>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</si>
  <si>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</si>
  <si>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</si>
  <si>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</si>
  <si>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</si>
  <si>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</si>
  <si>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</si>
  <si>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</si>
  <si>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</si>
  <si>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</si>
  <si>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</si>
  <si>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</si>
  <si>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</si>
  <si>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</si>
  <si>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</si>
  <si>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</si>
  <si>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</si>
  <si>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</si>
  <si>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</si>
  <si>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</si>
  <si>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</si>
  <si>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</si>
  <si>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</si>
  <si>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</si>
  <si>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</si>
  <si>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</si>
  <si>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</si>
  <si>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</si>
  <si>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</si>
  <si>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</si>
  <si>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</si>
  <si>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</si>
  <si>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</si>
  <si>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</si>
  <si>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</si>
  <si>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</si>
  <si>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</si>
  <si>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</si>
  <si>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</si>
  <si>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</si>
  <si>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</si>
  <si>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</si>
  <si>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</si>
  <si>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</si>
  <si>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</si>
  <si>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5.1.</t>
  </si>
  <si>
    <t>5.2.</t>
  </si>
  <si>
    <t>5.3.</t>
  </si>
  <si>
    <t>5.4.</t>
  </si>
  <si>
    <t>5.5.</t>
  </si>
  <si>
    <t>5.6.</t>
  </si>
  <si>
    <t>5.7.</t>
  </si>
  <si>
    <t>5.8.</t>
  </si>
  <si>
    <t>5.9.</t>
  </si>
  <si>
    <t>5.10.</t>
  </si>
  <si>
    <t>5.11.</t>
  </si>
  <si>
    <t>6.1.</t>
  </si>
  <si>
    <t>6.6.</t>
  </si>
  <si>
    <t>Данный показатель рассчитывается по итогам года</t>
  </si>
  <si>
    <t>1.23.</t>
  </si>
  <si>
    <t>Январь - февраль 2019 г.</t>
  </si>
  <si>
    <t>2.20.</t>
  </si>
  <si>
    <t>3.19.</t>
  </si>
  <si>
    <t>4.97.</t>
  </si>
  <si>
    <t>6.30.</t>
  </si>
  <si>
    <t>4.98.</t>
  </si>
  <si>
    <t>4.99.</t>
  </si>
  <si>
    <t xml:space="preserve">*-За январь 2019 г. заработная плата составила 31 595,57 руб.,т.е. 95,3 % от прогнозной среднемесячной зарплаты по ПСЭР области - 33 167,00 руб. </t>
  </si>
  <si>
    <t>2019 г.</t>
  </si>
  <si>
    <t>0220100110.</t>
  </si>
  <si>
    <t>0230100110.</t>
  </si>
  <si>
    <t>0210200110.</t>
  </si>
  <si>
    <t>0210300110.</t>
  </si>
  <si>
    <t>0210400110.</t>
  </si>
  <si>
    <t>0210600110.</t>
  </si>
  <si>
    <t>0210700110.</t>
  </si>
  <si>
    <t>0210800110.</t>
  </si>
  <si>
    <t>0230400110.</t>
  </si>
  <si>
    <t>02102S1650.</t>
  </si>
  <si>
    <t>02201S1650.</t>
  </si>
  <si>
    <t>02301S1650.</t>
  </si>
  <si>
    <t>02304S1650.</t>
  </si>
  <si>
    <t>4.100.</t>
  </si>
  <si>
    <t>4.101.</t>
  </si>
  <si>
    <t>4.102.</t>
  </si>
  <si>
    <t>4.103.</t>
  </si>
  <si>
    <t>4.104.</t>
  </si>
  <si>
    <t>4.105.</t>
  </si>
  <si>
    <t>4.106.</t>
  </si>
  <si>
    <t>4.107.</t>
  </si>
  <si>
    <t>4.108.</t>
  </si>
  <si>
    <t>4.109.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</si>
  <si>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</si>
  <si>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</si>
  <si>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</si>
  <si>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</si>
  <si>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</si>
  <si>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</si>
  <si>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</si>
  <si>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</si>
  <si>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</si>
  <si>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</si>
  <si>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</si>
  <si>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</si>
  <si>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</si>
  <si>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</si>
  <si>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</si>
  <si>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</si>
  <si>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</si>
  <si>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</si>
  <si>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</si>
  <si>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</si>
  <si>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</si>
  <si>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Январь - февраль  2019 г.</t>
  </si>
  <si>
    <t xml:space="preserve">В связи с тем, что по состоянию на 14.03.2019 года отсутствует информация о размере средней заработной платы в регионе за январь -февраль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33134,1/33167,0 × 100 = 99,9 %.  
</t>
  </si>
  <si>
    <r>
      <t xml:space="preserve">В связи с тем, что по состоянию на 14.03.2019 года отсутствует информация о размере средней заработной платы в сфере общего образования в регионе за январь - февраль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29335,0/30407,0 </t>
    </r>
    <r>
      <rPr>
        <sz val="11"/>
        <rFont val="Calibri"/>
        <family val="2"/>
        <charset val="204"/>
      </rPr>
      <t>×</t>
    </r>
    <r>
      <rPr>
        <sz val="11"/>
        <rFont val="Calibri"/>
        <family val="2"/>
        <charset val="204"/>
        <scheme val="minor"/>
      </rPr>
      <t xml:space="preserve"> 100 = 96,5 %.  
</t>
    </r>
  </si>
  <si>
    <r>
      <t xml:space="preserve">В связи с тем, что по состоянию на 14.03.2019 года отсутствует информация о размере средней заработной платы учителей в регионе за январь - февраль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32978,0/33765,0 </t>
    </r>
    <r>
      <rPr>
        <sz val="11"/>
        <rFont val="Calibri"/>
        <family val="2"/>
        <charset val="204"/>
      </rPr>
      <t>×</t>
    </r>
    <r>
      <rPr>
        <sz val="11"/>
        <rFont val="Calibri"/>
        <family val="2"/>
        <charset val="204"/>
        <scheme val="minor"/>
      </rPr>
      <t xml:space="preserve"> 100 = 97,7 %.  
</t>
    </r>
  </si>
  <si>
    <t>Плановое финансирование из консолидированного бюджета Вологодской области указано за январь -февраль  2019 года, факт указан за январь - февраль 2019 года.</t>
  </si>
  <si>
    <t>Плановое финансирование из консолидированного бюджета Вологодской области указано за январь - февраль 2019 года, факт указан за  январь - февраль 2019 года.</t>
  </si>
  <si>
    <t>0130100110        01301S1650                 0220200110        0220300110               02202S1650              02203S1650</t>
  </si>
  <si>
    <t xml:space="preserve">0130100110        01301S1650                 0220200000        0220300000               02202S1650              </t>
  </si>
  <si>
    <t xml:space="preserve">*-За январь-февраль 2019 г. заработная плата составила 31 006,65 руб.,т.е. 93,5 % от прогнозной среднемесячной зарплаты по ПСЭР области - 33 167,00 руб. </t>
  </si>
  <si>
    <t>02103S1650.</t>
  </si>
  <si>
    <t>02104S1650.</t>
  </si>
  <si>
    <t>январь-февраль       2019 г.</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</si>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</sst>
</file>

<file path=xl/styles.xml><?xml version="1.0" encoding="utf-8"?>
<styleSheet xmlns="http://schemas.openxmlformats.org/spreadsheetml/2006/main">
  <numFmts count="3">
    <numFmt numFmtId="164" formatCode="0.0"/>
    <numFmt numFmtId="165" formatCode="0.000"/>
    <numFmt numFmtId="166" formatCode="#,##0.0"/>
  </numFmts>
  <fonts count="27">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charset val="204"/>
      <scheme val="minor"/>
    </font>
    <font>
      <sz val="11"/>
      <color indexed="8"/>
      <name val="Calibri"/>
      <family val="2"/>
      <charset val="204"/>
    </font>
    <font>
      <sz val="11"/>
      <name val="Calibri"/>
      <family val="2"/>
      <charset val="204"/>
    </font>
    <font>
      <sz val="10"/>
      <name val="Times New Roman"/>
      <family val="1"/>
      <charset val="204"/>
    </font>
    <font>
      <b/>
      <u/>
      <sz val="11"/>
      <name val="Calibri"/>
      <family val="2"/>
      <charset val="204"/>
    </font>
    <font>
      <sz val="10"/>
      <name val="Calibri"/>
      <family val="2"/>
      <charset val="204"/>
      <scheme val="minor"/>
    </font>
    <font>
      <sz val="7.7"/>
      <name val="Calibri"/>
      <family val="2"/>
      <charset val="204"/>
    </font>
    <font>
      <sz val="10"/>
      <name val="Calibri"/>
      <family val="2"/>
      <charset val="204"/>
    </font>
    <font>
      <sz val="10"/>
      <color indexed="8"/>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8" borderId="8" applyNumberFormat="0" applyFont="0" applyAlignment="0" applyProtection="0"/>
  </cellStyleXfs>
  <cellXfs count="52">
    <xf numFmtId="0" fontId="0" fillId="0" borderId="0" xfId="0"/>
    <xf numFmtId="0" fontId="18" fillId="0" borderId="10" xfId="0" applyFont="1" applyFill="1" applyBorder="1" applyAlignment="1">
      <alignment horizontal="center" vertical="center" wrapText="1"/>
    </xf>
    <xf numFmtId="0" fontId="18" fillId="0" borderId="0" xfId="0" applyFont="1" applyFill="1" applyAlignment="1">
      <alignment horizontal="left" vertical="center" wrapText="1"/>
    </xf>
    <xf numFmtId="0" fontId="18" fillId="33" borderId="10" xfId="0" applyFont="1" applyFill="1" applyBorder="1" applyAlignment="1">
      <alignment horizontal="center" vertical="center" wrapText="1"/>
    </xf>
    <xf numFmtId="0" fontId="18" fillId="33" borderId="10" xfId="0" applyFont="1" applyFill="1" applyBorder="1" applyAlignment="1">
      <alignment horizontal="left" vertical="center" wrapText="1"/>
    </xf>
    <xf numFmtId="0" fontId="21" fillId="33" borderId="10" xfId="0" applyFont="1" applyFill="1" applyBorder="1" applyAlignment="1">
      <alignment horizontal="center" vertical="center"/>
    </xf>
    <xf numFmtId="164" fontId="20" fillId="33" borderId="10" xfId="0" applyNumberFormat="1" applyFont="1" applyFill="1" applyBorder="1" applyAlignment="1">
      <alignment horizontal="center" vertical="center" wrapText="1"/>
    </xf>
    <xf numFmtId="0" fontId="20" fillId="33" borderId="10" xfId="0" applyFont="1" applyFill="1" applyBorder="1" applyAlignment="1">
      <alignment horizontal="left" vertical="center" wrapText="1"/>
    </xf>
    <xf numFmtId="0" fontId="18" fillId="33" borderId="10" xfId="0" applyNumberFormat="1" applyFont="1" applyFill="1" applyBorder="1" applyAlignment="1">
      <alignment horizontal="left" vertical="center" wrapText="1"/>
    </xf>
    <xf numFmtId="164" fontId="18" fillId="33" borderId="10" xfId="0" applyNumberFormat="1" applyFont="1" applyFill="1" applyBorder="1" applyAlignment="1">
      <alignment horizontal="center" vertical="center" wrapText="1"/>
    </xf>
    <xf numFmtId="165" fontId="18" fillId="33" borderId="10" xfId="0" applyNumberFormat="1" applyFont="1" applyFill="1" applyBorder="1" applyAlignment="1">
      <alignment horizontal="center" vertical="center" wrapText="1"/>
    </xf>
    <xf numFmtId="0" fontId="23" fillId="33" borderId="10" xfId="0" applyFont="1" applyFill="1" applyBorder="1" applyAlignment="1">
      <alignment horizontal="left" vertical="center" wrapText="1"/>
    </xf>
    <xf numFmtId="16" fontId="18" fillId="33" borderId="10" xfId="0" applyNumberFormat="1" applyFont="1" applyFill="1" applyBorder="1" applyAlignment="1">
      <alignment horizontal="left" vertical="center" wrapText="1"/>
    </xf>
    <xf numFmtId="0" fontId="0" fillId="33" borderId="10" xfId="0" applyFill="1" applyBorder="1" applyAlignment="1">
      <alignment vertical="top" wrapText="1"/>
    </xf>
    <xf numFmtId="0" fontId="0" fillId="33" borderId="10" xfId="0" applyNumberFormat="1" applyFill="1" applyBorder="1" applyAlignment="1">
      <alignment vertical="top" wrapText="1"/>
    </xf>
    <xf numFmtId="0" fontId="18" fillId="33" borderId="0" xfId="0" applyFont="1" applyFill="1" applyAlignment="1">
      <alignment horizontal="left" vertical="center" wrapText="1"/>
    </xf>
    <xf numFmtId="0" fontId="18" fillId="33" borderId="10" xfId="0" applyNumberFormat="1" applyFont="1" applyFill="1" applyBorder="1" applyAlignment="1">
      <alignment vertical="center" wrapText="1"/>
    </xf>
    <xf numFmtId="1" fontId="18" fillId="33" borderId="10" xfId="0" applyNumberFormat="1" applyFont="1" applyFill="1" applyBorder="1" applyAlignment="1">
      <alignment horizontal="center" vertical="center" wrapText="1"/>
    </xf>
    <xf numFmtId="2" fontId="18" fillId="33" borderId="10" xfId="0" applyNumberFormat="1" applyFont="1" applyFill="1" applyBorder="1" applyAlignment="1">
      <alignment horizontal="center" vertical="center" wrapText="1"/>
    </xf>
    <xf numFmtId="0" fontId="0" fillId="33" borderId="0" xfId="0" applyFill="1" applyAlignment="1">
      <alignment horizontal="left" vertical="center" wrapText="1"/>
    </xf>
    <xf numFmtId="0" fontId="20" fillId="33" borderId="10" xfId="0" applyFont="1" applyFill="1" applyBorder="1" applyAlignment="1">
      <alignment horizontal="center" vertical="center" wrapText="1"/>
    </xf>
    <xf numFmtId="0" fontId="19" fillId="33" borderId="10" xfId="0" applyFont="1" applyFill="1" applyBorder="1" applyAlignment="1">
      <alignment horizontal="left" vertical="center" wrapText="1"/>
    </xf>
    <xf numFmtId="0" fontId="19" fillId="33" borderId="10" xfId="0" applyFont="1" applyFill="1" applyBorder="1" applyAlignment="1">
      <alignment horizontal="center" vertical="center" wrapText="1"/>
    </xf>
    <xf numFmtId="0" fontId="26" fillId="33" borderId="10" xfId="0" applyFont="1" applyFill="1" applyBorder="1" applyAlignment="1">
      <alignment horizontal="center" vertical="center"/>
    </xf>
    <xf numFmtId="166" fontId="26" fillId="33" borderId="10" xfId="0" applyNumberFormat="1" applyFont="1" applyFill="1" applyBorder="1" applyAlignment="1">
      <alignment horizontal="center" vertical="center"/>
    </xf>
    <xf numFmtId="166" fontId="19" fillId="33" borderId="10" xfId="0" applyNumberFormat="1" applyFont="1" applyFill="1" applyBorder="1" applyAlignment="1">
      <alignment horizontal="center" vertical="center" wrapText="1"/>
    </xf>
    <xf numFmtId="0" fontId="20" fillId="33" borderId="0" xfId="0" applyFont="1" applyFill="1" applyAlignment="1">
      <alignment horizontal="left" vertical="center" wrapText="1"/>
    </xf>
    <xf numFmtId="0" fontId="18" fillId="33" borderId="11" xfId="0" applyFont="1" applyFill="1" applyBorder="1" applyAlignment="1">
      <alignment horizontal="left" vertical="center" wrapText="1"/>
    </xf>
    <xf numFmtId="49" fontId="18" fillId="33" borderId="10" xfId="0" applyNumberFormat="1"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166" fontId="26" fillId="0" borderId="10" xfId="0" applyNumberFormat="1" applyFont="1" applyFill="1" applyBorder="1" applyAlignment="1">
      <alignment horizontal="center" vertical="center"/>
    </xf>
    <xf numFmtId="166" fontId="19" fillId="0" borderId="10" xfId="0" applyNumberFormat="1" applyFont="1" applyFill="1" applyBorder="1" applyAlignment="1">
      <alignment horizontal="center" vertical="center" wrapText="1"/>
    </xf>
    <xf numFmtId="0" fontId="18" fillId="34" borderId="0" xfId="0" applyFont="1" applyFill="1" applyAlignment="1">
      <alignment horizontal="left" vertical="center" wrapText="1"/>
    </xf>
    <xf numFmtId="0" fontId="0" fillId="0" borderId="12" xfId="0" applyBorder="1" applyAlignment="1">
      <alignment wrapText="1"/>
    </xf>
    <xf numFmtId="0" fontId="0" fillId="0" borderId="10" xfId="0" applyBorder="1" applyAlignment="1">
      <alignment wrapText="1"/>
    </xf>
    <xf numFmtId="0" fontId="18" fillId="33" borderId="10" xfId="0" applyNumberFormat="1" applyFont="1" applyFill="1" applyBorder="1" applyAlignment="1">
      <alignment vertical="top" wrapText="1"/>
    </xf>
    <xf numFmtId="0" fontId="18" fillId="33" borderId="10" xfId="0" applyFont="1" applyFill="1" applyBorder="1" applyAlignment="1">
      <alignment vertical="top" wrapText="1"/>
    </xf>
    <xf numFmtId="166" fontId="19" fillId="33" borderId="10" xfId="0" applyNumberFormat="1" applyFont="1" applyFill="1" applyBorder="1" applyAlignment="1">
      <alignment horizontal="left" vertical="center" wrapText="1"/>
    </xf>
    <xf numFmtId="16" fontId="18" fillId="34" borderId="10" xfId="0" applyNumberFormat="1" applyFont="1" applyFill="1" applyBorder="1" applyAlignment="1">
      <alignment horizontal="left" vertical="center" wrapText="1"/>
    </xf>
    <xf numFmtId="0" fontId="18" fillId="34" borderId="10" xfId="0" applyFont="1" applyFill="1" applyBorder="1" applyAlignment="1">
      <alignment horizontal="left" vertical="center" wrapText="1"/>
    </xf>
    <xf numFmtId="0" fontId="23" fillId="34" borderId="10" xfId="0" applyFont="1" applyFill="1" applyBorder="1" applyAlignment="1">
      <alignment horizontal="left" vertical="center" wrapText="1"/>
    </xf>
    <xf numFmtId="0" fontId="18" fillId="34" borderId="10" xfId="0" applyNumberFormat="1" applyFont="1" applyFill="1" applyBorder="1" applyAlignment="1">
      <alignment horizontal="left" vertical="center" wrapText="1"/>
    </xf>
    <xf numFmtId="0" fontId="18" fillId="34" borderId="10" xfId="0" applyFont="1" applyFill="1" applyBorder="1" applyAlignment="1">
      <alignment horizontal="center" vertical="center" wrapText="1"/>
    </xf>
    <xf numFmtId="2" fontId="18" fillId="34" borderId="10" xfId="0" applyNumberFormat="1" applyFont="1" applyFill="1" applyBorder="1" applyAlignment="1">
      <alignment horizontal="center" vertical="center" wrapText="1"/>
    </xf>
    <xf numFmtId="1" fontId="18" fillId="34" borderId="10" xfId="0" applyNumberFormat="1" applyFont="1" applyFill="1" applyBorder="1" applyAlignment="1">
      <alignment horizontal="center" vertical="center" wrapText="1"/>
    </xf>
    <xf numFmtId="0" fontId="18" fillId="34" borderId="10" xfId="0" applyFont="1" applyFill="1" applyBorder="1" applyAlignment="1">
      <alignment vertical="top" wrapText="1"/>
    </xf>
    <xf numFmtId="0" fontId="21" fillId="0" borderId="10" xfId="0" applyFont="1" applyFill="1" applyBorder="1" applyAlignment="1">
      <alignment horizontal="center" vertical="center" wrapText="1"/>
    </xf>
    <xf numFmtId="166" fontId="21" fillId="0" borderId="10" xfId="0" applyNumberFormat="1" applyFont="1" applyFill="1" applyBorder="1" applyAlignment="1">
      <alignment horizontal="center" vertical="center" wrapText="1"/>
    </xf>
    <xf numFmtId="49" fontId="19" fillId="33" borderId="10" xfId="0" applyNumberFormat="1" applyFont="1" applyFill="1" applyBorder="1" applyAlignment="1">
      <alignment horizontal="center" vertical="center" wrapText="1"/>
    </xf>
    <xf numFmtId="165" fontId="18" fillId="34" borderId="10" xfId="0" applyNumberFormat="1" applyFont="1" applyFill="1" applyBorder="1" applyAlignment="1">
      <alignment horizontal="center" vertical="center" wrapText="1"/>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Примечание 2" xfId="42"/>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X316"/>
  <sheetViews>
    <sheetView tabSelected="1" topLeftCell="A265" zoomScale="80" zoomScaleNormal="80" workbookViewId="0">
      <selection activeCell="G270" sqref="G270"/>
    </sheetView>
  </sheetViews>
  <sheetFormatPr defaultRowHeight="15"/>
  <cols>
    <col min="1" max="1" width="8.140625" style="2" customWidth="1"/>
    <col min="2" max="2" width="30.140625" style="2" customWidth="1"/>
    <col min="3" max="3" width="29.85546875" style="2" customWidth="1"/>
    <col min="4" max="4" width="43.85546875" style="2" customWidth="1"/>
    <col min="5" max="5" width="25.7109375" style="2" customWidth="1"/>
    <col min="6" max="6" width="41.7109375" style="2" customWidth="1"/>
    <col min="7" max="7" width="13.7109375" style="2" customWidth="1"/>
    <col min="8" max="8" width="13" style="2" customWidth="1"/>
    <col min="9" max="9" width="22.42578125" style="2" customWidth="1"/>
    <col min="10" max="10" width="16.85546875" style="2" customWidth="1"/>
    <col min="11" max="27" width="18.28515625" style="2" customWidth="1"/>
    <col min="28" max="28" width="20" style="2" customWidth="1"/>
    <col min="29" max="29" width="26.42578125" style="2" customWidth="1"/>
    <col min="30" max="16384" width="9.140625" style="2"/>
  </cols>
  <sheetData>
    <row r="1" spans="1:29" ht="150">
      <c r="A1" s="1" t="s">
        <v>0</v>
      </c>
      <c r="B1" s="1" t="s">
        <v>1</v>
      </c>
      <c r="C1" s="1" t="s">
        <v>2</v>
      </c>
      <c r="D1" s="1" t="s">
        <v>3</v>
      </c>
      <c r="E1" s="1" t="s">
        <v>4</v>
      </c>
      <c r="F1" s="1" t="s">
        <v>5</v>
      </c>
      <c r="G1" s="1" t="s">
        <v>6</v>
      </c>
      <c r="H1" s="1" t="s">
        <v>7</v>
      </c>
      <c r="I1" s="1" t="s">
        <v>116</v>
      </c>
      <c r="J1" s="3" t="s">
        <v>117</v>
      </c>
      <c r="K1" s="3" t="s">
        <v>118</v>
      </c>
      <c r="L1" s="3" t="s">
        <v>119</v>
      </c>
      <c r="M1" s="3" t="s">
        <v>120</v>
      </c>
      <c r="N1" s="3" t="s">
        <v>121</v>
      </c>
      <c r="O1" s="3" t="s">
        <v>122</v>
      </c>
      <c r="P1" s="3" t="s">
        <v>123</v>
      </c>
      <c r="Q1" s="3" t="s">
        <v>124</v>
      </c>
      <c r="R1" s="3" t="s">
        <v>125</v>
      </c>
      <c r="S1" s="3" t="s">
        <v>126</v>
      </c>
      <c r="T1" s="3" t="s">
        <v>127</v>
      </c>
      <c r="U1" s="3" t="s">
        <v>128</v>
      </c>
      <c r="V1" s="3" t="s">
        <v>129</v>
      </c>
      <c r="W1" s="3" t="s">
        <v>130</v>
      </c>
      <c r="X1" s="3" t="s">
        <v>131</v>
      </c>
      <c r="Y1" s="3" t="s">
        <v>132</v>
      </c>
      <c r="Z1" s="3" t="s">
        <v>133</v>
      </c>
      <c r="AA1" s="3" t="s">
        <v>134</v>
      </c>
      <c r="AB1" s="3" t="s">
        <v>135</v>
      </c>
      <c r="AC1" s="3" t="s">
        <v>8</v>
      </c>
    </row>
    <row r="2" spans="1:29" s="15" customFormat="1" ht="144" customHeight="1">
      <c r="A2" s="4" t="s">
        <v>9</v>
      </c>
      <c r="B2" s="4" t="s">
        <v>11</v>
      </c>
      <c r="C2" s="4" t="s">
        <v>12</v>
      </c>
      <c r="D2" s="4" t="s">
        <v>47</v>
      </c>
      <c r="E2" s="4" t="s">
        <v>13</v>
      </c>
      <c r="F2" s="4"/>
      <c r="G2" s="3">
        <v>2012</v>
      </c>
      <c r="H2" s="3">
        <v>2012</v>
      </c>
      <c r="I2" s="3" t="s">
        <v>339</v>
      </c>
      <c r="J2" s="3"/>
      <c r="K2" s="3"/>
      <c r="L2" s="3"/>
      <c r="M2" s="3"/>
      <c r="N2" s="3"/>
      <c r="O2" s="3"/>
      <c r="P2" s="3"/>
      <c r="Q2" s="3"/>
      <c r="R2" s="3"/>
      <c r="S2" s="3"/>
      <c r="T2" s="3"/>
      <c r="U2" s="3"/>
      <c r="V2" s="3"/>
      <c r="W2" s="3"/>
      <c r="X2" s="3"/>
      <c r="Y2" s="3"/>
      <c r="Z2" s="3"/>
      <c r="AA2" s="3"/>
      <c r="AB2" s="3">
        <v>0</v>
      </c>
      <c r="AC2" s="4"/>
    </row>
    <row r="3" spans="1:29" s="15" customFormat="1" ht="315.75" customHeight="1">
      <c r="A3" s="4" t="s">
        <v>344</v>
      </c>
      <c r="B3" s="4" t="s">
        <v>11</v>
      </c>
      <c r="C3" s="4" t="s">
        <v>12</v>
      </c>
      <c r="D3" s="4" t="s">
        <v>267</v>
      </c>
      <c r="E3" s="4" t="s">
        <v>13</v>
      </c>
      <c r="F3" s="4" t="s">
        <v>45</v>
      </c>
      <c r="G3" s="3">
        <v>2012</v>
      </c>
      <c r="H3" s="3">
        <v>2012</v>
      </c>
      <c r="I3" s="3" t="s">
        <v>338</v>
      </c>
      <c r="J3" s="3"/>
      <c r="K3" s="3"/>
      <c r="L3" s="3"/>
      <c r="M3" s="3"/>
      <c r="N3" s="3"/>
      <c r="O3" s="3"/>
      <c r="P3" s="3"/>
      <c r="Q3" s="3"/>
      <c r="R3" s="3"/>
      <c r="S3" s="3"/>
      <c r="T3" s="3"/>
      <c r="U3" s="3"/>
      <c r="V3" s="3"/>
      <c r="W3" s="3"/>
      <c r="X3" s="3"/>
      <c r="Y3" s="3"/>
      <c r="Z3" s="3"/>
      <c r="AA3" s="3"/>
      <c r="AB3" s="3">
        <v>0</v>
      </c>
      <c r="AC3" s="4" t="s">
        <v>44</v>
      </c>
    </row>
    <row r="4" spans="1:29" s="15" customFormat="1" ht="317.25" customHeight="1">
      <c r="A4" s="4" t="s">
        <v>345</v>
      </c>
      <c r="B4" s="4" t="s">
        <v>11</v>
      </c>
      <c r="C4" s="4" t="s">
        <v>12</v>
      </c>
      <c r="D4" s="4" t="s">
        <v>267</v>
      </c>
      <c r="E4" s="4" t="s">
        <v>13</v>
      </c>
      <c r="F4" s="4" t="s">
        <v>64</v>
      </c>
      <c r="G4" s="3">
        <v>2012</v>
      </c>
      <c r="H4" s="3">
        <v>2012</v>
      </c>
      <c r="I4" s="3" t="s">
        <v>335</v>
      </c>
      <c r="J4" s="3"/>
      <c r="K4" s="3"/>
      <c r="L4" s="3"/>
      <c r="M4" s="3"/>
      <c r="N4" s="3"/>
      <c r="O4" s="3"/>
      <c r="P4" s="3"/>
      <c r="Q4" s="3"/>
      <c r="R4" s="3"/>
      <c r="S4" s="3"/>
      <c r="T4" s="3"/>
      <c r="U4" s="3"/>
      <c r="V4" s="3"/>
      <c r="W4" s="3"/>
      <c r="X4" s="3"/>
      <c r="Y4" s="3"/>
      <c r="Z4" s="3"/>
      <c r="AA4" s="3"/>
      <c r="AB4" s="3">
        <v>0</v>
      </c>
      <c r="AC4" s="4" t="s">
        <v>44</v>
      </c>
    </row>
    <row r="5" spans="1:29" s="15" customFormat="1" ht="117" customHeight="1">
      <c r="A5" s="12" t="s">
        <v>346</v>
      </c>
      <c r="B5" s="4" t="s">
        <v>11</v>
      </c>
      <c r="C5" s="4" t="s">
        <v>12</v>
      </c>
      <c r="D5" s="4" t="s">
        <v>268</v>
      </c>
      <c r="E5" s="4" t="s">
        <v>13</v>
      </c>
      <c r="F5" s="4" t="s">
        <v>72</v>
      </c>
      <c r="G5" s="3">
        <v>2012</v>
      </c>
      <c r="H5" s="3">
        <v>2012</v>
      </c>
      <c r="I5" s="3" t="s">
        <v>57</v>
      </c>
      <c r="J5" s="3"/>
      <c r="K5" s="3"/>
      <c r="L5" s="3"/>
      <c r="M5" s="3"/>
      <c r="N5" s="3"/>
      <c r="O5" s="3"/>
      <c r="P5" s="3"/>
      <c r="Q5" s="3"/>
      <c r="R5" s="3"/>
      <c r="S5" s="3"/>
      <c r="T5" s="3"/>
      <c r="U5" s="3"/>
      <c r="V5" s="3"/>
      <c r="W5" s="3"/>
      <c r="X5" s="3"/>
      <c r="Y5" s="3"/>
      <c r="Z5" s="3"/>
      <c r="AA5" s="3"/>
      <c r="AB5" s="3">
        <v>0</v>
      </c>
      <c r="AC5" s="4" t="s">
        <v>44</v>
      </c>
    </row>
    <row r="6" spans="1:29" s="15" customFormat="1" ht="126.75" customHeight="1">
      <c r="A6" s="12" t="s">
        <v>347</v>
      </c>
      <c r="B6" s="4" t="s">
        <v>11</v>
      </c>
      <c r="C6" s="4" t="s">
        <v>12</v>
      </c>
      <c r="D6" s="11" t="s">
        <v>268</v>
      </c>
      <c r="E6" s="4" t="s">
        <v>13</v>
      </c>
      <c r="F6" s="4" t="s">
        <v>99</v>
      </c>
      <c r="G6" s="3">
        <v>2012</v>
      </c>
      <c r="H6" s="3">
        <v>2012</v>
      </c>
      <c r="I6" s="3" t="s">
        <v>82</v>
      </c>
      <c r="J6" s="3">
        <v>0</v>
      </c>
      <c r="K6" s="3">
        <v>0</v>
      </c>
      <c r="L6" s="3"/>
      <c r="M6" s="3"/>
      <c r="N6" s="3"/>
      <c r="O6" s="3"/>
      <c r="P6" s="3"/>
      <c r="Q6" s="3"/>
      <c r="R6" s="3"/>
      <c r="S6" s="3"/>
      <c r="T6" s="3"/>
      <c r="U6" s="3"/>
      <c r="V6" s="3"/>
      <c r="W6" s="3"/>
      <c r="X6" s="3"/>
      <c r="Y6" s="3"/>
      <c r="Z6" s="3"/>
      <c r="AA6" s="3"/>
      <c r="AB6" s="3">
        <v>0</v>
      </c>
      <c r="AC6" s="4" t="s">
        <v>44</v>
      </c>
    </row>
    <row r="7" spans="1:29" s="15" customFormat="1" ht="78.75" customHeight="1">
      <c r="A7" s="12" t="s">
        <v>348</v>
      </c>
      <c r="B7" s="4" t="s">
        <v>11</v>
      </c>
      <c r="C7" s="4" t="s">
        <v>12</v>
      </c>
      <c r="D7" s="11" t="s">
        <v>268</v>
      </c>
      <c r="E7" s="4" t="s">
        <v>13</v>
      </c>
      <c r="F7" s="4" t="s">
        <v>100</v>
      </c>
      <c r="G7" s="3">
        <v>2012</v>
      </c>
      <c r="H7" s="3">
        <v>2012</v>
      </c>
      <c r="I7" s="3" t="s">
        <v>98</v>
      </c>
      <c r="J7" s="3"/>
      <c r="K7" s="3"/>
      <c r="L7" s="3"/>
      <c r="M7" s="3"/>
      <c r="N7" s="3"/>
      <c r="O7" s="3"/>
      <c r="P7" s="3"/>
      <c r="Q7" s="3"/>
      <c r="R7" s="3"/>
      <c r="S7" s="3"/>
      <c r="T7" s="3"/>
      <c r="U7" s="3"/>
      <c r="V7" s="3"/>
      <c r="W7" s="3"/>
      <c r="X7" s="3"/>
      <c r="Y7" s="3"/>
      <c r="Z7" s="3"/>
      <c r="AA7" s="3"/>
      <c r="AB7" s="3">
        <v>0</v>
      </c>
      <c r="AC7" s="4" t="s">
        <v>44</v>
      </c>
    </row>
    <row r="8" spans="1:29" s="15" customFormat="1" ht="77.25" customHeight="1">
      <c r="A8" s="12" t="s">
        <v>349</v>
      </c>
      <c r="B8" s="4" t="s">
        <v>11</v>
      </c>
      <c r="C8" s="4" t="s">
        <v>12</v>
      </c>
      <c r="D8" s="11" t="s">
        <v>268</v>
      </c>
      <c r="E8" s="4" t="s">
        <v>13</v>
      </c>
      <c r="F8" s="19" t="s">
        <v>115</v>
      </c>
      <c r="G8" s="3">
        <v>2012</v>
      </c>
      <c r="H8" s="3">
        <v>2012</v>
      </c>
      <c r="I8" s="3" t="s">
        <v>103</v>
      </c>
      <c r="J8" s="3"/>
      <c r="K8" s="3"/>
      <c r="L8" s="3"/>
      <c r="M8" s="3"/>
      <c r="N8" s="3"/>
      <c r="O8" s="3"/>
      <c r="P8" s="3"/>
      <c r="Q8" s="3"/>
      <c r="R8" s="3"/>
      <c r="S8" s="3"/>
      <c r="T8" s="3"/>
      <c r="U8" s="3"/>
      <c r="V8" s="3"/>
      <c r="W8" s="3"/>
      <c r="X8" s="3"/>
      <c r="Y8" s="3"/>
      <c r="Z8" s="3"/>
      <c r="AA8" s="3"/>
      <c r="AB8" s="3">
        <v>0</v>
      </c>
      <c r="AC8" s="4" t="s">
        <v>44</v>
      </c>
    </row>
    <row r="9" spans="1:29" s="15" customFormat="1" ht="78" customHeight="1">
      <c r="A9" s="12" t="s">
        <v>350</v>
      </c>
      <c r="B9" s="4" t="s">
        <v>11</v>
      </c>
      <c r="C9" s="4" t="s">
        <v>12</v>
      </c>
      <c r="D9" s="11" t="s">
        <v>268</v>
      </c>
      <c r="E9" s="4" t="s">
        <v>13</v>
      </c>
      <c r="F9" s="8" t="s">
        <v>141</v>
      </c>
      <c r="G9" s="3">
        <v>2012</v>
      </c>
      <c r="H9" s="3">
        <v>2012</v>
      </c>
      <c r="I9" s="3" t="s">
        <v>136</v>
      </c>
      <c r="J9" s="3"/>
      <c r="K9" s="3"/>
      <c r="L9" s="3"/>
      <c r="M9" s="3"/>
      <c r="N9" s="3"/>
      <c r="O9" s="3"/>
      <c r="P9" s="3"/>
      <c r="Q9" s="3"/>
      <c r="R9" s="3">
        <v>805</v>
      </c>
      <c r="S9" s="3"/>
      <c r="T9" s="3"/>
      <c r="U9" s="3">
        <v>120172010</v>
      </c>
      <c r="V9" s="3">
        <v>111</v>
      </c>
      <c r="W9" s="3">
        <v>915872.9</v>
      </c>
      <c r="X9" s="3">
        <v>686904.7</v>
      </c>
      <c r="Y9" s="3">
        <v>228986.2</v>
      </c>
      <c r="Z9" s="3">
        <v>9189.4</v>
      </c>
      <c r="AA9" s="3">
        <v>9189.4</v>
      </c>
      <c r="AB9" s="3">
        <v>0</v>
      </c>
      <c r="AC9" s="3" t="s">
        <v>140</v>
      </c>
    </row>
    <row r="10" spans="1:29" s="15" customFormat="1" ht="76.5" customHeight="1">
      <c r="A10" s="12" t="s">
        <v>351</v>
      </c>
      <c r="B10" s="4" t="s">
        <v>11</v>
      </c>
      <c r="C10" s="4" t="s">
        <v>12</v>
      </c>
      <c r="D10" s="11" t="s">
        <v>268</v>
      </c>
      <c r="E10" s="4" t="s">
        <v>13</v>
      </c>
      <c r="F10" s="8" t="s">
        <v>147</v>
      </c>
      <c r="G10" s="3">
        <v>2012</v>
      </c>
      <c r="H10" s="3">
        <v>2012</v>
      </c>
      <c r="I10" s="3" t="s">
        <v>329</v>
      </c>
      <c r="J10" s="3"/>
      <c r="K10" s="3"/>
      <c r="L10" s="3"/>
      <c r="M10" s="3"/>
      <c r="N10" s="3"/>
      <c r="O10" s="3"/>
      <c r="P10" s="3"/>
      <c r="Q10" s="3"/>
      <c r="R10" s="3">
        <v>805</v>
      </c>
      <c r="S10" s="3"/>
      <c r="T10" s="3"/>
      <c r="U10" s="3">
        <v>120172010</v>
      </c>
      <c r="V10" s="3">
        <v>111</v>
      </c>
      <c r="W10" s="3">
        <v>886372.9</v>
      </c>
      <c r="X10" s="3">
        <v>886372.9</v>
      </c>
      <c r="Y10" s="3">
        <v>0</v>
      </c>
      <c r="Z10" s="3">
        <v>15461.3</v>
      </c>
      <c r="AA10" s="3">
        <v>15461.3</v>
      </c>
      <c r="AB10" s="3">
        <v>0</v>
      </c>
      <c r="AC10" s="3" t="s">
        <v>145</v>
      </c>
    </row>
    <row r="11" spans="1:29" s="15" customFormat="1" ht="81" customHeight="1">
      <c r="A11" s="12" t="s">
        <v>352</v>
      </c>
      <c r="B11" s="4" t="s">
        <v>11</v>
      </c>
      <c r="C11" s="4" t="s">
        <v>12</v>
      </c>
      <c r="D11" s="11" t="s">
        <v>268</v>
      </c>
      <c r="E11" s="4" t="s">
        <v>13</v>
      </c>
      <c r="F11" s="8" t="s">
        <v>157</v>
      </c>
      <c r="G11" s="3">
        <v>2012</v>
      </c>
      <c r="H11" s="3">
        <v>2012</v>
      </c>
      <c r="I11" s="3" t="s">
        <v>151</v>
      </c>
      <c r="J11" s="3"/>
      <c r="K11" s="3"/>
      <c r="L11" s="3"/>
      <c r="M11" s="3"/>
      <c r="N11" s="3"/>
      <c r="O11" s="3"/>
      <c r="P11" s="3"/>
      <c r="Q11" s="3"/>
      <c r="R11" s="3">
        <v>805</v>
      </c>
      <c r="S11" s="3"/>
      <c r="T11" s="3"/>
      <c r="U11" s="3">
        <v>120172010</v>
      </c>
      <c r="V11" s="3">
        <v>111</v>
      </c>
      <c r="W11" s="3">
        <v>170927.4</v>
      </c>
      <c r="X11" s="3">
        <v>170927.4</v>
      </c>
      <c r="Y11" s="3">
        <v>0</v>
      </c>
      <c r="Z11" s="3">
        <v>5950.6</v>
      </c>
      <c r="AA11" s="3">
        <v>5950.6</v>
      </c>
      <c r="AB11" s="3">
        <v>0</v>
      </c>
      <c r="AC11" s="3" t="s">
        <v>155</v>
      </c>
    </row>
    <row r="12" spans="1:29" s="15" customFormat="1" ht="80.25" customHeight="1">
      <c r="A12" s="12" t="s">
        <v>353</v>
      </c>
      <c r="B12" s="4" t="s">
        <v>11</v>
      </c>
      <c r="C12" s="4" t="s">
        <v>12</v>
      </c>
      <c r="D12" s="11" t="s">
        <v>268</v>
      </c>
      <c r="E12" s="4" t="s">
        <v>13</v>
      </c>
      <c r="F12" s="8" t="s">
        <v>164</v>
      </c>
      <c r="G12" s="3">
        <v>2012</v>
      </c>
      <c r="H12" s="3">
        <v>2012</v>
      </c>
      <c r="I12" s="3" t="s">
        <v>158</v>
      </c>
      <c r="J12" s="3"/>
      <c r="K12" s="3"/>
      <c r="L12" s="3"/>
      <c r="M12" s="3"/>
      <c r="N12" s="3"/>
      <c r="O12" s="3"/>
      <c r="P12" s="3"/>
      <c r="Q12" s="3"/>
      <c r="R12" s="3">
        <v>805</v>
      </c>
      <c r="S12" s="3"/>
      <c r="T12" s="3"/>
      <c r="U12" s="3">
        <v>120172010</v>
      </c>
      <c r="V12" s="3">
        <v>111</v>
      </c>
      <c r="W12" s="3">
        <v>443214.5</v>
      </c>
      <c r="X12" s="3">
        <v>443214.5</v>
      </c>
      <c r="Y12" s="3">
        <v>0</v>
      </c>
      <c r="Z12" s="3">
        <v>10609.7</v>
      </c>
      <c r="AA12" s="3">
        <v>10609.7</v>
      </c>
      <c r="AB12" s="3">
        <v>0</v>
      </c>
      <c r="AC12" s="3" t="s">
        <v>162</v>
      </c>
    </row>
    <row r="13" spans="1:29" s="15" customFormat="1" ht="75.75" customHeight="1">
      <c r="A13" s="12" t="s">
        <v>354</v>
      </c>
      <c r="B13" s="4" t="s">
        <v>11</v>
      </c>
      <c r="C13" s="4" t="s">
        <v>12</v>
      </c>
      <c r="D13" s="11" t="s">
        <v>268</v>
      </c>
      <c r="E13" s="4" t="s">
        <v>13</v>
      </c>
      <c r="F13" s="8" t="s">
        <v>176</v>
      </c>
      <c r="G13" s="3">
        <v>2012</v>
      </c>
      <c r="H13" s="3">
        <v>2012</v>
      </c>
      <c r="I13" s="3" t="s">
        <v>171</v>
      </c>
      <c r="J13" s="3"/>
      <c r="K13" s="3"/>
      <c r="L13" s="3"/>
      <c r="M13" s="3"/>
      <c r="N13" s="3"/>
      <c r="O13" s="3"/>
      <c r="P13" s="3"/>
      <c r="Q13" s="3"/>
      <c r="R13" s="3">
        <v>805</v>
      </c>
      <c r="S13" s="3"/>
      <c r="T13" s="3"/>
      <c r="U13" s="3">
        <v>120172010</v>
      </c>
      <c r="V13" s="3">
        <v>111</v>
      </c>
      <c r="W13" s="3">
        <v>551788.72499999998</v>
      </c>
      <c r="X13" s="3">
        <v>551788.72499999998</v>
      </c>
      <c r="Y13" s="3">
        <v>0</v>
      </c>
      <c r="Z13" s="3">
        <v>12234.3</v>
      </c>
      <c r="AA13" s="3">
        <v>12234.3</v>
      </c>
      <c r="AB13" s="3">
        <v>0</v>
      </c>
      <c r="AC13" s="3" t="s">
        <v>175</v>
      </c>
    </row>
    <row r="14" spans="1:29" s="15" customFormat="1" ht="79.5" customHeight="1">
      <c r="A14" s="12" t="s">
        <v>355</v>
      </c>
      <c r="B14" s="4" t="s">
        <v>11</v>
      </c>
      <c r="C14" s="4" t="s">
        <v>12</v>
      </c>
      <c r="D14" s="11" t="s">
        <v>268</v>
      </c>
      <c r="E14" s="4" t="s">
        <v>13</v>
      </c>
      <c r="F14" s="8" t="s">
        <v>190</v>
      </c>
      <c r="G14" s="3">
        <v>2012</v>
      </c>
      <c r="H14" s="3">
        <v>2012</v>
      </c>
      <c r="I14" s="3" t="s">
        <v>330</v>
      </c>
      <c r="J14" s="3"/>
      <c r="K14" s="3"/>
      <c r="L14" s="3"/>
      <c r="M14" s="3"/>
      <c r="N14" s="3"/>
      <c r="O14" s="3"/>
      <c r="P14" s="3"/>
      <c r="Q14" s="3"/>
      <c r="R14" s="3">
        <v>805</v>
      </c>
      <c r="S14" s="3"/>
      <c r="T14" s="3"/>
      <c r="U14" s="3">
        <v>120172010</v>
      </c>
      <c r="V14" s="3">
        <v>111</v>
      </c>
      <c r="W14" s="3">
        <v>736327.34199999995</v>
      </c>
      <c r="X14" s="3">
        <v>736327.34199999995</v>
      </c>
      <c r="Y14" s="3">
        <v>0</v>
      </c>
      <c r="Z14" s="3">
        <v>18186.599999999999</v>
      </c>
      <c r="AA14" s="3">
        <v>18186.599999999999</v>
      </c>
      <c r="AB14" s="3">
        <v>0</v>
      </c>
      <c r="AC14" s="3" t="s">
        <v>180</v>
      </c>
    </row>
    <row r="15" spans="1:29" s="15" customFormat="1" ht="77.25" customHeight="1">
      <c r="A15" s="12" t="s">
        <v>356</v>
      </c>
      <c r="B15" s="4" t="s">
        <v>11</v>
      </c>
      <c r="C15" s="4" t="s">
        <v>12</v>
      </c>
      <c r="D15" s="11" t="s">
        <v>268</v>
      </c>
      <c r="E15" s="4" t="s">
        <v>13</v>
      </c>
      <c r="F15" s="8" t="s">
        <v>189</v>
      </c>
      <c r="G15" s="3">
        <v>2012</v>
      </c>
      <c r="H15" s="3">
        <v>2012</v>
      </c>
      <c r="I15" s="3" t="s">
        <v>331</v>
      </c>
      <c r="J15" s="3"/>
      <c r="K15" s="3"/>
      <c r="L15" s="3"/>
      <c r="M15" s="3"/>
      <c r="N15" s="3"/>
      <c r="O15" s="3"/>
      <c r="P15" s="3"/>
      <c r="Q15" s="3"/>
      <c r="R15" s="3">
        <v>805</v>
      </c>
      <c r="S15" s="3"/>
      <c r="T15" s="3"/>
      <c r="U15" s="3">
        <v>120172010</v>
      </c>
      <c r="V15" s="3">
        <v>111</v>
      </c>
      <c r="W15" s="3">
        <v>203592.70300000001</v>
      </c>
      <c r="X15" s="3">
        <v>203592.70300000001</v>
      </c>
      <c r="Y15" s="3">
        <v>0</v>
      </c>
      <c r="Z15" s="3">
        <v>7254.2</v>
      </c>
      <c r="AA15" s="3">
        <v>7254.2</v>
      </c>
      <c r="AB15" s="3">
        <v>0</v>
      </c>
      <c r="AC15" s="3" t="s">
        <v>185</v>
      </c>
    </row>
    <row r="16" spans="1:29" s="15" customFormat="1" ht="77.25" customHeight="1">
      <c r="A16" s="12" t="s">
        <v>357</v>
      </c>
      <c r="B16" s="4" t="s">
        <v>11</v>
      </c>
      <c r="C16" s="4" t="s">
        <v>12</v>
      </c>
      <c r="D16" s="11" t="s">
        <v>268</v>
      </c>
      <c r="E16" s="4" t="s">
        <v>13</v>
      </c>
      <c r="F16" s="8" t="s">
        <v>196</v>
      </c>
      <c r="G16" s="3">
        <v>2012</v>
      </c>
      <c r="H16" s="3">
        <v>2012</v>
      </c>
      <c r="I16" s="3" t="s">
        <v>332</v>
      </c>
      <c r="J16" s="3"/>
      <c r="K16" s="3"/>
      <c r="L16" s="3"/>
      <c r="M16" s="3"/>
      <c r="N16" s="3"/>
      <c r="O16" s="3"/>
      <c r="P16" s="3"/>
      <c r="Q16" s="3"/>
      <c r="R16" s="3">
        <v>805</v>
      </c>
      <c r="S16" s="3"/>
      <c r="T16" s="3"/>
      <c r="U16" s="3">
        <v>120172010</v>
      </c>
      <c r="V16" s="3">
        <v>111</v>
      </c>
      <c r="W16" s="10">
        <v>500844.7</v>
      </c>
      <c r="X16" s="10">
        <v>500844.7</v>
      </c>
      <c r="Y16" s="3">
        <v>0</v>
      </c>
      <c r="Z16" s="10">
        <v>13183.3</v>
      </c>
      <c r="AA16" s="10">
        <v>13183.3</v>
      </c>
      <c r="AB16" s="3">
        <v>0</v>
      </c>
      <c r="AC16" s="3" t="s">
        <v>201</v>
      </c>
    </row>
    <row r="17" spans="1:29" s="15" customFormat="1" ht="78" customHeight="1">
      <c r="A17" s="12" t="s">
        <v>358</v>
      </c>
      <c r="B17" s="4" t="s">
        <v>11</v>
      </c>
      <c r="C17" s="4" t="s">
        <v>12</v>
      </c>
      <c r="D17" s="11" t="s">
        <v>268</v>
      </c>
      <c r="E17" s="4" t="s">
        <v>13</v>
      </c>
      <c r="F17" s="8" t="s">
        <v>203</v>
      </c>
      <c r="G17" s="3">
        <v>2012</v>
      </c>
      <c r="H17" s="3">
        <v>2012</v>
      </c>
      <c r="I17" s="3" t="s">
        <v>333</v>
      </c>
      <c r="J17" s="3"/>
      <c r="K17" s="3"/>
      <c r="L17" s="3"/>
      <c r="M17" s="3"/>
      <c r="N17" s="3"/>
      <c r="O17" s="3"/>
      <c r="P17" s="3"/>
      <c r="Q17" s="3"/>
      <c r="R17" s="3">
        <v>805</v>
      </c>
      <c r="S17" s="3"/>
      <c r="T17" s="3"/>
      <c r="U17" s="3">
        <v>120172010</v>
      </c>
      <c r="V17" s="3">
        <v>111</v>
      </c>
      <c r="W17" s="10">
        <v>549970.81400000001</v>
      </c>
      <c r="X17" s="10">
        <v>549970.81400000001</v>
      </c>
      <c r="Y17" s="3">
        <v>0</v>
      </c>
      <c r="Z17" s="10">
        <v>13253.8</v>
      </c>
      <c r="AA17" s="10">
        <v>13253.8</v>
      </c>
      <c r="AB17" s="3">
        <v>0</v>
      </c>
      <c r="AC17" s="3" t="s">
        <v>202</v>
      </c>
    </row>
    <row r="18" spans="1:29" s="15" customFormat="1" ht="78" customHeight="1">
      <c r="A18" s="12" t="s">
        <v>359</v>
      </c>
      <c r="B18" s="4" t="s">
        <v>11</v>
      </c>
      <c r="C18" s="4" t="s">
        <v>12</v>
      </c>
      <c r="D18" s="11" t="s">
        <v>268</v>
      </c>
      <c r="E18" s="4" t="s">
        <v>13</v>
      </c>
      <c r="F18" s="8" t="s">
        <v>212</v>
      </c>
      <c r="G18" s="3">
        <v>2012</v>
      </c>
      <c r="H18" s="3">
        <v>2012</v>
      </c>
      <c r="I18" s="3" t="s">
        <v>219</v>
      </c>
      <c r="J18" s="3"/>
      <c r="K18" s="3"/>
      <c r="L18" s="3"/>
      <c r="M18" s="3"/>
      <c r="N18" s="3"/>
      <c r="O18" s="3"/>
      <c r="P18" s="3"/>
      <c r="Q18" s="3"/>
      <c r="R18" s="3">
        <v>805</v>
      </c>
      <c r="S18" s="3"/>
      <c r="T18" s="3"/>
      <c r="U18" s="3">
        <v>120172010</v>
      </c>
      <c r="V18" s="3">
        <v>111</v>
      </c>
      <c r="W18" s="10">
        <v>550282.10400000005</v>
      </c>
      <c r="X18" s="10">
        <v>550282.10400000005</v>
      </c>
      <c r="Y18" s="3">
        <v>0</v>
      </c>
      <c r="Z18" s="10">
        <v>13678.8</v>
      </c>
      <c r="AA18" s="10">
        <v>13678.8</v>
      </c>
      <c r="AB18" s="3">
        <v>0</v>
      </c>
      <c r="AC18" s="3" t="s">
        <v>255</v>
      </c>
    </row>
    <row r="19" spans="1:29" s="15" customFormat="1" ht="78" customHeight="1">
      <c r="A19" s="12" t="s">
        <v>360</v>
      </c>
      <c r="B19" s="4" t="s">
        <v>11</v>
      </c>
      <c r="C19" s="4" t="s">
        <v>12</v>
      </c>
      <c r="D19" s="11" t="s">
        <v>268</v>
      </c>
      <c r="E19" s="4" t="s">
        <v>13</v>
      </c>
      <c r="F19" s="8" t="s">
        <v>261</v>
      </c>
      <c r="G19" s="3">
        <v>2012</v>
      </c>
      <c r="H19" s="3">
        <v>2012</v>
      </c>
      <c r="I19" s="3" t="s">
        <v>260</v>
      </c>
      <c r="J19" s="3"/>
      <c r="K19" s="3"/>
      <c r="L19" s="3"/>
      <c r="M19" s="3"/>
      <c r="N19" s="3"/>
      <c r="O19" s="3"/>
      <c r="P19" s="3"/>
      <c r="Q19" s="3"/>
      <c r="R19" s="3">
        <v>805</v>
      </c>
      <c r="S19" s="3"/>
      <c r="T19" s="3"/>
      <c r="U19" s="3">
        <v>120172010</v>
      </c>
      <c r="V19" s="3">
        <v>111</v>
      </c>
      <c r="W19" s="10">
        <v>572504.147</v>
      </c>
      <c r="X19" s="10">
        <v>572504.147</v>
      </c>
      <c r="Y19" s="3">
        <v>0</v>
      </c>
      <c r="Z19" s="10">
        <v>15039.8</v>
      </c>
      <c r="AA19" s="10">
        <v>15039.8</v>
      </c>
      <c r="AB19" s="3">
        <v>0</v>
      </c>
      <c r="AC19" s="3" t="s">
        <v>285</v>
      </c>
    </row>
    <row r="20" spans="1:29" s="15" customFormat="1" ht="78" customHeight="1">
      <c r="A20" s="12" t="s">
        <v>361</v>
      </c>
      <c r="B20" s="4" t="s">
        <v>11</v>
      </c>
      <c r="C20" s="4" t="s">
        <v>12</v>
      </c>
      <c r="D20" s="11" t="s">
        <v>268</v>
      </c>
      <c r="E20" s="4" t="s">
        <v>13</v>
      </c>
      <c r="F20" s="8" t="s">
        <v>280</v>
      </c>
      <c r="G20" s="3">
        <v>2012</v>
      </c>
      <c r="H20" s="3">
        <v>2012</v>
      </c>
      <c r="I20" s="3" t="s">
        <v>284</v>
      </c>
      <c r="J20" s="3"/>
      <c r="K20" s="3"/>
      <c r="L20" s="3"/>
      <c r="M20" s="3"/>
      <c r="N20" s="3"/>
      <c r="O20" s="3"/>
      <c r="P20" s="3"/>
      <c r="Q20" s="3"/>
      <c r="R20" s="3">
        <v>805</v>
      </c>
      <c r="S20" s="3"/>
      <c r="T20" s="3"/>
      <c r="U20" s="3">
        <v>120172010</v>
      </c>
      <c r="V20" s="3">
        <v>111</v>
      </c>
      <c r="W20" s="10">
        <v>635822.19700000004</v>
      </c>
      <c r="X20" s="10">
        <v>635822.19700000004</v>
      </c>
      <c r="Y20" s="3">
        <v>0</v>
      </c>
      <c r="Z20" s="10">
        <v>18137.3</v>
      </c>
      <c r="AA20" s="10">
        <v>18137.3</v>
      </c>
      <c r="AB20" s="3">
        <v>0</v>
      </c>
      <c r="AC20" s="3" t="s">
        <v>286</v>
      </c>
    </row>
    <row r="21" spans="1:29" s="15" customFormat="1" ht="140.25" customHeight="1">
      <c r="A21" s="12" t="s">
        <v>362</v>
      </c>
      <c r="B21" s="4" t="s">
        <v>11</v>
      </c>
      <c r="C21" s="4" t="s">
        <v>12</v>
      </c>
      <c r="D21" s="11" t="s">
        <v>268</v>
      </c>
      <c r="E21" s="4" t="s">
        <v>13</v>
      </c>
      <c r="F21" s="8" t="s">
        <v>292</v>
      </c>
      <c r="G21" s="3">
        <v>2012</v>
      </c>
      <c r="H21" s="3">
        <v>2012</v>
      </c>
      <c r="I21" s="3" t="s">
        <v>290</v>
      </c>
      <c r="J21" s="3"/>
      <c r="K21" s="3"/>
      <c r="L21" s="3"/>
      <c r="M21" s="3"/>
      <c r="N21" s="3"/>
      <c r="O21" s="3"/>
      <c r="P21" s="3"/>
      <c r="Q21" s="3"/>
      <c r="R21" s="3">
        <v>805</v>
      </c>
      <c r="S21" s="3"/>
      <c r="T21" s="3"/>
      <c r="U21" s="3">
        <v>120172010</v>
      </c>
      <c r="V21" s="3">
        <v>111</v>
      </c>
      <c r="W21" s="10">
        <v>713790.71</v>
      </c>
      <c r="X21" s="10">
        <v>713790.71</v>
      </c>
      <c r="Y21" s="3">
        <v>0</v>
      </c>
      <c r="Z21" s="10">
        <v>21590.1</v>
      </c>
      <c r="AA21" s="10">
        <v>21590.1</v>
      </c>
      <c r="AB21" s="3">
        <v>0</v>
      </c>
      <c r="AC21" s="3" t="s">
        <v>296</v>
      </c>
    </row>
    <row r="22" spans="1:29" s="15" customFormat="1" ht="140.25" customHeight="1">
      <c r="A22" s="12" t="s">
        <v>363</v>
      </c>
      <c r="B22" s="4" t="s">
        <v>11</v>
      </c>
      <c r="C22" s="4" t="s">
        <v>12</v>
      </c>
      <c r="D22" s="11" t="s">
        <v>268</v>
      </c>
      <c r="E22" s="4" t="s">
        <v>13</v>
      </c>
      <c r="F22" s="8" t="s">
        <v>295</v>
      </c>
      <c r="G22" s="3">
        <v>2012</v>
      </c>
      <c r="H22" s="3">
        <v>2012</v>
      </c>
      <c r="I22" s="3" t="s">
        <v>341</v>
      </c>
      <c r="J22" s="3"/>
      <c r="K22" s="3"/>
      <c r="L22" s="3"/>
      <c r="M22" s="3"/>
      <c r="N22" s="3"/>
      <c r="O22" s="3"/>
      <c r="P22" s="3"/>
      <c r="Q22" s="3"/>
      <c r="R22" s="3">
        <v>805</v>
      </c>
      <c r="S22" s="3"/>
      <c r="T22" s="3"/>
      <c r="U22" s="3">
        <v>120172010</v>
      </c>
      <c r="V22" s="3">
        <v>111</v>
      </c>
      <c r="W22" s="10">
        <v>798665.89899999998</v>
      </c>
      <c r="X22" s="10">
        <v>798665.89899999998</v>
      </c>
      <c r="Y22" s="3">
        <v>0</v>
      </c>
      <c r="Z22" s="10">
        <v>25295</v>
      </c>
      <c r="AA22" s="10">
        <v>25295</v>
      </c>
      <c r="AB22" s="3">
        <v>0</v>
      </c>
      <c r="AC22" s="3" t="s">
        <v>297</v>
      </c>
    </row>
    <row r="23" spans="1:29" s="15" customFormat="1" ht="140.25" customHeight="1">
      <c r="A23" s="12" t="s">
        <v>364</v>
      </c>
      <c r="B23" s="4" t="s">
        <v>11</v>
      </c>
      <c r="C23" s="4" t="s">
        <v>12</v>
      </c>
      <c r="D23" s="11" t="s">
        <v>268</v>
      </c>
      <c r="E23" s="4" t="s">
        <v>13</v>
      </c>
      <c r="F23" s="8" t="s">
        <v>309</v>
      </c>
      <c r="G23" s="3">
        <v>2012</v>
      </c>
      <c r="H23" s="3">
        <v>2019</v>
      </c>
      <c r="I23" s="3" t="s">
        <v>305</v>
      </c>
      <c r="J23" s="3"/>
      <c r="K23" s="3"/>
      <c r="L23" s="3"/>
      <c r="M23" s="3"/>
      <c r="N23" s="3"/>
      <c r="O23" s="3"/>
      <c r="P23" s="3"/>
      <c r="Q23" s="3"/>
      <c r="R23" s="3">
        <v>805</v>
      </c>
      <c r="S23" s="3"/>
      <c r="T23" s="3"/>
      <c r="U23" s="3">
        <v>120172010</v>
      </c>
      <c r="V23" s="3" t="s">
        <v>307</v>
      </c>
      <c r="W23" s="10">
        <v>80038.2</v>
      </c>
      <c r="X23" s="10">
        <v>80038.2</v>
      </c>
      <c r="Y23" s="3">
        <v>0</v>
      </c>
      <c r="Z23" s="10">
        <v>2748.8</v>
      </c>
      <c r="AA23" s="10">
        <v>2748.8</v>
      </c>
      <c r="AB23" s="3">
        <v>0</v>
      </c>
      <c r="AC23" s="3" t="s">
        <v>308</v>
      </c>
    </row>
    <row r="24" spans="1:29" s="15" customFormat="1" ht="140.25" customHeight="1">
      <c r="A24" s="40" t="s">
        <v>459</v>
      </c>
      <c r="B24" s="41" t="s">
        <v>11</v>
      </c>
      <c r="C24" s="41" t="s">
        <v>12</v>
      </c>
      <c r="D24" s="42" t="s">
        <v>268</v>
      </c>
      <c r="E24" s="41" t="s">
        <v>13</v>
      </c>
      <c r="F24" s="43" t="s">
        <v>514</v>
      </c>
      <c r="G24" s="44">
        <v>2012</v>
      </c>
      <c r="H24" s="44">
        <v>2019</v>
      </c>
      <c r="I24" s="44" t="s">
        <v>460</v>
      </c>
      <c r="J24" s="44"/>
      <c r="K24" s="44"/>
      <c r="L24" s="44"/>
      <c r="M24" s="44"/>
      <c r="N24" s="44"/>
      <c r="O24" s="44"/>
      <c r="P24" s="44"/>
      <c r="Q24" s="44"/>
      <c r="R24" s="44">
        <v>805</v>
      </c>
      <c r="S24" s="44"/>
      <c r="T24" s="44"/>
      <c r="U24" s="44">
        <v>120172010</v>
      </c>
      <c r="V24" s="44" t="s">
        <v>307</v>
      </c>
      <c r="W24" s="51">
        <v>169608.7</v>
      </c>
      <c r="X24" s="51">
        <v>169608.7</v>
      </c>
      <c r="Y24" s="44">
        <v>0</v>
      </c>
      <c r="Z24" s="51">
        <v>5748.1</v>
      </c>
      <c r="AA24" s="51">
        <v>5748.1</v>
      </c>
      <c r="AB24" s="44">
        <v>0</v>
      </c>
      <c r="AC24" s="44" t="s">
        <v>517</v>
      </c>
    </row>
    <row r="25" spans="1:29" s="15" customFormat="1" ht="153.75" customHeight="1">
      <c r="A25" s="4" t="s">
        <v>10</v>
      </c>
      <c r="B25" s="4" t="s">
        <v>11</v>
      </c>
      <c r="C25" s="4" t="s">
        <v>14</v>
      </c>
      <c r="D25" s="4" t="s">
        <v>269</v>
      </c>
      <c r="E25" s="4" t="s">
        <v>13</v>
      </c>
      <c r="F25" s="4" t="s">
        <v>66</v>
      </c>
      <c r="G25" s="3">
        <v>2013</v>
      </c>
      <c r="H25" s="3">
        <v>2014</v>
      </c>
      <c r="I25" s="3" t="s">
        <v>335</v>
      </c>
      <c r="J25" s="3"/>
      <c r="K25" s="3"/>
      <c r="L25" s="3"/>
      <c r="M25" s="3"/>
      <c r="N25" s="3"/>
      <c r="O25" s="3"/>
      <c r="P25" s="3"/>
      <c r="Q25" s="3"/>
      <c r="R25" s="3"/>
      <c r="S25" s="3"/>
      <c r="T25" s="3"/>
      <c r="U25" s="3"/>
      <c r="V25" s="3"/>
      <c r="W25" s="3"/>
      <c r="X25" s="3"/>
      <c r="Y25" s="3"/>
      <c r="Z25" s="3"/>
      <c r="AA25" s="3"/>
      <c r="AB25" s="3">
        <v>0</v>
      </c>
      <c r="AC25" s="4" t="s">
        <v>44</v>
      </c>
    </row>
    <row r="26" spans="1:29" s="15" customFormat="1" ht="153" customHeight="1">
      <c r="A26" s="4" t="s">
        <v>10</v>
      </c>
      <c r="B26" s="4" t="s">
        <v>11</v>
      </c>
      <c r="C26" s="4" t="s">
        <v>14</v>
      </c>
      <c r="D26" s="8" t="s">
        <v>269</v>
      </c>
      <c r="E26" s="4" t="s">
        <v>13</v>
      </c>
      <c r="F26" s="4" t="s">
        <v>73</v>
      </c>
      <c r="G26" s="3">
        <v>2013</v>
      </c>
      <c r="H26" s="3">
        <v>2014</v>
      </c>
      <c r="I26" s="3" t="s">
        <v>57</v>
      </c>
      <c r="J26" s="3"/>
      <c r="K26" s="3"/>
      <c r="L26" s="3"/>
      <c r="M26" s="3"/>
      <c r="N26" s="3"/>
      <c r="O26" s="3"/>
      <c r="P26" s="3"/>
      <c r="Q26" s="3"/>
      <c r="R26" s="3"/>
      <c r="S26" s="3"/>
      <c r="T26" s="3"/>
      <c r="U26" s="3"/>
      <c r="V26" s="3"/>
      <c r="W26" s="3"/>
      <c r="X26" s="3"/>
      <c r="Y26" s="3"/>
      <c r="Z26" s="3"/>
      <c r="AA26" s="3"/>
      <c r="AB26" s="3">
        <v>0</v>
      </c>
      <c r="AC26" s="4" t="s">
        <v>44</v>
      </c>
    </row>
    <row r="27" spans="1:29" s="15" customFormat="1" ht="156" customHeight="1">
      <c r="A27" s="4" t="s">
        <v>38</v>
      </c>
      <c r="B27" s="4" t="s">
        <v>11</v>
      </c>
      <c r="C27" s="4" t="s">
        <v>14</v>
      </c>
      <c r="D27" s="8" t="s">
        <v>270</v>
      </c>
      <c r="E27" s="4" t="s">
        <v>68</v>
      </c>
      <c r="F27" s="4" t="s">
        <v>84</v>
      </c>
      <c r="G27" s="3">
        <v>2013</v>
      </c>
      <c r="H27" s="3">
        <v>2014</v>
      </c>
      <c r="I27" s="3" t="s">
        <v>82</v>
      </c>
      <c r="J27" s="3"/>
      <c r="K27" s="3">
        <v>0</v>
      </c>
      <c r="L27" s="3"/>
      <c r="M27" s="3"/>
      <c r="N27" s="3"/>
      <c r="O27" s="3"/>
      <c r="P27" s="3"/>
      <c r="Q27" s="3"/>
      <c r="R27" s="3"/>
      <c r="S27" s="3"/>
      <c r="T27" s="3"/>
      <c r="U27" s="3"/>
      <c r="V27" s="3"/>
      <c r="W27" s="3"/>
      <c r="X27" s="3"/>
      <c r="Y27" s="3"/>
      <c r="Z27" s="3"/>
      <c r="AA27" s="3"/>
      <c r="AB27" s="3">
        <v>0</v>
      </c>
      <c r="AC27" s="4" t="s">
        <v>44</v>
      </c>
    </row>
    <row r="28" spans="1:29" s="15" customFormat="1" ht="78" customHeight="1">
      <c r="A28" s="4" t="s">
        <v>46</v>
      </c>
      <c r="B28" s="4" t="s">
        <v>11</v>
      </c>
      <c r="C28" s="4" t="s">
        <v>14</v>
      </c>
      <c r="D28" s="8" t="s">
        <v>270</v>
      </c>
      <c r="E28" s="4" t="s">
        <v>68</v>
      </c>
      <c r="F28" s="4" t="s">
        <v>101</v>
      </c>
      <c r="G28" s="3">
        <v>2013</v>
      </c>
      <c r="H28" s="3">
        <v>2014</v>
      </c>
      <c r="I28" s="3" t="s">
        <v>98</v>
      </c>
      <c r="J28" s="3"/>
      <c r="K28" s="3"/>
      <c r="L28" s="3"/>
      <c r="M28" s="3"/>
      <c r="N28" s="3"/>
      <c r="O28" s="3"/>
      <c r="P28" s="3"/>
      <c r="Q28" s="3"/>
      <c r="R28" s="3"/>
      <c r="S28" s="3"/>
      <c r="T28" s="3"/>
      <c r="U28" s="3"/>
      <c r="V28" s="3"/>
      <c r="W28" s="3"/>
      <c r="X28" s="3"/>
      <c r="Y28" s="3"/>
      <c r="Z28" s="3"/>
      <c r="AA28" s="3"/>
      <c r="AB28" s="3">
        <v>0</v>
      </c>
      <c r="AC28" s="4" t="s">
        <v>44</v>
      </c>
    </row>
    <row r="29" spans="1:29" s="15" customFormat="1" ht="78" customHeight="1">
      <c r="A29" s="4" t="s">
        <v>65</v>
      </c>
      <c r="B29" s="4" t="s">
        <v>11</v>
      </c>
      <c r="C29" s="4" t="s">
        <v>14</v>
      </c>
      <c r="D29" s="8" t="s">
        <v>270</v>
      </c>
      <c r="E29" s="4" t="s">
        <v>68</v>
      </c>
      <c r="F29" s="8" t="s">
        <v>107</v>
      </c>
      <c r="G29" s="3">
        <v>2013</v>
      </c>
      <c r="H29" s="3">
        <v>2014</v>
      </c>
      <c r="I29" s="3" t="s">
        <v>103</v>
      </c>
      <c r="J29" s="3"/>
      <c r="K29" s="3"/>
      <c r="L29" s="3"/>
      <c r="M29" s="3"/>
      <c r="N29" s="3"/>
      <c r="O29" s="3"/>
      <c r="P29" s="3"/>
      <c r="Q29" s="3"/>
      <c r="R29" s="3"/>
      <c r="S29" s="3"/>
      <c r="T29" s="3"/>
      <c r="U29" s="3"/>
      <c r="V29" s="3"/>
      <c r="W29" s="3"/>
      <c r="X29" s="3"/>
      <c r="Y29" s="3"/>
      <c r="Z29" s="3"/>
      <c r="AA29" s="3"/>
      <c r="AB29" s="3">
        <v>0</v>
      </c>
      <c r="AC29" s="4" t="s">
        <v>44</v>
      </c>
    </row>
    <row r="30" spans="1:29" s="15" customFormat="1" ht="77.25" customHeight="1">
      <c r="A30" s="4" t="s">
        <v>76</v>
      </c>
      <c r="B30" s="4" t="s">
        <v>11</v>
      </c>
      <c r="C30" s="4" t="s">
        <v>14</v>
      </c>
      <c r="D30" s="8" t="s">
        <v>270</v>
      </c>
      <c r="E30" s="4" t="s">
        <v>68</v>
      </c>
      <c r="F30" s="8" t="s">
        <v>271</v>
      </c>
      <c r="G30" s="3">
        <v>2013</v>
      </c>
      <c r="H30" s="3">
        <v>2014</v>
      </c>
      <c r="I30" s="3" t="s">
        <v>136</v>
      </c>
      <c r="J30" s="3"/>
      <c r="K30" s="3"/>
      <c r="L30" s="3"/>
      <c r="M30" s="3"/>
      <c r="N30" s="3"/>
      <c r="O30" s="3"/>
      <c r="P30" s="3"/>
      <c r="Q30" s="3"/>
      <c r="R30" s="3">
        <v>805</v>
      </c>
      <c r="S30" s="3"/>
      <c r="T30" s="3"/>
      <c r="U30" s="3">
        <v>110172010</v>
      </c>
      <c r="V30" s="3">
        <v>111</v>
      </c>
      <c r="W30" s="3">
        <v>794253.6</v>
      </c>
      <c r="X30" s="3">
        <v>595690.19999999995</v>
      </c>
      <c r="Y30" s="3">
        <v>198563.4</v>
      </c>
      <c r="Z30" s="9">
        <v>5297</v>
      </c>
      <c r="AA30" s="9">
        <v>5297</v>
      </c>
      <c r="AB30" s="3">
        <v>0</v>
      </c>
      <c r="AC30" s="3" t="s">
        <v>140</v>
      </c>
    </row>
    <row r="31" spans="1:29" s="15" customFormat="1" ht="78.75" customHeight="1">
      <c r="A31" s="4" t="s">
        <v>96</v>
      </c>
      <c r="B31" s="4" t="s">
        <v>11</v>
      </c>
      <c r="C31" s="4" t="s">
        <v>14</v>
      </c>
      <c r="D31" s="8" t="s">
        <v>270</v>
      </c>
      <c r="E31" s="4" t="s">
        <v>68</v>
      </c>
      <c r="F31" s="8" t="s">
        <v>148</v>
      </c>
      <c r="G31" s="3">
        <v>2013</v>
      </c>
      <c r="H31" s="3">
        <v>2014</v>
      </c>
      <c r="I31" s="3" t="s">
        <v>329</v>
      </c>
      <c r="J31" s="3"/>
      <c r="K31" s="3"/>
      <c r="L31" s="3"/>
      <c r="M31" s="3"/>
      <c r="N31" s="3"/>
      <c r="O31" s="3"/>
      <c r="P31" s="3"/>
      <c r="Q31" s="3"/>
      <c r="R31" s="3">
        <v>805</v>
      </c>
      <c r="S31" s="3"/>
      <c r="T31" s="3"/>
      <c r="U31" s="3">
        <v>110172010</v>
      </c>
      <c r="V31" s="3">
        <v>111</v>
      </c>
      <c r="W31" s="3">
        <v>825307.2</v>
      </c>
      <c r="X31" s="3">
        <v>825307.2</v>
      </c>
      <c r="Y31" s="3">
        <v>0</v>
      </c>
      <c r="Z31" s="9">
        <v>10807.7</v>
      </c>
      <c r="AA31" s="9">
        <v>10807.7</v>
      </c>
      <c r="AB31" s="3">
        <v>0</v>
      </c>
      <c r="AC31" s="3" t="s">
        <v>145</v>
      </c>
    </row>
    <row r="32" spans="1:29" s="15" customFormat="1" ht="76.5" customHeight="1">
      <c r="A32" s="4" t="s">
        <v>105</v>
      </c>
      <c r="B32" s="4" t="s">
        <v>11</v>
      </c>
      <c r="C32" s="4" t="s">
        <v>14</v>
      </c>
      <c r="D32" s="8" t="s">
        <v>270</v>
      </c>
      <c r="E32" s="4" t="s">
        <v>68</v>
      </c>
      <c r="F32" s="8" t="s">
        <v>153</v>
      </c>
      <c r="G32" s="3">
        <v>2013</v>
      </c>
      <c r="H32" s="3">
        <v>2014</v>
      </c>
      <c r="I32" s="3" t="s">
        <v>151</v>
      </c>
      <c r="J32" s="3"/>
      <c r="K32" s="3"/>
      <c r="L32" s="3"/>
      <c r="M32" s="3"/>
      <c r="N32" s="3"/>
      <c r="O32" s="3"/>
      <c r="P32" s="3"/>
      <c r="Q32" s="3"/>
      <c r="R32" s="3">
        <v>805</v>
      </c>
      <c r="S32" s="3"/>
      <c r="T32" s="3"/>
      <c r="U32" s="3">
        <v>110172010</v>
      </c>
      <c r="V32" s="3">
        <v>111</v>
      </c>
      <c r="W32" s="3">
        <v>165415.9</v>
      </c>
      <c r="X32" s="3">
        <v>165415.9</v>
      </c>
      <c r="Y32" s="3">
        <v>0</v>
      </c>
      <c r="Z32" s="9">
        <v>5024.8999999999996</v>
      </c>
      <c r="AA32" s="9">
        <v>5024.8999999999996</v>
      </c>
      <c r="AB32" s="3">
        <v>0</v>
      </c>
      <c r="AC32" s="3" t="s">
        <v>155</v>
      </c>
    </row>
    <row r="33" spans="1:29" s="15" customFormat="1" ht="75.75" customHeight="1">
      <c r="A33" s="4" t="s">
        <v>138</v>
      </c>
      <c r="B33" s="4" t="s">
        <v>11</v>
      </c>
      <c r="C33" s="4" t="s">
        <v>165</v>
      </c>
      <c r="D33" s="8" t="s">
        <v>270</v>
      </c>
      <c r="E33" s="4" t="s">
        <v>166</v>
      </c>
      <c r="F33" s="8" t="s">
        <v>167</v>
      </c>
      <c r="G33" s="3">
        <v>2013</v>
      </c>
      <c r="H33" s="3">
        <v>2014</v>
      </c>
      <c r="I33" s="3" t="s">
        <v>158</v>
      </c>
      <c r="J33" s="3"/>
      <c r="K33" s="3"/>
      <c r="L33" s="3"/>
      <c r="M33" s="3"/>
      <c r="N33" s="3"/>
      <c r="O33" s="3"/>
      <c r="P33" s="3"/>
      <c r="Q33" s="3"/>
      <c r="R33" s="3">
        <v>805</v>
      </c>
      <c r="S33" s="3"/>
      <c r="T33" s="3"/>
      <c r="U33" s="3">
        <v>110172010</v>
      </c>
      <c r="V33" s="3">
        <v>111</v>
      </c>
      <c r="W33" s="3">
        <v>387514.9</v>
      </c>
      <c r="X33" s="3">
        <v>387514.9</v>
      </c>
      <c r="Y33" s="3">
        <v>0</v>
      </c>
      <c r="Z33" s="9">
        <v>8453.6</v>
      </c>
      <c r="AA33" s="9">
        <v>8453.6</v>
      </c>
      <c r="AB33" s="3">
        <v>0</v>
      </c>
      <c r="AC33" s="3" t="s">
        <v>163</v>
      </c>
    </row>
    <row r="34" spans="1:29" s="15" customFormat="1" ht="78" customHeight="1">
      <c r="A34" s="4" t="s">
        <v>142</v>
      </c>
      <c r="B34" s="4" t="s">
        <v>11</v>
      </c>
      <c r="C34" s="4" t="s">
        <v>14</v>
      </c>
      <c r="D34" s="8" t="s">
        <v>270</v>
      </c>
      <c r="E34" s="4" t="s">
        <v>166</v>
      </c>
      <c r="F34" s="8" t="s">
        <v>177</v>
      </c>
      <c r="G34" s="3">
        <v>2013</v>
      </c>
      <c r="H34" s="3">
        <v>2014</v>
      </c>
      <c r="I34" s="3" t="s">
        <v>171</v>
      </c>
      <c r="J34" s="3"/>
      <c r="K34" s="3"/>
      <c r="L34" s="3"/>
      <c r="M34" s="3"/>
      <c r="N34" s="3"/>
      <c r="O34" s="3"/>
      <c r="P34" s="3"/>
      <c r="Q34" s="3"/>
      <c r="R34" s="3">
        <v>805</v>
      </c>
      <c r="S34" s="3"/>
      <c r="T34" s="3"/>
      <c r="U34" s="3">
        <v>110172010</v>
      </c>
      <c r="V34" s="3">
        <v>111</v>
      </c>
      <c r="W34" s="3">
        <v>497114.43900000001</v>
      </c>
      <c r="X34" s="3">
        <v>497114.43900000001</v>
      </c>
      <c r="Y34" s="3">
        <v>0</v>
      </c>
      <c r="Z34" s="9">
        <v>8935.1</v>
      </c>
      <c r="AA34" s="9">
        <v>8935.1</v>
      </c>
      <c r="AB34" s="3">
        <v>0</v>
      </c>
      <c r="AC34" s="3" t="s">
        <v>175</v>
      </c>
    </row>
    <row r="35" spans="1:29" s="15" customFormat="1" ht="76.5" customHeight="1">
      <c r="A35" s="4" t="s">
        <v>150</v>
      </c>
      <c r="B35" s="4" t="s">
        <v>11</v>
      </c>
      <c r="C35" s="4" t="s">
        <v>14</v>
      </c>
      <c r="D35" s="8" t="s">
        <v>270</v>
      </c>
      <c r="E35" s="4" t="s">
        <v>68</v>
      </c>
      <c r="F35" s="8" t="s">
        <v>192</v>
      </c>
      <c r="G35" s="3">
        <v>2013</v>
      </c>
      <c r="H35" s="3">
        <v>2014</v>
      </c>
      <c r="I35" s="3" t="s">
        <v>330</v>
      </c>
      <c r="J35" s="3"/>
      <c r="K35" s="3"/>
      <c r="L35" s="3"/>
      <c r="M35" s="3"/>
      <c r="N35" s="3"/>
      <c r="O35" s="3"/>
      <c r="P35" s="3"/>
      <c r="Q35" s="3"/>
      <c r="R35" s="3">
        <v>805</v>
      </c>
      <c r="S35" s="3"/>
      <c r="T35" s="3"/>
      <c r="U35" s="3">
        <v>110172010</v>
      </c>
      <c r="V35" s="3">
        <v>111</v>
      </c>
      <c r="W35" s="3">
        <v>635768.43299999996</v>
      </c>
      <c r="X35" s="3">
        <v>635768.43299999996</v>
      </c>
      <c r="Y35" s="3">
        <v>0</v>
      </c>
      <c r="Z35" s="9">
        <v>15207.4</v>
      </c>
      <c r="AA35" s="9">
        <v>15207.4</v>
      </c>
      <c r="AB35" s="3">
        <v>0</v>
      </c>
      <c r="AC35" s="3" t="s">
        <v>180</v>
      </c>
    </row>
    <row r="36" spans="1:29" s="15" customFormat="1" ht="75.75" customHeight="1">
      <c r="A36" s="4" t="s">
        <v>160</v>
      </c>
      <c r="B36" s="4" t="s">
        <v>11</v>
      </c>
      <c r="C36" s="4" t="s">
        <v>14</v>
      </c>
      <c r="D36" s="8" t="s">
        <v>270</v>
      </c>
      <c r="E36" s="4" t="s">
        <v>68</v>
      </c>
      <c r="F36" s="8" t="s">
        <v>191</v>
      </c>
      <c r="G36" s="3">
        <v>2013</v>
      </c>
      <c r="H36" s="3">
        <v>2014</v>
      </c>
      <c r="I36" s="3" t="s">
        <v>331</v>
      </c>
      <c r="J36" s="3"/>
      <c r="K36" s="3"/>
      <c r="L36" s="3"/>
      <c r="M36" s="3"/>
      <c r="N36" s="3"/>
      <c r="O36" s="3"/>
      <c r="P36" s="3"/>
      <c r="Q36" s="3"/>
      <c r="R36" s="3">
        <v>805</v>
      </c>
      <c r="S36" s="3"/>
      <c r="T36" s="3"/>
      <c r="U36" s="3">
        <v>110172010</v>
      </c>
      <c r="V36" s="3">
        <v>111</v>
      </c>
      <c r="W36" s="10">
        <v>167915.13</v>
      </c>
      <c r="X36" s="10">
        <v>167915.13</v>
      </c>
      <c r="Y36" s="3">
        <v>0</v>
      </c>
      <c r="Z36" s="9">
        <v>5648</v>
      </c>
      <c r="AA36" s="9">
        <v>5648</v>
      </c>
      <c r="AB36" s="3">
        <v>0</v>
      </c>
      <c r="AC36" s="3" t="s">
        <v>187</v>
      </c>
    </row>
    <row r="37" spans="1:29" s="15" customFormat="1" ht="75.75" customHeight="1">
      <c r="A37" s="4" t="s">
        <v>173</v>
      </c>
      <c r="B37" s="4" t="s">
        <v>11</v>
      </c>
      <c r="C37" s="4" t="s">
        <v>14</v>
      </c>
      <c r="D37" s="8" t="s">
        <v>270</v>
      </c>
      <c r="E37" s="4" t="s">
        <v>68</v>
      </c>
      <c r="F37" s="8" t="s">
        <v>198</v>
      </c>
      <c r="G37" s="3">
        <v>2013</v>
      </c>
      <c r="H37" s="3">
        <v>2014</v>
      </c>
      <c r="I37" s="3" t="s">
        <v>332</v>
      </c>
      <c r="J37" s="3"/>
      <c r="K37" s="3"/>
      <c r="L37" s="3"/>
      <c r="M37" s="3"/>
      <c r="N37" s="3"/>
      <c r="O37" s="3"/>
      <c r="P37" s="3"/>
      <c r="Q37" s="3"/>
      <c r="R37" s="3">
        <v>805</v>
      </c>
      <c r="S37" s="3"/>
      <c r="T37" s="3"/>
      <c r="U37" s="3">
        <v>110172010</v>
      </c>
      <c r="V37" s="3">
        <v>111</v>
      </c>
      <c r="W37" s="10">
        <v>414426.26699999999</v>
      </c>
      <c r="X37" s="18">
        <v>414426.26699999999</v>
      </c>
      <c r="Y37" s="3">
        <v>0</v>
      </c>
      <c r="Z37" s="10">
        <v>9607.2000000000007</v>
      </c>
      <c r="AA37" s="10">
        <v>9607.2000000000007</v>
      </c>
      <c r="AB37" s="3">
        <v>0</v>
      </c>
      <c r="AC37" s="3" t="s">
        <v>206</v>
      </c>
    </row>
    <row r="38" spans="1:29" s="15" customFormat="1" ht="76.5" customHeight="1">
      <c r="A38" s="4" t="s">
        <v>179</v>
      </c>
      <c r="B38" s="4" t="s">
        <v>11</v>
      </c>
      <c r="C38" s="4" t="s">
        <v>14</v>
      </c>
      <c r="D38" s="8" t="s">
        <v>270</v>
      </c>
      <c r="E38" s="4" t="s">
        <v>68</v>
      </c>
      <c r="F38" s="8" t="s">
        <v>205</v>
      </c>
      <c r="G38" s="3">
        <v>2013</v>
      </c>
      <c r="H38" s="3">
        <v>2014</v>
      </c>
      <c r="I38" s="3" t="s">
        <v>333</v>
      </c>
      <c r="J38" s="3"/>
      <c r="K38" s="3"/>
      <c r="L38" s="3"/>
      <c r="M38" s="3"/>
      <c r="N38" s="3"/>
      <c r="O38" s="3"/>
      <c r="P38" s="3"/>
      <c r="Q38" s="3"/>
      <c r="R38" s="3">
        <v>805</v>
      </c>
      <c r="S38" s="3"/>
      <c r="T38" s="3"/>
      <c r="U38" s="3">
        <v>110172010</v>
      </c>
      <c r="V38" s="3">
        <v>111</v>
      </c>
      <c r="W38" s="10">
        <v>480471.88900000002</v>
      </c>
      <c r="X38" s="10">
        <v>480471.88900000002</v>
      </c>
      <c r="Y38" s="3">
        <v>0</v>
      </c>
      <c r="Z38" s="10">
        <v>9624.7000000000007</v>
      </c>
      <c r="AA38" s="10">
        <v>9624.7000000000007</v>
      </c>
      <c r="AB38" s="3">
        <v>0</v>
      </c>
      <c r="AC38" s="3" t="s">
        <v>207</v>
      </c>
    </row>
    <row r="39" spans="1:29" s="15" customFormat="1" ht="78" customHeight="1">
      <c r="A39" s="4" t="s">
        <v>184</v>
      </c>
      <c r="B39" s="4" t="s">
        <v>11</v>
      </c>
      <c r="C39" s="4" t="s">
        <v>14</v>
      </c>
      <c r="D39" s="8" t="s">
        <v>270</v>
      </c>
      <c r="E39" s="4" t="s">
        <v>68</v>
      </c>
      <c r="F39" s="8" t="s">
        <v>214</v>
      </c>
      <c r="G39" s="3">
        <v>2013</v>
      </c>
      <c r="H39" s="3">
        <v>2014</v>
      </c>
      <c r="I39" s="3" t="s">
        <v>219</v>
      </c>
      <c r="J39" s="3"/>
      <c r="K39" s="3"/>
      <c r="L39" s="3"/>
      <c r="M39" s="3"/>
      <c r="N39" s="3"/>
      <c r="O39" s="3"/>
      <c r="P39" s="3"/>
      <c r="Q39" s="3"/>
      <c r="R39" s="3">
        <v>805</v>
      </c>
      <c r="S39" s="3"/>
      <c r="T39" s="3"/>
      <c r="U39" s="3">
        <v>110172010</v>
      </c>
      <c r="V39" s="3">
        <v>111</v>
      </c>
      <c r="W39" s="10">
        <v>499792.93400000001</v>
      </c>
      <c r="X39" s="10">
        <v>499792.93400000001</v>
      </c>
      <c r="Y39" s="3">
        <v>0</v>
      </c>
      <c r="Z39" s="10">
        <v>9624.7000000000007</v>
      </c>
      <c r="AA39" s="10">
        <v>9624.7000000000007</v>
      </c>
      <c r="AB39" s="3">
        <v>0</v>
      </c>
      <c r="AC39" s="3" t="s">
        <v>254</v>
      </c>
    </row>
    <row r="40" spans="1:29" s="15" customFormat="1" ht="78" customHeight="1">
      <c r="A40" s="4" t="s">
        <v>195</v>
      </c>
      <c r="B40" s="4" t="s">
        <v>11</v>
      </c>
      <c r="C40" s="4" t="s">
        <v>14</v>
      </c>
      <c r="D40" s="8" t="s">
        <v>270</v>
      </c>
      <c r="E40" s="4" t="s">
        <v>68</v>
      </c>
      <c r="F40" s="8" t="s">
        <v>262</v>
      </c>
      <c r="G40" s="3">
        <v>2013</v>
      </c>
      <c r="H40" s="3">
        <v>2014</v>
      </c>
      <c r="I40" s="3" t="s">
        <v>260</v>
      </c>
      <c r="J40" s="3"/>
      <c r="K40" s="3"/>
      <c r="L40" s="3"/>
      <c r="M40" s="3"/>
      <c r="N40" s="3"/>
      <c r="O40" s="3"/>
      <c r="P40" s="3"/>
      <c r="Q40" s="3"/>
      <c r="R40" s="3">
        <v>805</v>
      </c>
      <c r="S40" s="3"/>
      <c r="T40" s="3"/>
      <c r="U40" s="3">
        <v>110172010</v>
      </c>
      <c r="V40" s="3">
        <v>111</v>
      </c>
      <c r="W40" s="10">
        <v>526468.20299999998</v>
      </c>
      <c r="X40" s="10">
        <v>526468.20299999998</v>
      </c>
      <c r="Y40" s="3">
        <v>0</v>
      </c>
      <c r="Z40" s="10">
        <v>10072.200000000001</v>
      </c>
      <c r="AA40" s="10">
        <v>10072.200000000001</v>
      </c>
      <c r="AB40" s="3">
        <v>0</v>
      </c>
      <c r="AC40" s="3" t="s">
        <v>288</v>
      </c>
    </row>
    <row r="41" spans="1:29" s="15" customFormat="1" ht="78" customHeight="1">
      <c r="A41" s="4" t="s">
        <v>200</v>
      </c>
      <c r="B41" s="4" t="s">
        <v>11</v>
      </c>
      <c r="C41" s="4" t="s">
        <v>14</v>
      </c>
      <c r="D41" s="8" t="s">
        <v>270</v>
      </c>
      <c r="E41" s="4" t="s">
        <v>68</v>
      </c>
      <c r="F41" s="8" t="s">
        <v>281</v>
      </c>
      <c r="G41" s="3">
        <v>2013</v>
      </c>
      <c r="H41" s="3">
        <v>2014</v>
      </c>
      <c r="I41" s="3" t="s">
        <v>284</v>
      </c>
      <c r="J41" s="3"/>
      <c r="K41" s="3"/>
      <c r="L41" s="3"/>
      <c r="M41" s="3"/>
      <c r="N41" s="3"/>
      <c r="O41" s="3"/>
      <c r="P41" s="3"/>
      <c r="Q41" s="3"/>
      <c r="R41" s="3">
        <v>805</v>
      </c>
      <c r="S41" s="3"/>
      <c r="T41" s="3"/>
      <c r="U41" s="3">
        <v>110172010</v>
      </c>
      <c r="V41" s="3">
        <v>111</v>
      </c>
      <c r="W41" s="10">
        <v>584918.66399999999</v>
      </c>
      <c r="X41" s="10">
        <v>584918.66399999999</v>
      </c>
      <c r="Y41" s="3">
        <v>0</v>
      </c>
      <c r="Z41" s="10">
        <v>12534.2</v>
      </c>
      <c r="AA41" s="10">
        <v>12534.2</v>
      </c>
      <c r="AB41" s="3">
        <v>0</v>
      </c>
      <c r="AC41" s="3" t="s">
        <v>287</v>
      </c>
    </row>
    <row r="42" spans="1:29" s="15" customFormat="1" ht="78" customHeight="1">
      <c r="A42" s="4" t="s">
        <v>211</v>
      </c>
      <c r="B42" s="4" t="s">
        <v>11</v>
      </c>
      <c r="C42" s="4" t="s">
        <v>14</v>
      </c>
      <c r="D42" s="8" t="s">
        <v>270</v>
      </c>
      <c r="E42" s="4" t="s">
        <v>68</v>
      </c>
      <c r="F42" s="8" t="s">
        <v>293</v>
      </c>
      <c r="G42" s="3">
        <v>2013</v>
      </c>
      <c r="H42" s="3">
        <v>2014</v>
      </c>
      <c r="I42" s="3" t="s">
        <v>290</v>
      </c>
      <c r="J42" s="3"/>
      <c r="K42" s="3"/>
      <c r="L42" s="3"/>
      <c r="M42" s="3"/>
      <c r="N42" s="3"/>
      <c r="O42" s="3"/>
      <c r="P42" s="3"/>
      <c r="Q42" s="3"/>
      <c r="R42" s="3">
        <v>805</v>
      </c>
      <c r="S42" s="3"/>
      <c r="T42" s="3"/>
      <c r="U42" s="3">
        <v>110172010</v>
      </c>
      <c r="V42" s="3">
        <v>111</v>
      </c>
      <c r="W42" s="10">
        <v>671513.52</v>
      </c>
      <c r="X42" s="10">
        <v>671513.52</v>
      </c>
      <c r="Y42" s="3">
        <v>0</v>
      </c>
      <c r="Z42" s="10">
        <v>15428</v>
      </c>
      <c r="AA42" s="10">
        <v>15428</v>
      </c>
      <c r="AB42" s="3">
        <v>0</v>
      </c>
      <c r="AC42" s="3" t="s">
        <v>299</v>
      </c>
    </row>
    <row r="43" spans="1:29" s="15" customFormat="1" ht="78" customHeight="1">
      <c r="A43" s="4" t="s">
        <v>256</v>
      </c>
      <c r="B43" s="4" t="s">
        <v>11</v>
      </c>
      <c r="C43" s="4" t="s">
        <v>14</v>
      </c>
      <c r="D43" s="8" t="s">
        <v>270</v>
      </c>
      <c r="E43" s="4" t="s">
        <v>68</v>
      </c>
      <c r="F43" s="8" t="s">
        <v>298</v>
      </c>
      <c r="G43" s="3">
        <v>2013</v>
      </c>
      <c r="H43" s="3">
        <v>2014</v>
      </c>
      <c r="I43" s="3" t="s">
        <v>341</v>
      </c>
      <c r="J43" s="3"/>
      <c r="K43" s="3"/>
      <c r="L43" s="3"/>
      <c r="M43" s="3"/>
      <c r="N43" s="3"/>
      <c r="O43" s="3"/>
      <c r="P43" s="3"/>
      <c r="Q43" s="3"/>
      <c r="R43" s="3">
        <v>805</v>
      </c>
      <c r="S43" s="3"/>
      <c r="T43" s="3"/>
      <c r="U43" s="3">
        <v>110172010</v>
      </c>
      <c r="V43" s="3">
        <v>111</v>
      </c>
      <c r="W43" s="10">
        <v>776046.69700000004</v>
      </c>
      <c r="X43" s="10">
        <v>776046.69700000004</v>
      </c>
      <c r="Y43" s="3">
        <v>0</v>
      </c>
      <c r="Z43" s="10">
        <v>18260.8</v>
      </c>
      <c r="AA43" s="10">
        <v>18260.8</v>
      </c>
      <c r="AB43" s="3">
        <v>0</v>
      </c>
      <c r="AC43" s="3" t="s">
        <v>300</v>
      </c>
    </row>
    <row r="44" spans="1:29" s="15" customFormat="1" ht="78" customHeight="1">
      <c r="A44" s="4" t="s">
        <v>278</v>
      </c>
      <c r="B44" s="4" t="s">
        <v>11</v>
      </c>
      <c r="C44" s="4" t="s">
        <v>14</v>
      </c>
      <c r="D44" s="8" t="s">
        <v>270</v>
      </c>
      <c r="E44" s="4" t="s">
        <v>68</v>
      </c>
      <c r="F44" s="8" t="s">
        <v>310</v>
      </c>
      <c r="G44" s="3">
        <v>2013</v>
      </c>
      <c r="H44" s="3">
        <v>2014</v>
      </c>
      <c r="I44" s="3" t="s">
        <v>305</v>
      </c>
      <c r="J44" s="3"/>
      <c r="K44" s="3"/>
      <c r="L44" s="3"/>
      <c r="M44" s="3"/>
      <c r="N44" s="3"/>
      <c r="O44" s="3"/>
      <c r="P44" s="3"/>
      <c r="Q44" s="3"/>
      <c r="R44" s="3">
        <v>805</v>
      </c>
      <c r="S44" s="3"/>
      <c r="T44" s="3"/>
      <c r="U44" s="3">
        <v>110172010</v>
      </c>
      <c r="V44" s="3" t="s">
        <v>307</v>
      </c>
      <c r="W44" s="10">
        <v>80498</v>
      </c>
      <c r="X44" s="10">
        <v>80498</v>
      </c>
      <c r="Y44" s="3">
        <v>0</v>
      </c>
      <c r="Z44" s="10">
        <v>2347.8000000000002</v>
      </c>
      <c r="AA44" s="10">
        <v>2347.8000000000002</v>
      </c>
      <c r="AB44" s="3">
        <v>0</v>
      </c>
      <c r="AC44" s="3" t="s">
        <v>311</v>
      </c>
    </row>
    <row r="45" spans="1:29" s="15" customFormat="1" ht="78" customHeight="1">
      <c r="A45" s="41" t="s">
        <v>461</v>
      </c>
      <c r="B45" s="41" t="s">
        <v>11</v>
      </c>
      <c r="C45" s="41" t="s">
        <v>14</v>
      </c>
      <c r="D45" s="43" t="s">
        <v>270</v>
      </c>
      <c r="E45" s="41" t="s">
        <v>68</v>
      </c>
      <c r="F45" s="43" t="s">
        <v>515</v>
      </c>
      <c r="G45" s="44">
        <v>2013</v>
      </c>
      <c r="H45" s="44">
        <v>2014</v>
      </c>
      <c r="I45" s="44" t="s">
        <v>460</v>
      </c>
      <c r="J45" s="44"/>
      <c r="K45" s="44"/>
      <c r="L45" s="44"/>
      <c r="M45" s="44"/>
      <c r="N45" s="44"/>
      <c r="O45" s="44"/>
      <c r="P45" s="44"/>
      <c r="Q45" s="44"/>
      <c r="R45" s="44">
        <v>805</v>
      </c>
      <c r="S45" s="44"/>
      <c r="T45" s="44"/>
      <c r="U45" s="44">
        <v>110172010</v>
      </c>
      <c r="V45" s="44" t="s">
        <v>307</v>
      </c>
      <c r="W45" s="51">
        <v>168610</v>
      </c>
      <c r="X45" s="51">
        <v>168610</v>
      </c>
      <c r="Y45" s="44">
        <v>0</v>
      </c>
      <c r="Z45" s="51">
        <v>4968.3</v>
      </c>
      <c r="AA45" s="51">
        <v>4968.3</v>
      </c>
      <c r="AB45" s="44">
        <v>0</v>
      </c>
      <c r="AC45" s="44" t="s">
        <v>518</v>
      </c>
    </row>
    <row r="46" spans="1:29" s="15" customFormat="1" ht="183.75" customHeight="1">
      <c r="A46" s="4" t="s">
        <v>365</v>
      </c>
      <c r="B46" s="4" t="s">
        <v>42</v>
      </c>
      <c r="C46" s="4" t="s">
        <v>41</v>
      </c>
      <c r="D46" s="8" t="s">
        <v>268</v>
      </c>
      <c r="E46" s="4" t="s">
        <v>70</v>
      </c>
      <c r="F46" s="4" t="s">
        <v>74</v>
      </c>
      <c r="G46" s="3">
        <v>2018</v>
      </c>
      <c r="H46" s="3">
        <v>2015</v>
      </c>
      <c r="I46" s="3" t="s">
        <v>342</v>
      </c>
      <c r="J46" s="3"/>
      <c r="K46" s="3"/>
      <c r="L46" s="3"/>
      <c r="M46" s="3"/>
      <c r="N46" s="3"/>
      <c r="O46" s="3"/>
      <c r="P46" s="3"/>
      <c r="Q46" s="3"/>
      <c r="R46" s="3"/>
      <c r="S46" s="3"/>
      <c r="T46" s="3"/>
      <c r="U46" s="3"/>
      <c r="V46" s="3"/>
      <c r="W46" s="3"/>
      <c r="X46" s="3"/>
      <c r="Y46" s="3"/>
      <c r="Z46" s="3"/>
      <c r="AA46" s="3"/>
      <c r="AB46" s="3">
        <f>K46-J46</f>
        <v>0</v>
      </c>
      <c r="AC46" s="4" t="s">
        <v>75</v>
      </c>
    </row>
    <row r="47" spans="1:29" s="15" customFormat="1" ht="78" customHeight="1">
      <c r="A47" s="4" t="s">
        <v>366</v>
      </c>
      <c r="B47" s="4" t="s">
        <v>42</v>
      </c>
      <c r="C47" s="4" t="s">
        <v>41</v>
      </c>
      <c r="D47" s="8" t="s">
        <v>268</v>
      </c>
      <c r="E47" s="4" t="s">
        <v>70</v>
      </c>
      <c r="F47" s="4" t="s">
        <v>86</v>
      </c>
      <c r="G47" s="3">
        <v>2018</v>
      </c>
      <c r="H47" s="3">
        <v>2015</v>
      </c>
      <c r="I47" s="3" t="s">
        <v>82</v>
      </c>
      <c r="J47" s="3"/>
      <c r="K47" s="3"/>
      <c r="L47" s="3"/>
      <c r="M47" s="3"/>
      <c r="N47" s="3"/>
      <c r="O47" s="3"/>
      <c r="P47" s="3"/>
      <c r="Q47" s="3"/>
      <c r="R47" s="3"/>
      <c r="S47" s="3"/>
      <c r="T47" s="3"/>
      <c r="U47" s="3"/>
      <c r="V47" s="3"/>
      <c r="W47" s="3"/>
      <c r="X47" s="3"/>
      <c r="Y47" s="3"/>
      <c r="Z47" s="3"/>
      <c r="AA47" s="3"/>
      <c r="AB47" s="3">
        <f>K47-J47</f>
        <v>0</v>
      </c>
      <c r="AC47" s="4" t="s">
        <v>79</v>
      </c>
    </row>
    <row r="48" spans="1:29" s="15" customFormat="1" ht="77.25" customHeight="1">
      <c r="A48" s="4" t="s">
        <v>48</v>
      </c>
      <c r="B48" s="4" t="s">
        <v>42</v>
      </c>
      <c r="C48" s="4" t="s">
        <v>41</v>
      </c>
      <c r="D48" s="8" t="s">
        <v>268</v>
      </c>
      <c r="E48" s="4" t="s">
        <v>70</v>
      </c>
      <c r="F48" s="4" t="s">
        <v>102</v>
      </c>
      <c r="G48" s="3">
        <v>2018</v>
      </c>
      <c r="H48" s="3">
        <v>2016</v>
      </c>
      <c r="I48" s="3" t="s">
        <v>98</v>
      </c>
      <c r="J48" s="3"/>
      <c r="K48" s="3"/>
      <c r="L48" s="3"/>
      <c r="M48" s="3"/>
      <c r="N48" s="3"/>
      <c r="O48" s="3"/>
      <c r="P48" s="3"/>
      <c r="Q48" s="3"/>
      <c r="R48" s="3"/>
      <c r="S48" s="3"/>
      <c r="T48" s="3"/>
      <c r="U48" s="3"/>
      <c r="V48" s="3"/>
      <c r="W48" s="3"/>
      <c r="X48" s="3"/>
      <c r="Y48" s="3"/>
      <c r="Z48" s="3"/>
      <c r="AA48" s="3"/>
      <c r="AB48" s="3">
        <f>K48-J48</f>
        <v>0</v>
      </c>
      <c r="AC48" s="4" t="s">
        <v>88</v>
      </c>
    </row>
    <row r="49" spans="1:29" s="15" customFormat="1" ht="77.25" customHeight="1">
      <c r="A49" s="4" t="s">
        <v>67</v>
      </c>
      <c r="B49" s="4" t="s">
        <v>42</v>
      </c>
      <c r="C49" s="4" t="s">
        <v>41</v>
      </c>
      <c r="D49" s="8" t="s">
        <v>268</v>
      </c>
      <c r="E49" s="4" t="s">
        <v>70</v>
      </c>
      <c r="F49" s="8" t="s">
        <v>272</v>
      </c>
      <c r="G49" s="3">
        <v>2018</v>
      </c>
      <c r="H49" s="3">
        <v>2016</v>
      </c>
      <c r="I49" s="3" t="s">
        <v>103</v>
      </c>
      <c r="J49" s="3"/>
      <c r="K49" s="3"/>
      <c r="L49" s="3"/>
      <c r="M49" s="3"/>
      <c r="N49" s="3"/>
      <c r="O49" s="3"/>
      <c r="P49" s="3"/>
      <c r="Q49" s="3"/>
      <c r="R49" s="3"/>
      <c r="S49" s="3"/>
      <c r="T49" s="3"/>
      <c r="U49" s="3"/>
      <c r="V49" s="3"/>
      <c r="W49" s="3"/>
      <c r="X49" s="3"/>
      <c r="Y49" s="3"/>
      <c r="Z49" s="3"/>
      <c r="AA49" s="3"/>
      <c r="AB49" s="3">
        <f>K49-J49</f>
        <v>0</v>
      </c>
      <c r="AC49" s="4" t="s">
        <v>109</v>
      </c>
    </row>
    <row r="50" spans="1:29" s="15" customFormat="1" ht="78" customHeight="1">
      <c r="A50" s="4" t="s">
        <v>77</v>
      </c>
      <c r="B50" s="4" t="s">
        <v>42</v>
      </c>
      <c r="C50" s="4" t="s">
        <v>41</v>
      </c>
      <c r="D50" s="8" t="s">
        <v>268</v>
      </c>
      <c r="E50" s="4" t="s">
        <v>70</v>
      </c>
      <c r="F50" s="13" t="s">
        <v>273</v>
      </c>
      <c r="G50" s="3">
        <v>2018</v>
      </c>
      <c r="H50" s="3">
        <v>2016</v>
      </c>
      <c r="I50" s="3" t="s">
        <v>136</v>
      </c>
      <c r="J50" s="3"/>
      <c r="K50" s="3"/>
      <c r="L50" s="3"/>
      <c r="M50" s="3"/>
      <c r="N50" s="3"/>
      <c r="O50" s="3"/>
      <c r="P50" s="3"/>
      <c r="Q50" s="3"/>
      <c r="R50" s="3">
        <v>805</v>
      </c>
      <c r="S50" s="3"/>
      <c r="T50" s="3"/>
      <c r="U50" s="3">
        <v>130100000</v>
      </c>
      <c r="V50" s="3">
        <v>111</v>
      </c>
      <c r="W50" s="3">
        <v>94972.3</v>
      </c>
      <c r="X50" s="3">
        <v>94972.3</v>
      </c>
      <c r="Y50" s="3">
        <v>0</v>
      </c>
      <c r="Z50" s="9">
        <v>3672</v>
      </c>
      <c r="AA50" s="9">
        <v>2947</v>
      </c>
      <c r="AB50" s="10">
        <v>-0.72499999999999998</v>
      </c>
      <c r="AC50" s="36" t="s">
        <v>314</v>
      </c>
    </row>
    <row r="51" spans="1:29" s="15" customFormat="1" ht="78.75" customHeight="1">
      <c r="A51" s="4" t="s">
        <v>85</v>
      </c>
      <c r="B51" s="4" t="s">
        <v>42</v>
      </c>
      <c r="C51" s="4" t="s">
        <v>41</v>
      </c>
      <c r="D51" s="8" t="s">
        <v>268</v>
      </c>
      <c r="E51" s="4" t="s">
        <v>70</v>
      </c>
      <c r="F51" s="14" t="s">
        <v>149</v>
      </c>
      <c r="G51" s="3">
        <v>2018</v>
      </c>
      <c r="H51" s="3">
        <v>2016</v>
      </c>
      <c r="I51" s="3" t="s">
        <v>329</v>
      </c>
      <c r="J51" s="3"/>
      <c r="K51" s="3"/>
      <c r="L51" s="3"/>
      <c r="M51" s="3"/>
      <c r="N51" s="3"/>
      <c r="O51" s="3"/>
      <c r="P51" s="3"/>
      <c r="Q51" s="3"/>
      <c r="R51" s="3">
        <v>805</v>
      </c>
      <c r="S51" s="3"/>
      <c r="T51" s="3"/>
      <c r="U51" s="3">
        <v>130100000</v>
      </c>
      <c r="V51" s="3">
        <v>111</v>
      </c>
      <c r="W51" s="3">
        <v>132357.29999999999</v>
      </c>
      <c r="X51" s="3">
        <v>132357.29999999999</v>
      </c>
      <c r="Y51" s="3">
        <v>0</v>
      </c>
      <c r="Z51" s="9">
        <v>18312.099999999999</v>
      </c>
      <c r="AA51" s="9">
        <v>12456.5</v>
      </c>
      <c r="AB51" s="9">
        <f>AA51-Z51</f>
        <v>-5855.5999999999985</v>
      </c>
      <c r="AC51" s="36" t="s">
        <v>322</v>
      </c>
    </row>
    <row r="52" spans="1:29" s="15" customFormat="1" ht="76.5" customHeight="1">
      <c r="A52" s="4" t="s">
        <v>106</v>
      </c>
      <c r="B52" s="4" t="s">
        <v>42</v>
      </c>
      <c r="C52" s="4" t="s">
        <v>41</v>
      </c>
      <c r="D52" s="8" t="s">
        <v>268</v>
      </c>
      <c r="E52" s="4" t="s">
        <v>70</v>
      </c>
      <c r="F52" s="16" t="s">
        <v>156</v>
      </c>
      <c r="G52" s="3">
        <v>2018</v>
      </c>
      <c r="H52" s="3">
        <v>2016</v>
      </c>
      <c r="I52" s="3" t="s">
        <v>151</v>
      </c>
      <c r="J52" s="3"/>
      <c r="K52" s="3"/>
      <c r="L52" s="3"/>
      <c r="M52" s="3"/>
      <c r="N52" s="3"/>
      <c r="O52" s="3"/>
      <c r="P52" s="3"/>
      <c r="Q52" s="3"/>
      <c r="R52" s="3">
        <v>805</v>
      </c>
      <c r="S52" s="3"/>
      <c r="T52" s="3"/>
      <c r="U52" s="3">
        <v>130100000</v>
      </c>
      <c r="V52" s="3">
        <v>111</v>
      </c>
      <c r="W52" s="3">
        <v>30091.9</v>
      </c>
      <c r="X52" s="3">
        <v>30091.9</v>
      </c>
      <c r="Y52" s="3">
        <v>0</v>
      </c>
      <c r="Z52" s="9">
        <v>4393.2</v>
      </c>
      <c r="AA52" s="9">
        <v>4393.2</v>
      </c>
      <c r="AB52" s="9">
        <f>AA52-Z52</f>
        <v>0</v>
      </c>
      <c r="AC52" s="4" t="s">
        <v>326</v>
      </c>
    </row>
    <row r="53" spans="1:29" s="15" customFormat="1" ht="80.25" customHeight="1">
      <c r="A53" s="4" t="s">
        <v>137</v>
      </c>
      <c r="B53" s="4" t="s">
        <v>42</v>
      </c>
      <c r="C53" s="4" t="s">
        <v>168</v>
      </c>
      <c r="D53" s="8" t="s">
        <v>268</v>
      </c>
      <c r="E53" s="4" t="s">
        <v>169</v>
      </c>
      <c r="F53" s="14" t="s">
        <v>170</v>
      </c>
      <c r="G53" s="3">
        <v>2018</v>
      </c>
      <c r="H53" s="3">
        <v>2016</v>
      </c>
      <c r="I53" s="3" t="s">
        <v>158</v>
      </c>
      <c r="J53" s="3"/>
      <c r="K53" s="3"/>
      <c r="L53" s="3"/>
      <c r="M53" s="3"/>
      <c r="N53" s="3"/>
      <c r="O53" s="3"/>
      <c r="P53" s="3"/>
      <c r="Q53" s="3"/>
      <c r="R53" s="3">
        <v>805</v>
      </c>
      <c r="S53" s="3"/>
      <c r="T53" s="3"/>
      <c r="U53" s="3">
        <v>130100000</v>
      </c>
      <c r="V53" s="3">
        <v>111</v>
      </c>
      <c r="W53" s="3">
        <v>77718.100000000006</v>
      </c>
      <c r="X53" s="3">
        <v>77718.100000000006</v>
      </c>
      <c r="Y53" s="3">
        <v>0</v>
      </c>
      <c r="Z53" s="9">
        <v>10172.700000000001</v>
      </c>
      <c r="AA53" s="9">
        <v>10172.700000000001</v>
      </c>
      <c r="AB53" s="9">
        <v>0</v>
      </c>
      <c r="AC53" s="4" t="s">
        <v>325</v>
      </c>
    </row>
    <row r="54" spans="1:29" s="15" customFormat="1" ht="78" customHeight="1">
      <c r="A54" s="4" t="s">
        <v>143</v>
      </c>
      <c r="B54" s="4" t="s">
        <v>42</v>
      </c>
      <c r="C54" s="4" t="s">
        <v>41</v>
      </c>
      <c r="D54" s="8" t="s">
        <v>268</v>
      </c>
      <c r="E54" s="4" t="s">
        <v>169</v>
      </c>
      <c r="F54" s="14" t="s">
        <v>178</v>
      </c>
      <c r="G54" s="3">
        <v>2018</v>
      </c>
      <c r="H54" s="3">
        <v>2016</v>
      </c>
      <c r="I54" s="3" t="s">
        <v>171</v>
      </c>
      <c r="J54" s="3"/>
      <c r="K54" s="3"/>
      <c r="L54" s="3"/>
      <c r="M54" s="3"/>
      <c r="N54" s="3"/>
      <c r="O54" s="3"/>
      <c r="P54" s="3"/>
      <c r="Q54" s="3"/>
      <c r="R54" s="3">
        <v>805</v>
      </c>
      <c r="S54" s="3"/>
      <c r="T54" s="3"/>
      <c r="U54" s="3">
        <v>130100000</v>
      </c>
      <c r="V54" s="3">
        <v>111</v>
      </c>
      <c r="W54" s="9">
        <v>103541.59</v>
      </c>
      <c r="X54" s="3">
        <v>103299.6</v>
      </c>
      <c r="Y54" s="3">
        <v>-242</v>
      </c>
      <c r="Z54" s="9">
        <v>12045.3</v>
      </c>
      <c r="AA54" s="9">
        <v>12045.3</v>
      </c>
      <c r="AB54" s="9">
        <v>0</v>
      </c>
      <c r="AC54" s="37" t="s">
        <v>323</v>
      </c>
    </row>
    <row r="55" spans="1:29" s="15" customFormat="1" ht="78" customHeight="1">
      <c r="A55" s="4" t="s">
        <v>152</v>
      </c>
      <c r="B55" s="4" t="s">
        <v>42</v>
      </c>
      <c r="C55" s="4" t="s">
        <v>41</v>
      </c>
      <c r="D55" s="8" t="s">
        <v>268</v>
      </c>
      <c r="E55" s="4" t="s">
        <v>70</v>
      </c>
      <c r="F55" s="14" t="s">
        <v>194</v>
      </c>
      <c r="G55" s="3">
        <v>2018</v>
      </c>
      <c r="H55" s="3">
        <v>2016</v>
      </c>
      <c r="I55" s="3" t="s">
        <v>330</v>
      </c>
      <c r="J55" s="3"/>
      <c r="K55" s="3"/>
      <c r="L55" s="3"/>
      <c r="M55" s="3"/>
      <c r="N55" s="3"/>
      <c r="O55" s="3"/>
      <c r="P55" s="3"/>
      <c r="Q55" s="3"/>
      <c r="R55" s="3">
        <v>805</v>
      </c>
      <c r="S55" s="3"/>
      <c r="T55" s="3"/>
      <c r="U55" s="3">
        <v>130100000</v>
      </c>
      <c r="V55" s="3">
        <v>111</v>
      </c>
      <c r="W55" s="9">
        <v>143598</v>
      </c>
      <c r="X55" s="9">
        <v>143598</v>
      </c>
      <c r="Y55" s="3">
        <v>0</v>
      </c>
      <c r="Z55" s="9">
        <v>16940.099999999999</v>
      </c>
      <c r="AA55" s="9">
        <v>16940.099999999999</v>
      </c>
      <c r="AB55" s="17">
        <v>0</v>
      </c>
      <c r="AC55" s="4" t="s">
        <v>324</v>
      </c>
    </row>
    <row r="56" spans="1:29" s="15" customFormat="1" ht="76.5" customHeight="1">
      <c r="A56" s="4" t="s">
        <v>161</v>
      </c>
      <c r="B56" s="4" t="s">
        <v>42</v>
      </c>
      <c r="C56" s="4" t="s">
        <v>41</v>
      </c>
      <c r="D56" s="8" t="s">
        <v>268</v>
      </c>
      <c r="E56" s="4" t="s">
        <v>70</v>
      </c>
      <c r="F56" s="16" t="s">
        <v>193</v>
      </c>
      <c r="G56" s="3">
        <v>2018</v>
      </c>
      <c r="H56" s="3">
        <v>2016</v>
      </c>
      <c r="I56" s="3" t="s">
        <v>334</v>
      </c>
      <c r="J56" s="3"/>
      <c r="K56" s="3"/>
      <c r="L56" s="3"/>
      <c r="M56" s="3"/>
      <c r="N56" s="3"/>
      <c r="O56" s="3"/>
      <c r="P56" s="3"/>
      <c r="Q56" s="3"/>
      <c r="R56" s="3">
        <v>805</v>
      </c>
      <c r="S56" s="3"/>
      <c r="T56" s="3"/>
      <c r="U56" s="3">
        <v>130100000</v>
      </c>
      <c r="V56" s="3">
        <v>111</v>
      </c>
      <c r="W56" s="10">
        <v>41560.317000000003</v>
      </c>
      <c r="X56" s="10">
        <v>40328.017</v>
      </c>
      <c r="Y56" s="10">
        <v>1232.3</v>
      </c>
      <c r="Z56" s="10">
        <v>7078.5</v>
      </c>
      <c r="AA56" s="10">
        <v>7078.5</v>
      </c>
      <c r="AB56" s="17">
        <v>0</v>
      </c>
      <c r="AC56" s="35" t="s">
        <v>315</v>
      </c>
    </row>
    <row r="57" spans="1:29" s="15" customFormat="1" ht="153.75" customHeight="1">
      <c r="A57" s="4" t="s">
        <v>172</v>
      </c>
      <c r="B57" s="4" t="s">
        <v>42</v>
      </c>
      <c r="C57" s="4" t="s">
        <v>41</v>
      </c>
      <c r="D57" s="8" t="s">
        <v>268</v>
      </c>
      <c r="E57" s="4" t="s">
        <v>70</v>
      </c>
      <c r="F57" s="16" t="s">
        <v>208</v>
      </c>
      <c r="G57" s="3">
        <v>2018</v>
      </c>
      <c r="H57" s="3">
        <v>2016</v>
      </c>
      <c r="I57" s="3" t="s">
        <v>332</v>
      </c>
      <c r="J57" s="3"/>
      <c r="K57" s="3"/>
      <c r="L57" s="3"/>
      <c r="M57" s="3"/>
      <c r="N57" s="3"/>
      <c r="O57" s="3"/>
      <c r="P57" s="3"/>
      <c r="Q57" s="3"/>
      <c r="R57" s="3">
        <v>805</v>
      </c>
      <c r="S57" s="3"/>
      <c r="T57" s="3"/>
      <c r="U57" s="3">
        <v>130100000</v>
      </c>
      <c r="V57" s="3">
        <v>111</v>
      </c>
      <c r="W57" s="10">
        <v>100044.20299999999</v>
      </c>
      <c r="X57" s="10">
        <v>97625.9</v>
      </c>
      <c r="Y57" s="10">
        <v>2418.3029999999999</v>
      </c>
      <c r="Z57" s="10">
        <v>20318.5</v>
      </c>
      <c r="AA57" s="10">
        <v>20318.5</v>
      </c>
      <c r="AB57" s="17">
        <v>0</v>
      </c>
      <c r="AC57" s="36" t="s">
        <v>316</v>
      </c>
    </row>
    <row r="58" spans="1:29" s="15" customFormat="1" ht="81.75" customHeight="1">
      <c r="A58" s="4" t="s">
        <v>181</v>
      </c>
      <c r="B58" s="4" t="s">
        <v>42</v>
      </c>
      <c r="C58" s="4" t="s">
        <v>41</v>
      </c>
      <c r="D58" s="8" t="s">
        <v>268</v>
      </c>
      <c r="E58" s="4" t="s">
        <v>70</v>
      </c>
      <c r="F58" s="8" t="s">
        <v>216</v>
      </c>
      <c r="G58" s="3">
        <v>2018</v>
      </c>
      <c r="H58" s="3">
        <v>2016</v>
      </c>
      <c r="I58" s="3" t="s">
        <v>219</v>
      </c>
      <c r="J58" s="3"/>
      <c r="K58" s="3"/>
      <c r="L58" s="3"/>
      <c r="M58" s="3"/>
      <c r="N58" s="3"/>
      <c r="O58" s="3"/>
      <c r="P58" s="3"/>
      <c r="Q58" s="3"/>
      <c r="R58" s="3">
        <v>805</v>
      </c>
      <c r="S58" s="3"/>
      <c r="T58" s="3"/>
      <c r="U58" s="3">
        <v>130100000</v>
      </c>
      <c r="V58" s="3">
        <v>111</v>
      </c>
      <c r="W58" s="10">
        <v>116579.3</v>
      </c>
      <c r="X58" s="10">
        <v>111937.4</v>
      </c>
      <c r="Y58" s="10">
        <v>4641.8999999999996</v>
      </c>
      <c r="Z58" s="10">
        <v>21342.400000000001</v>
      </c>
      <c r="AA58" s="10">
        <v>21342.400000000001</v>
      </c>
      <c r="AB58" s="17">
        <v>0</v>
      </c>
      <c r="AC58" s="36" t="s">
        <v>317</v>
      </c>
    </row>
    <row r="59" spans="1:29" s="15" customFormat="1" ht="81.75" customHeight="1">
      <c r="A59" s="4" t="s">
        <v>186</v>
      </c>
      <c r="B59" s="4" t="s">
        <v>42</v>
      </c>
      <c r="C59" s="4" t="s">
        <v>41</v>
      </c>
      <c r="D59" s="8" t="s">
        <v>268</v>
      </c>
      <c r="E59" s="4" t="s">
        <v>70</v>
      </c>
      <c r="F59" s="8" t="s">
        <v>263</v>
      </c>
      <c r="G59" s="3">
        <v>2018</v>
      </c>
      <c r="H59" s="3">
        <v>2016</v>
      </c>
      <c r="I59" s="3" t="s">
        <v>260</v>
      </c>
      <c r="J59" s="3"/>
      <c r="K59" s="3"/>
      <c r="L59" s="3"/>
      <c r="M59" s="3"/>
      <c r="N59" s="3"/>
      <c r="O59" s="3"/>
      <c r="P59" s="3"/>
      <c r="Q59" s="3"/>
      <c r="R59" s="3">
        <v>805</v>
      </c>
      <c r="S59" s="3"/>
      <c r="T59" s="3"/>
      <c r="U59" s="3">
        <v>130100000</v>
      </c>
      <c r="V59" s="3">
        <v>111</v>
      </c>
      <c r="W59" s="10">
        <v>131990.372</v>
      </c>
      <c r="X59" s="10">
        <v>130155.872</v>
      </c>
      <c r="Y59" s="10">
        <v>1834.5</v>
      </c>
      <c r="Z59" s="10">
        <v>27658.799999999999</v>
      </c>
      <c r="AA59" s="10">
        <v>27658.799999999999</v>
      </c>
      <c r="AB59" s="17">
        <v>0</v>
      </c>
      <c r="AC59" s="36" t="s">
        <v>318</v>
      </c>
    </row>
    <row r="60" spans="1:29" s="15" customFormat="1" ht="81.75" customHeight="1">
      <c r="A60" s="4" t="s">
        <v>197</v>
      </c>
      <c r="B60" s="4" t="s">
        <v>42</v>
      </c>
      <c r="C60" s="4" t="s">
        <v>41</v>
      </c>
      <c r="D60" s="8" t="s">
        <v>268</v>
      </c>
      <c r="E60" s="4" t="s">
        <v>70</v>
      </c>
      <c r="F60" s="8" t="s">
        <v>282</v>
      </c>
      <c r="G60" s="3">
        <v>2018</v>
      </c>
      <c r="H60" s="3">
        <v>2016</v>
      </c>
      <c r="I60" s="3" t="s">
        <v>284</v>
      </c>
      <c r="J60" s="3"/>
      <c r="K60" s="3"/>
      <c r="L60" s="3"/>
      <c r="M60" s="3"/>
      <c r="N60" s="3"/>
      <c r="O60" s="3"/>
      <c r="P60" s="3"/>
      <c r="Q60" s="3"/>
      <c r="R60" s="3">
        <v>805</v>
      </c>
      <c r="S60" s="3"/>
      <c r="T60" s="3"/>
      <c r="U60" s="3">
        <v>130100000</v>
      </c>
      <c r="V60" s="3">
        <v>111</v>
      </c>
      <c r="W60" s="10">
        <v>146928.17199999999</v>
      </c>
      <c r="X60" s="10">
        <v>138961.57199999999</v>
      </c>
      <c r="Y60" s="10">
        <v>7966.6</v>
      </c>
      <c r="Z60" s="10">
        <v>34713.699999999997</v>
      </c>
      <c r="AA60" s="10">
        <v>34713.699999999997</v>
      </c>
      <c r="AB60" s="17">
        <v>0</v>
      </c>
      <c r="AC60" s="36" t="s">
        <v>319</v>
      </c>
    </row>
    <row r="61" spans="1:29" s="15" customFormat="1" ht="81.75" customHeight="1">
      <c r="A61" s="4" t="s">
        <v>204</v>
      </c>
      <c r="B61" s="4" t="s">
        <v>42</v>
      </c>
      <c r="C61" s="4" t="s">
        <v>41</v>
      </c>
      <c r="D61" s="8" t="s">
        <v>268</v>
      </c>
      <c r="E61" s="4" t="s">
        <v>70</v>
      </c>
      <c r="F61" s="8" t="s">
        <v>294</v>
      </c>
      <c r="G61" s="3">
        <v>2018</v>
      </c>
      <c r="H61" s="3">
        <v>2016</v>
      </c>
      <c r="I61" s="3" t="s">
        <v>290</v>
      </c>
      <c r="J61" s="3"/>
      <c r="K61" s="3"/>
      <c r="L61" s="3"/>
      <c r="M61" s="3"/>
      <c r="N61" s="3"/>
      <c r="O61" s="3"/>
      <c r="P61" s="3"/>
      <c r="Q61" s="3"/>
      <c r="R61" s="3">
        <v>805</v>
      </c>
      <c r="S61" s="3"/>
      <c r="T61" s="3"/>
      <c r="U61" s="3">
        <v>130100000</v>
      </c>
      <c r="V61" s="3">
        <v>111</v>
      </c>
      <c r="W61" s="10">
        <v>153543.17000000001</v>
      </c>
      <c r="X61" s="10">
        <v>150201.47</v>
      </c>
      <c r="Y61" s="10">
        <v>3341.7</v>
      </c>
      <c r="Z61" s="10">
        <v>39828.300000000003</v>
      </c>
      <c r="AA61" s="10">
        <v>39828.300000000003</v>
      </c>
      <c r="AB61" s="17">
        <v>0</v>
      </c>
      <c r="AC61" s="36" t="s">
        <v>320</v>
      </c>
    </row>
    <row r="62" spans="1:29" s="15" customFormat="1" ht="81.75" customHeight="1">
      <c r="A62" s="4" t="s">
        <v>213</v>
      </c>
      <c r="B62" s="4" t="s">
        <v>42</v>
      </c>
      <c r="C62" s="4" t="s">
        <v>41</v>
      </c>
      <c r="D62" s="8" t="s">
        <v>268</v>
      </c>
      <c r="E62" s="4" t="s">
        <v>70</v>
      </c>
      <c r="F62" s="8" t="s">
        <v>302</v>
      </c>
      <c r="G62" s="3">
        <v>2018</v>
      </c>
      <c r="H62" s="3">
        <v>2016</v>
      </c>
      <c r="I62" s="3" t="s">
        <v>341</v>
      </c>
      <c r="J62" s="3"/>
      <c r="K62" s="3"/>
      <c r="L62" s="3"/>
      <c r="M62" s="3"/>
      <c r="N62" s="3"/>
      <c r="O62" s="3"/>
      <c r="P62" s="3"/>
      <c r="Q62" s="3"/>
      <c r="R62" s="3">
        <v>805</v>
      </c>
      <c r="S62" s="3"/>
      <c r="T62" s="3"/>
      <c r="U62" s="3">
        <v>130100000</v>
      </c>
      <c r="V62" s="3">
        <v>111</v>
      </c>
      <c r="W62" s="10">
        <v>161118.302</v>
      </c>
      <c r="X62" s="10">
        <v>159567.60200000001</v>
      </c>
      <c r="Y62" s="10">
        <v>1550.7</v>
      </c>
      <c r="Z62" s="10">
        <v>46843.4</v>
      </c>
      <c r="AA62" s="10">
        <v>46843.4</v>
      </c>
      <c r="AB62" s="17">
        <v>0</v>
      </c>
      <c r="AC62" s="36" t="s">
        <v>321</v>
      </c>
    </row>
    <row r="63" spans="1:29" s="15" customFormat="1" ht="96" customHeight="1">
      <c r="A63" s="4" t="s">
        <v>257</v>
      </c>
      <c r="B63" s="4" t="s">
        <v>42</v>
      </c>
      <c r="C63" s="4" t="s">
        <v>41</v>
      </c>
      <c r="D63" s="8" t="s">
        <v>268</v>
      </c>
      <c r="E63" s="4" t="s">
        <v>70</v>
      </c>
      <c r="F63" s="8" t="s">
        <v>312</v>
      </c>
      <c r="G63" s="3">
        <v>2018</v>
      </c>
      <c r="H63" s="3">
        <v>2016</v>
      </c>
      <c r="I63" s="3" t="s">
        <v>305</v>
      </c>
      <c r="J63" s="3"/>
      <c r="K63" s="3"/>
      <c r="L63" s="3"/>
      <c r="M63" s="3"/>
      <c r="N63" s="3"/>
      <c r="O63" s="3"/>
      <c r="P63" s="3"/>
      <c r="Q63" s="3"/>
      <c r="R63" s="3">
        <v>805</v>
      </c>
      <c r="S63" s="3"/>
      <c r="T63" s="3"/>
      <c r="U63" s="3" t="s">
        <v>520</v>
      </c>
      <c r="V63" s="3" t="s">
        <v>307</v>
      </c>
      <c r="W63" s="10">
        <v>10613.2</v>
      </c>
      <c r="X63" s="10">
        <v>10613.2</v>
      </c>
      <c r="Y63" s="18">
        <v>0</v>
      </c>
      <c r="Z63" s="10">
        <v>5257.9</v>
      </c>
      <c r="AA63" s="10">
        <v>5257.9</v>
      </c>
      <c r="AB63" s="17">
        <v>0</v>
      </c>
      <c r="AC63" s="38" t="s">
        <v>328</v>
      </c>
    </row>
    <row r="64" spans="1:29" s="15" customFormat="1" ht="123" customHeight="1">
      <c r="A64" s="41" t="s">
        <v>462</v>
      </c>
      <c r="B64" s="41" t="s">
        <v>42</v>
      </c>
      <c r="C64" s="41" t="s">
        <v>41</v>
      </c>
      <c r="D64" s="43" t="s">
        <v>268</v>
      </c>
      <c r="E64" s="41" t="s">
        <v>70</v>
      </c>
      <c r="F64" s="43" t="s">
        <v>516</v>
      </c>
      <c r="G64" s="44">
        <v>2018</v>
      </c>
      <c r="H64" s="44">
        <v>2016</v>
      </c>
      <c r="I64" s="44" t="s">
        <v>513</v>
      </c>
      <c r="J64" s="44"/>
      <c r="K64" s="44"/>
      <c r="L64" s="44"/>
      <c r="M64" s="44"/>
      <c r="N64" s="44"/>
      <c r="O64" s="44"/>
      <c r="P64" s="44"/>
      <c r="Q64" s="44"/>
      <c r="R64" s="44">
        <v>805</v>
      </c>
      <c r="S64" s="44"/>
      <c r="T64" s="44"/>
      <c r="U64" s="44" t="s">
        <v>519</v>
      </c>
      <c r="V64" s="44" t="s">
        <v>307</v>
      </c>
      <c r="W64" s="51">
        <v>21503.200000000001</v>
      </c>
      <c r="X64" s="51">
        <v>21503.200000000001</v>
      </c>
      <c r="Y64" s="45">
        <v>0</v>
      </c>
      <c r="Z64" s="51">
        <v>11957.4</v>
      </c>
      <c r="AA64" s="51">
        <v>11957.4</v>
      </c>
      <c r="AB64" s="46">
        <v>0</v>
      </c>
      <c r="AC64" s="47" t="s">
        <v>328</v>
      </c>
    </row>
    <row r="65" spans="1:29" s="15" customFormat="1" ht="75">
      <c r="A65" s="4" t="s">
        <v>367</v>
      </c>
      <c r="B65" s="4" t="s">
        <v>11</v>
      </c>
      <c r="C65" s="4" t="s">
        <v>40</v>
      </c>
      <c r="D65" s="4" t="s">
        <v>15</v>
      </c>
      <c r="E65" s="4" t="s">
        <v>13</v>
      </c>
      <c r="F65" s="4" t="s">
        <v>53</v>
      </c>
      <c r="G65" s="3">
        <v>2018</v>
      </c>
      <c r="H65" s="3">
        <v>2015</v>
      </c>
      <c r="I65" s="3" t="s">
        <v>335</v>
      </c>
      <c r="J65" s="3"/>
      <c r="K65" s="3"/>
      <c r="L65" s="3"/>
      <c r="M65" s="3"/>
      <c r="N65" s="3"/>
      <c r="O65" s="3"/>
      <c r="P65" s="3"/>
      <c r="Q65" s="3"/>
      <c r="R65" s="3"/>
      <c r="S65" s="3"/>
      <c r="T65" s="3"/>
      <c r="U65" s="3"/>
      <c r="V65" s="3"/>
      <c r="W65" s="3"/>
      <c r="X65" s="3"/>
      <c r="Y65" s="3"/>
      <c r="Z65" s="3"/>
      <c r="AA65" s="3"/>
      <c r="AB65" s="3">
        <v>0</v>
      </c>
      <c r="AC65" s="13"/>
    </row>
    <row r="66" spans="1:29" s="15" customFormat="1" ht="75">
      <c r="A66" s="4" t="s">
        <v>368</v>
      </c>
      <c r="B66" s="4" t="s">
        <v>11</v>
      </c>
      <c r="C66" s="4" t="s">
        <v>40</v>
      </c>
      <c r="D66" s="4" t="s">
        <v>15</v>
      </c>
      <c r="E66" s="4" t="s">
        <v>13</v>
      </c>
      <c r="F66" s="4" t="s">
        <v>58</v>
      </c>
      <c r="G66" s="3">
        <v>2018</v>
      </c>
      <c r="H66" s="3">
        <v>2015</v>
      </c>
      <c r="I66" s="3" t="s">
        <v>57</v>
      </c>
      <c r="J66" s="3"/>
      <c r="K66" s="3"/>
      <c r="L66" s="3"/>
      <c r="M66" s="3"/>
      <c r="N66" s="3"/>
      <c r="O66" s="3"/>
      <c r="P66" s="3"/>
      <c r="Q66" s="3"/>
      <c r="R66" s="3"/>
      <c r="S66" s="3"/>
      <c r="T66" s="3"/>
      <c r="U66" s="3"/>
      <c r="V66" s="3"/>
      <c r="W66" s="3"/>
      <c r="X66" s="3"/>
      <c r="Y66" s="3"/>
      <c r="Z66" s="3"/>
      <c r="AA66" s="3"/>
      <c r="AB66" s="3">
        <v>0</v>
      </c>
      <c r="AC66" s="13"/>
    </row>
    <row r="67" spans="1:29" s="15" customFormat="1" ht="158.25" customHeight="1">
      <c r="A67" s="4" t="s">
        <v>368</v>
      </c>
      <c r="B67" s="4" t="s">
        <v>11</v>
      </c>
      <c r="C67" s="4" t="s">
        <v>40</v>
      </c>
      <c r="D67" s="4" t="s">
        <v>15</v>
      </c>
      <c r="E67" s="4" t="s">
        <v>13</v>
      </c>
      <c r="F67" s="4" t="s">
        <v>58</v>
      </c>
      <c r="G67" s="3">
        <v>2018</v>
      </c>
      <c r="H67" s="3">
        <v>2015</v>
      </c>
      <c r="I67" s="3" t="s">
        <v>82</v>
      </c>
      <c r="J67" s="3"/>
      <c r="K67" s="3"/>
      <c r="L67" s="3"/>
      <c r="M67" s="3"/>
      <c r="N67" s="3"/>
      <c r="O67" s="3"/>
      <c r="P67" s="3"/>
      <c r="Q67" s="3"/>
      <c r="R67" s="3"/>
      <c r="S67" s="3"/>
      <c r="T67" s="3"/>
      <c r="U67" s="3"/>
      <c r="V67" s="3"/>
      <c r="W67" s="3"/>
      <c r="X67" s="3"/>
      <c r="Y67" s="3"/>
      <c r="Z67" s="3"/>
      <c r="AA67" s="3"/>
      <c r="AB67" s="3">
        <v>0</v>
      </c>
      <c r="AC67" s="13"/>
    </row>
    <row r="68" spans="1:29" s="15" customFormat="1" ht="75">
      <c r="A68" s="4" t="s">
        <v>69</v>
      </c>
      <c r="B68" s="7" t="s">
        <v>11</v>
      </c>
      <c r="C68" s="7" t="s">
        <v>94</v>
      </c>
      <c r="D68" s="7" t="s">
        <v>15</v>
      </c>
      <c r="E68" s="7" t="s">
        <v>13</v>
      </c>
      <c r="F68" s="7" t="s">
        <v>111</v>
      </c>
      <c r="G68" s="20">
        <v>2018</v>
      </c>
      <c r="H68" s="20">
        <v>2016</v>
      </c>
      <c r="I68" s="20" t="s">
        <v>92</v>
      </c>
      <c r="J68" s="5"/>
      <c r="K68" s="5"/>
      <c r="L68" s="5"/>
      <c r="M68" s="5"/>
      <c r="N68" s="5"/>
      <c r="O68" s="5"/>
      <c r="P68" s="5"/>
      <c r="Q68" s="5"/>
      <c r="R68" s="5"/>
      <c r="S68" s="5"/>
      <c r="T68" s="5"/>
      <c r="U68" s="5"/>
      <c r="V68" s="5"/>
      <c r="W68" s="5"/>
      <c r="X68" s="5"/>
      <c r="Y68" s="5"/>
      <c r="Z68" s="5"/>
      <c r="AA68" s="5"/>
      <c r="AB68" s="6">
        <v>0</v>
      </c>
      <c r="AC68" s="7"/>
    </row>
    <row r="69" spans="1:29" s="15" customFormat="1" ht="79.5" customHeight="1">
      <c r="A69" s="4" t="s">
        <v>78</v>
      </c>
      <c r="B69" s="7" t="s">
        <v>11</v>
      </c>
      <c r="C69" s="7" t="s">
        <v>40</v>
      </c>
      <c r="D69" s="7" t="s">
        <v>15</v>
      </c>
      <c r="E69" s="7" t="s">
        <v>13</v>
      </c>
      <c r="F69" s="7" t="s">
        <v>110</v>
      </c>
      <c r="G69" s="20">
        <v>2018</v>
      </c>
      <c r="H69" s="20">
        <v>2016</v>
      </c>
      <c r="I69" s="20" t="s">
        <v>103</v>
      </c>
      <c r="J69" s="5"/>
      <c r="K69" s="5"/>
      <c r="L69" s="5"/>
      <c r="M69" s="5"/>
      <c r="N69" s="5"/>
      <c r="O69" s="5"/>
      <c r="P69" s="5"/>
      <c r="Q69" s="5"/>
      <c r="R69" s="5"/>
      <c r="S69" s="5"/>
      <c r="T69" s="5"/>
      <c r="U69" s="5"/>
      <c r="V69" s="5"/>
      <c r="W69" s="5"/>
      <c r="X69" s="5"/>
      <c r="Y69" s="5"/>
      <c r="Z69" s="5"/>
      <c r="AA69" s="5"/>
      <c r="AB69" s="6">
        <v>0</v>
      </c>
      <c r="AC69" s="7"/>
    </row>
    <row r="70" spans="1:29" s="15" customFormat="1" ht="79.5" customHeight="1">
      <c r="A70" s="4" t="s">
        <v>87</v>
      </c>
      <c r="B70" s="21" t="s">
        <v>11</v>
      </c>
      <c r="C70" s="21" t="s">
        <v>40</v>
      </c>
      <c r="D70" s="21" t="s">
        <v>15</v>
      </c>
      <c r="E70" s="21" t="s">
        <v>13</v>
      </c>
      <c r="F70" s="21" t="s">
        <v>218</v>
      </c>
      <c r="G70" s="22">
        <v>2018</v>
      </c>
      <c r="H70" s="22">
        <v>2018</v>
      </c>
      <c r="I70" s="22" t="s">
        <v>219</v>
      </c>
      <c r="J70" s="23"/>
      <c r="K70" s="23"/>
      <c r="L70" s="23"/>
      <c r="M70" s="23"/>
      <c r="N70" s="23"/>
      <c r="O70" s="23"/>
      <c r="P70" s="23"/>
      <c r="Q70" s="23"/>
      <c r="R70" s="23">
        <v>808</v>
      </c>
      <c r="S70" s="23" t="s">
        <v>220</v>
      </c>
      <c r="T70" s="23" t="s">
        <v>221</v>
      </c>
      <c r="U70" s="23" t="s">
        <v>222</v>
      </c>
      <c r="V70" s="23">
        <v>111</v>
      </c>
      <c r="W70" s="24">
        <v>48625.597000000002</v>
      </c>
      <c r="X70" s="24">
        <f>W70</f>
        <v>48625.597000000002</v>
      </c>
      <c r="Y70" s="24">
        <f>SUM(W70-X70)</f>
        <v>0</v>
      </c>
      <c r="Z70" s="24">
        <v>11722.182000000001</v>
      </c>
      <c r="AA70" s="24">
        <v>10624.868</v>
      </c>
      <c r="AB70" s="25">
        <f>Z70-AA70</f>
        <v>1097.3140000000003</v>
      </c>
      <c r="AC70" s="22" t="s">
        <v>223</v>
      </c>
    </row>
    <row r="71" spans="1:29" s="15" customFormat="1" ht="79.5" customHeight="1">
      <c r="A71" s="4" t="s">
        <v>108</v>
      </c>
      <c r="B71" s="21" t="s">
        <v>11</v>
      </c>
      <c r="C71" s="21" t="s">
        <v>40</v>
      </c>
      <c r="D71" s="21" t="s">
        <v>15</v>
      </c>
      <c r="E71" s="21" t="s">
        <v>13</v>
      </c>
      <c r="F71" s="21" t="str">
        <f>F70</f>
        <v xml:space="preserve">*-За 8 месяцев 2018 г. заработная плата составила 30 253,43 руб.,т.е. 102,4 % от прогнозной среднемесячной зарплаты по ПСЭР области - 29 543 руб. </v>
      </c>
      <c r="G71" s="22">
        <v>2018</v>
      </c>
      <c r="H71" s="22">
        <f>H70</f>
        <v>2018</v>
      </c>
      <c r="I71" s="22" t="str">
        <f>I70</f>
        <v>8 месяцев 2018 г.</v>
      </c>
      <c r="J71" s="23"/>
      <c r="K71" s="23"/>
      <c r="L71" s="23"/>
      <c r="M71" s="23"/>
      <c r="N71" s="23"/>
      <c r="O71" s="23"/>
      <c r="P71" s="23"/>
      <c r="Q71" s="23"/>
      <c r="R71" s="23">
        <v>808</v>
      </c>
      <c r="S71" s="23" t="s">
        <v>220</v>
      </c>
      <c r="T71" s="23" t="s">
        <v>221</v>
      </c>
      <c r="U71" s="23" t="s">
        <v>222</v>
      </c>
      <c r="V71" s="23">
        <v>119</v>
      </c>
      <c r="W71" s="24">
        <v>16534.309000000001</v>
      </c>
      <c r="X71" s="24">
        <f t="shared" ref="X71:X89" si="0">W71</f>
        <v>16534.309000000001</v>
      </c>
      <c r="Y71" s="23">
        <f t="shared" ref="Y71:Y87" si="1">SUM(W71-X71)</f>
        <v>0</v>
      </c>
      <c r="Z71" s="24">
        <v>4531.8739999999998</v>
      </c>
      <c r="AA71" s="24">
        <v>3944.1610000000001</v>
      </c>
      <c r="AB71" s="25">
        <f t="shared" ref="AB71:AB89" si="2">Z71-AA71</f>
        <v>587.71299999999974</v>
      </c>
      <c r="AC71" s="22" t="str">
        <f>AC70</f>
        <v>х</v>
      </c>
    </row>
    <row r="72" spans="1:29" s="15" customFormat="1" ht="79.5" customHeight="1">
      <c r="A72" s="4" t="s">
        <v>139</v>
      </c>
      <c r="B72" s="21" t="s">
        <v>11</v>
      </c>
      <c r="C72" s="21" t="s">
        <v>40</v>
      </c>
      <c r="D72" s="21" t="s">
        <v>15</v>
      </c>
      <c r="E72" s="21" t="s">
        <v>13</v>
      </c>
      <c r="F72" s="21" t="str">
        <f t="shared" ref="F72:F89" si="3">F71</f>
        <v xml:space="preserve">*-За 8 месяцев 2018 г. заработная плата составила 30 253,43 руб.,т.е. 102,4 % от прогнозной среднемесячной зарплаты по ПСЭР области - 29 543 руб. </v>
      </c>
      <c r="G72" s="22">
        <v>2018</v>
      </c>
      <c r="H72" s="22">
        <f t="shared" ref="H72:I87" si="4">H71</f>
        <v>2018</v>
      </c>
      <c r="I72" s="22" t="str">
        <f>I71</f>
        <v>8 месяцев 2018 г.</v>
      </c>
      <c r="J72" s="23"/>
      <c r="K72" s="23"/>
      <c r="L72" s="23"/>
      <c r="M72" s="23"/>
      <c r="N72" s="23"/>
      <c r="O72" s="23"/>
      <c r="P72" s="23"/>
      <c r="Q72" s="23"/>
      <c r="R72" s="23">
        <v>808</v>
      </c>
      <c r="S72" s="23" t="s">
        <v>220</v>
      </c>
      <c r="T72" s="23" t="s">
        <v>221</v>
      </c>
      <c r="U72" s="23" t="s">
        <v>224</v>
      </c>
      <c r="V72" s="23">
        <v>111</v>
      </c>
      <c r="W72" s="24">
        <v>18946.36</v>
      </c>
      <c r="X72" s="24">
        <f t="shared" si="0"/>
        <v>18946.36</v>
      </c>
      <c r="Y72" s="23">
        <f t="shared" si="1"/>
        <v>0</v>
      </c>
      <c r="Z72" s="24">
        <v>14691.331</v>
      </c>
      <c r="AA72" s="24">
        <v>13113.130999999999</v>
      </c>
      <c r="AB72" s="25">
        <f t="shared" si="2"/>
        <v>1578.2000000000007</v>
      </c>
      <c r="AC72" s="22" t="str">
        <f t="shared" ref="AC72:AC84" si="5">AC71</f>
        <v>х</v>
      </c>
    </row>
    <row r="73" spans="1:29" s="15" customFormat="1" ht="79.5" customHeight="1">
      <c r="A73" s="4" t="s">
        <v>144</v>
      </c>
      <c r="B73" s="21" t="s">
        <v>11</v>
      </c>
      <c r="C73" s="21" t="s">
        <v>40</v>
      </c>
      <c r="D73" s="21" t="s">
        <v>15</v>
      </c>
      <c r="E73" s="21" t="s">
        <v>13</v>
      </c>
      <c r="F73" s="21" t="str">
        <f t="shared" si="3"/>
        <v xml:space="preserve">*-За 8 месяцев 2018 г. заработная плата составила 30 253,43 руб.,т.е. 102,4 % от прогнозной среднемесячной зарплаты по ПСЭР области - 29 543 руб. </v>
      </c>
      <c r="G73" s="22">
        <v>2018</v>
      </c>
      <c r="H73" s="22">
        <f t="shared" si="4"/>
        <v>2018</v>
      </c>
      <c r="I73" s="22" t="str">
        <f t="shared" si="4"/>
        <v>8 месяцев 2018 г.</v>
      </c>
      <c r="J73" s="23"/>
      <c r="K73" s="23"/>
      <c r="L73" s="23"/>
      <c r="M73" s="23"/>
      <c r="N73" s="23"/>
      <c r="O73" s="23"/>
      <c r="P73" s="23"/>
      <c r="Q73" s="23"/>
      <c r="R73" s="23">
        <v>808</v>
      </c>
      <c r="S73" s="23" t="s">
        <v>220</v>
      </c>
      <c r="T73" s="23" t="s">
        <v>221</v>
      </c>
      <c r="U73" s="23" t="s">
        <v>224</v>
      </c>
      <c r="V73" s="23">
        <v>119</v>
      </c>
      <c r="W73" s="24">
        <v>5620.3770000000004</v>
      </c>
      <c r="X73" s="24">
        <f t="shared" si="0"/>
        <v>5620.3770000000004</v>
      </c>
      <c r="Y73" s="23">
        <f t="shared" si="1"/>
        <v>0</v>
      </c>
      <c r="Z73" s="24">
        <v>5385.7569999999996</v>
      </c>
      <c r="AA73" s="24">
        <v>4528.9579999999996</v>
      </c>
      <c r="AB73" s="25">
        <f t="shared" si="2"/>
        <v>856.79899999999998</v>
      </c>
      <c r="AC73" s="22" t="str">
        <f t="shared" si="5"/>
        <v>х</v>
      </c>
    </row>
    <row r="74" spans="1:29" s="15" customFormat="1" ht="79.5" customHeight="1">
      <c r="A74" s="4" t="s">
        <v>154</v>
      </c>
      <c r="B74" s="21" t="s">
        <v>11</v>
      </c>
      <c r="C74" s="21" t="s">
        <v>40</v>
      </c>
      <c r="D74" s="21" t="s">
        <v>15</v>
      </c>
      <c r="E74" s="21" t="s">
        <v>13</v>
      </c>
      <c r="F74" s="21" t="str">
        <f t="shared" si="3"/>
        <v xml:space="preserve">*-За 8 месяцев 2018 г. заработная плата составила 30 253,43 руб.,т.е. 102,4 % от прогнозной среднемесячной зарплаты по ПСЭР области - 29 543 руб. </v>
      </c>
      <c r="G74" s="22">
        <v>2018</v>
      </c>
      <c r="H74" s="22">
        <f t="shared" si="4"/>
        <v>2018</v>
      </c>
      <c r="I74" s="22" t="str">
        <f t="shared" si="4"/>
        <v>8 месяцев 2018 г.</v>
      </c>
      <c r="J74" s="23"/>
      <c r="K74" s="23"/>
      <c r="L74" s="23"/>
      <c r="M74" s="23"/>
      <c r="N74" s="23"/>
      <c r="O74" s="23"/>
      <c r="P74" s="23"/>
      <c r="Q74" s="23"/>
      <c r="R74" s="23">
        <v>808</v>
      </c>
      <c r="S74" s="23" t="s">
        <v>220</v>
      </c>
      <c r="T74" s="23" t="s">
        <v>221</v>
      </c>
      <c r="U74" s="23" t="s">
        <v>225</v>
      </c>
      <c r="V74" s="23">
        <v>111</v>
      </c>
      <c r="W74" s="24">
        <v>17135.407999999999</v>
      </c>
      <c r="X74" s="24">
        <f t="shared" si="0"/>
        <v>17135.407999999999</v>
      </c>
      <c r="Y74" s="23">
        <f t="shared" si="1"/>
        <v>0</v>
      </c>
      <c r="Z74" s="24">
        <v>1487.5150000000001</v>
      </c>
      <c r="AA74" s="24">
        <v>502.61799999999999</v>
      </c>
      <c r="AB74" s="25">
        <f t="shared" si="2"/>
        <v>984.89700000000016</v>
      </c>
      <c r="AC74" s="22" t="str">
        <f t="shared" si="5"/>
        <v>х</v>
      </c>
    </row>
    <row r="75" spans="1:29" s="15" customFormat="1" ht="79.5" customHeight="1">
      <c r="A75" s="4" t="s">
        <v>159</v>
      </c>
      <c r="B75" s="21" t="s">
        <v>11</v>
      </c>
      <c r="C75" s="21" t="s">
        <v>40</v>
      </c>
      <c r="D75" s="21" t="s">
        <v>15</v>
      </c>
      <c r="E75" s="21" t="s">
        <v>13</v>
      </c>
      <c r="F75" s="21" t="str">
        <f t="shared" si="3"/>
        <v xml:space="preserve">*-За 8 месяцев 2018 г. заработная плата составила 30 253,43 руб.,т.е. 102,4 % от прогнозной среднемесячной зарплаты по ПСЭР области - 29 543 руб. </v>
      </c>
      <c r="G75" s="22">
        <v>2018</v>
      </c>
      <c r="H75" s="22">
        <f t="shared" si="4"/>
        <v>2018</v>
      </c>
      <c r="I75" s="22" t="str">
        <f t="shared" si="4"/>
        <v>8 месяцев 2018 г.</v>
      </c>
      <c r="J75" s="23"/>
      <c r="K75" s="23"/>
      <c r="L75" s="23"/>
      <c r="M75" s="23"/>
      <c r="N75" s="23"/>
      <c r="O75" s="23"/>
      <c r="P75" s="23"/>
      <c r="Q75" s="23"/>
      <c r="R75" s="23">
        <v>808</v>
      </c>
      <c r="S75" s="23" t="s">
        <v>220</v>
      </c>
      <c r="T75" s="23" t="s">
        <v>221</v>
      </c>
      <c r="U75" s="23" t="s">
        <v>225</v>
      </c>
      <c r="V75" s="23">
        <v>119</v>
      </c>
      <c r="W75" s="24">
        <v>7350.2749999999996</v>
      </c>
      <c r="X75" s="24">
        <f t="shared" si="0"/>
        <v>7350.2749999999996</v>
      </c>
      <c r="Y75" s="23">
        <f t="shared" si="1"/>
        <v>0</v>
      </c>
      <c r="Z75" s="24">
        <v>442.447</v>
      </c>
      <c r="AA75" s="24">
        <v>180.28100000000001</v>
      </c>
      <c r="AB75" s="25">
        <f t="shared" si="2"/>
        <v>262.166</v>
      </c>
      <c r="AC75" s="22" t="str">
        <f t="shared" si="5"/>
        <v>х</v>
      </c>
    </row>
    <row r="76" spans="1:29" s="15" customFormat="1" ht="79.5" customHeight="1">
      <c r="A76" s="4" t="s">
        <v>174</v>
      </c>
      <c r="B76" s="21" t="s">
        <v>11</v>
      </c>
      <c r="C76" s="21" t="s">
        <v>40</v>
      </c>
      <c r="D76" s="21" t="s">
        <v>15</v>
      </c>
      <c r="E76" s="21" t="s">
        <v>13</v>
      </c>
      <c r="F76" s="21" t="str">
        <f t="shared" si="3"/>
        <v xml:space="preserve">*-За 8 месяцев 2018 г. заработная плата составила 30 253,43 руб.,т.е. 102,4 % от прогнозной среднемесячной зарплаты по ПСЭР области - 29 543 руб. </v>
      </c>
      <c r="G76" s="22">
        <v>2018</v>
      </c>
      <c r="H76" s="22">
        <f t="shared" si="4"/>
        <v>2018</v>
      </c>
      <c r="I76" s="22" t="str">
        <f t="shared" si="4"/>
        <v>8 месяцев 2018 г.</v>
      </c>
      <c r="J76" s="23"/>
      <c r="K76" s="23"/>
      <c r="L76" s="23"/>
      <c r="M76" s="23"/>
      <c r="N76" s="23"/>
      <c r="O76" s="23"/>
      <c r="P76" s="23"/>
      <c r="Q76" s="23"/>
      <c r="R76" s="23">
        <v>808</v>
      </c>
      <c r="S76" s="23" t="s">
        <v>220</v>
      </c>
      <c r="T76" s="23" t="s">
        <v>221</v>
      </c>
      <c r="U76" s="23" t="s">
        <v>226</v>
      </c>
      <c r="V76" s="23">
        <v>111</v>
      </c>
      <c r="W76" s="24">
        <v>335.83</v>
      </c>
      <c r="X76" s="24">
        <f t="shared" si="0"/>
        <v>335.83</v>
      </c>
      <c r="Y76" s="23">
        <f t="shared" si="1"/>
        <v>0</v>
      </c>
      <c r="Z76" s="24">
        <v>1.771E-2</v>
      </c>
      <c r="AA76" s="24">
        <v>1.771E-2</v>
      </c>
      <c r="AB76" s="25">
        <f t="shared" si="2"/>
        <v>0</v>
      </c>
      <c r="AC76" s="22" t="str">
        <f t="shared" si="5"/>
        <v>х</v>
      </c>
    </row>
    <row r="77" spans="1:29" s="15" customFormat="1" ht="79.5" customHeight="1">
      <c r="A77" s="4" t="s">
        <v>182</v>
      </c>
      <c r="B77" s="21" t="s">
        <v>11</v>
      </c>
      <c r="C77" s="21" t="s">
        <v>40</v>
      </c>
      <c r="D77" s="21" t="s">
        <v>15</v>
      </c>
      <c r="E77" s="21" t="s">
        <v>13</v>
      </c>
      <c r="F77" s="21" t="str">
        <f t="shared" si="3"/>
        <v xml:space="preserve">*-За 8 месяцев 2018 г. заработная плата составила 30 253,43 руб.,т.е. 102,4 % от прогнозной среднемесячной зарплаты по ПСЭР области - 29 543 руб. </v>
      </c>
      <c r="G77" s="22">
        <v>2018</v>
      </c>
      <c r="H77" s="22">
        <f t="shared" si="4"/>
        <v>2018</v>
      </c>
      <c r="I77" s="22" t="str">
        <f t="shared" si="4"/>
        <v>8 месяцев 2018 г.</v>
      </c>
      <c r="J77" s="23"/>
      <c r="K77" s="23"/>
      <c r="L77" s="23"/>
      <c r="M77" s="23"/>
      <c r="N77" s="23"/>
      <c r="O77" s="23"/>
      <c r="P77" s="23"/>
      <c r="Q77" s="23"/>
      <c r="R77" s="23">
        <v>808</v>
      </c>
      <c r="S77" s="23" t="s">
        <v>220</v>
      </c>
      <c r="T77" s="23" t="s">
        <v>221</v>
      </c>
      <c r="U77" s="23" t="s">
        <v>226</v>
      </c>
      <c r="V77" s="23">
        <v>119</v>
      </c>
      <c r="W77" s="24">
        <v>215.07900000000001</v>
      </c>
      <c r="X77" s="24">
        <f t="shared" si="0"/>
        <v>215.07900000000001</v>
      </c>
      <c r="Y77" s="23">
        <f t="shared" si="1"/>
        <v>0</v>
      </c>
      <c r="Z77" s="24">
        <v>0</v>
      </c>
      <c r="AA77" s="24">
        <v>0</v>
      </c>
      <c r="AB77" s="25">
        <f t="shared" si="2"/>
        <v>0</v>
      </c>
      <c r="AC77" s="22" t="str">
        <f t="shared" si="5"/>
        <v>х</v>
      </c>
    </row>
    <row r="78" spans="1:29" s="15" customFormat="1" ht="79.5" customHeight="1">
      <c r="A78" s="4" t="s">
        <v>188</v>
      </c>
      <c r="B78" s="21" t="s">
        <v>11</v>
      </c>
      <c r="C78" s="21" t="s">
        <v>40</v>
      </c>
      <c r="D78" s="21" t="s">
        <v>15</v>
      </c>
      <c r="E78" s="21" t="s">
        <v>13</v>
      </c>
      <c r="F78" s="21" t="str">
        <f t="shared" si="3"/>
        <v xml:space="preserve">*-За 8 месяцев 2018 г. заработная плата составила 30 253,43 руб.,т.е. 102,4 % от прогнозной среднемесячной зарплаты по ПСЭР области - 29 543 руб. </v>
      </c>
      <c r="G78" s="22">
        <v>2018</v>
      </c>
      <c r="H78" s="22">
        <f t="shared" si="4"/>
        <v>2018</v>
      </c>
      <c r="I78" s="22" t="str">
        <f t="shared" si="4"/>
        <v>8 месяцев 2018 г.</v>
      </c>
      <c r="J78" s="23"/>
      <c r="K78" s="23"/>
      <c r="L78" s="23"/>
      <c r="M78" s="23"/>
      <c r="N78" s="23"/>
      <c r="O78" s="23"/>
      <c r="P78" s="23"/>
      <c r="Q78" s="23"/>
      <c r="R78" s="23">
        <v>808</v>
      </c>
      <c r="S78" s="23" t="s">
        <v>220</v>
      </c>
      <c r="T78" s="23" t="s">
        <v>221</v>
      </c>
      <c r="U78" s="23" t="s">
        <v>227</v>
      </c>
      <c r="V78" s="23">
        <v>111</v>
      </c>
      <c r="W78" s="24">
        <v>2000.318</v>
      </c>
      <c r="X78" s="24">
        <f t="shared" si="0"/>
        <v>2000.318</v>
      </c>
      <c r="Y78" s="23">
        <f t="shared" si="1"/>
        <v>0</v>
      </c>
      <c r="Z78" s="24">
        <v>6.3</v>
      </c>
      <c r="AA78" s="24">
        <v>6.3</v>
      </c>
      <c r="AB78" s="25">
        <f t="shared" si="2"/>
        <v>0</v>
      </c>
      <c r="AC78" s="22" t="str">
        <f t="shared" si="5"/>
        <v>х</v>
      </c>
    </row>
    <row r="79" spans="1:29" s="15" customFormat="1" ht="79.5" customHeight="1">
      <c r="A79" s="4" t="s">
        <v>199</v>
      </c>
      <c r="B79" s="21" t="s">
        <v>11</v>
      </c>
      <c r="C79" s="21" t="s">
        <v>40</v>
      </c>
      <c r="D79" s="21" t="s">
        <v>15</v>
      </c>
      <c r="E79" s="21" t="s">
        <v>13</v>
      </c>
      <c r="F79" s="21" t="str">
        <f t="shared" si="3"/>
        <v xml:space="preserve">*-За 8 месяцев 2018 г. заработная плата составила 30 253,43 руб.,т.е. 102,4 % от прогнозной среднемесячной зарплаты по ПСЭР области - 29 543 руб. </v>
      </c>
      <c r="G79" s="22">
        <v>2018</v>
      </c>
      <c r="H79" s="22">
        <f t="shared" si="4"/>
        <v>2018</v>
      </c>
      <c r="I79" s="22" t="str">
        <f t="shared" si="4"/>
        <v>8 месяцев 2018 г.</v>
      </c>
      <c r="J79" s="23"/>
      <c r="K79" s="23"/>
      <c r="L79" s="23"/>
      <c r="M79" s="23"/>
      <c r="N79" s="23"/>
      <c r="O79" s="23"/>
      <c r="P79" s="23"/>
      <c r="Q79" s="23"/>
      <c r="R79" s="23">
        <v>808</v>
      </c>
      <c r="S79" s="23" t="s">
        <v>220</v>
      </c>
      <c r="T79" s="23" t="s">
        <v>221</v>
      </c>
      <c r="U79" s="23" t="s">
        <v>227</v>
      </c>
      <c r="V79" s="23">
        <v>119</v>
      </c>
      <c r="W79" s="24">
        <v>859.245</v>
      </c>
      <c r="X79" s="24">
        <f t="shared" si="0"/>
        <v>859.245</v>
      </c>
      <c r="Y79" s="23">
        <f t="shared" si="1"/>
        <v>0</v>
      </c>
      <c r="Z79" s="24">
        <v>1.9219999999999999</v>
      </c>
      <c r="AA79" s="24">
        <v>1.9219999999999999</v>
      </c>
      <c r="AB79" s="25">
        <f t="shared" si="2"/>
        <v>0</v>
      </c>
      <c r="AC79" s="22" t="str">
        <f t="shared" si="5"/>
        <v>х</v>
      </c>
    </row>
    <row r="80" spans="1:29" s="15" customFormat="1" ht="79.5" customHeight="1">
      <c r="A80" s="4" t="s">
        <v>215</v>
      </c>
      <c r="B80" s="21" t="s">
        <v>11</v>
      </c>
      <c r="C80" s="21" t="s">
        <v>40</v>
      </c>
      <c r="D80" s="21" t="s">
        <v>15</v>
      </c>
      <c r="E80" s="21" t="s">
        <v>13</v>
      </c>
      <c r="F80" s="21" t="str">
        <f t="shared" si="3"/>
        <v xml:space="preserve">*-За 8 месяцев 2018 г. заработная плата составила 30 253,43 руб.,т.е. 102,4 % от прогнозной среднемесячной зарплаты по ПСЭР области - 29 543 руб. </v>
      </c>
      <c r="G80" s="22">
        <v>2018</v>
      </c>
      <c r="H80" s="22">
        <f t="shared" si="4"/>
        <v>2018</v>
      </c>
      <c r="I80" s="22" t="str">
        <f t="shared" si="4"/>
        <v>8 месяцев 2018 г.</v>
      </c>
      <c r="J80" s="23"/>
      <c r="K80" s="23"/>
      <c r="L80" s="23"/>
      <c r="M80" s="23"/>
      <c r="N80" s="23"/>
      <c r="O80" s="23"/>
      <c r="P80" s="23"/>
      <c r="Q80" s="23"/>
      <c r="R80" s="23">
        <v>808</v>
      </c>
      <c r="S80" s="23" t="s">
        <v>220</v>
      </c>
      <c r="T80" s="23" t="s">
        <v>221</v>
      </c>
      <c r="U80" s="23" t="s">
        <v>228</v>
      </c>
      <c r="V80" s="23">
        <v>111</v>
      </c>
      <c r="W80" s="24">
        <v>22858.118999999999</v>
      </c>
      <c r="X80" s="24">
        <f t="shared" si="0"/>
        <v>22858.118999999999</v>
      </c>
      <c r="Y80" s="23">
        <f t="shared" si="1"/>
        <v>0</v>
      </c>
      <c r="Z80" s="24">
        <v>221.47900000000001</v>
      </c>
      <c r="AA80" s="24">
        <v>147.46799999999999</v>
      </c>
      <c r="AB80" s="25">
        <f t="shared" si="2"/>
        <v>74.011000000000024</v>
      </c>
      <c r="AC80" s="22" t="str">
        <f t="shared" si="5"/>
        <v>х</v>
      </c>
    </row>
    <row r="81" spans="1:29" s="15" customFormat="1" ht="79.5" customHeight="1">
      <c r="A81" s="4" t="s">
        <v>258</v>
      </c>
      <c r="B81" s="21" t="s">
        <v>11</v>
      </c>
      <c r="C81" s="21" t="s">
        <v>40</v>
      </c>
      <c r="D81" s="21" t="s">
        <v>15</v>
      </c>
      <c r="E81" s="21" t="s">
        <v>13</v>
      </c>
      <c r="F81" s="21" t="str">
        <f t="shared" si="3"/>
        <v xml:space="preserve">*-За 8 месяцев 2018 г. заработная плата составила 30 253,43 руб.,т.е. 102,4 % от прогнозной среднемесячной зарплаты по ПСЭР области - 29 543 руб. </v>
      </c>
      <c r="G81" s="22">
        <v>2018</v>
      </c>
      <c r="H81" s="22">
        <f t="shared" si="4"/>
        <v>2018</v>
      </c>
      <c r="I81" s="22" t="str">
        <f t="shared" si="4"/>
        <v>8 месяцев 2018 г.</v>
      </c>
      <c r="J81" s="23"/>
      <c r="K81" s="23"/>
      <c r="L81" s="23"/>
      <c r="M81" s="23"/>
      <c r="N81" s="23"/>
      <c r="O81" s="23"/>
      <c r="P81" s="23"/>
      <c r="Q81" s="23"/>
      <c r="R81" s="23">
        <v>808</v>
      </c>
      <c r="S81" s="23" t="s">
        <v>220</v>
      </c>
      <c r="T81" s="23" t="s">
        <v>221</v>
      </c>
      <c r="U81" s="23" t="s">
        <v>228</v>
      </c>
      <c r="V81" s="23">
        <v>119</v>
      </c>
      <c r="W81" s="24">
        <v>9584.9060000000009</v>
      </c>
      <c r="X81" s="24">
        <f t="shared" si="0"/>
        <v>9584.9060000000009</v>
      </c>
      <c r="Y81" s="23">
        <f t="shared" si="1"/>
        <v>0</v>
      </c>
      <c r="Z81" s="24">
        <v>39.655000000000001</v>
      </c>
      <c r="AA81" s="24">
        <v>33.442999999999998</v>
      </c>
      <c r="AB81" s="25">
        <f t="shared" si="2"/>
        <v>6.2120000000000033</v>
      </c>
      <c r="AC81" s="22" t="str">
        <f t="shared" si="5"/>
        <v>х</v>
      </c>
    </row>
    <row r="82" spans="1:29" s="15" customFormat="1" ht="79.5" customHeight="1">
      <c r="A82" s="4" t="s">
        <v>279</v>
      </c>
      <c r="B82" s="21" t="s">
        <v>11</v>
      </c>
      <c r="C82" s="21" t="s">
        <v>40</v>
      </c>
      <c r="D82" s="21" t="s">
        <v>15</v>
      </c>
      <c r="E82" s="21" t="s">
        <v>13</v>
      </c>
      <c r="F82" s="21" t="str">
        <f t="shared" si="3"/>
        <v xml:space="preserve">*-За 8 месяцев 2018 г. заработная плата составила 30 253,43 руб.,т.е. 102,4 % от прогнозной среднемесячной зарплаты по ПСЭР области - 29 543 руб. </v>
      </c>
      <c r="G82" s="22">
        <v>2018</v>
      </c>
      <c r="H82" s="22">
        <f t="shared" si="4"/>
        <v>2018</v>
      </c>
      <c r="I82" s="22" t="str">
        <f t="shared" si="4"/>
        <v>8 месяцев 2018 г.</v>
      </c>
      <c r="J82" s="23"/>
      <c r="K82" s="23"/>
      <c r="L82" s="23"/>
      <c r="M82" s="23"/>
      <c r="N82" s="23"/>
      <c r="O82" s="23"/>
      <c r="P82" s="23"/>
      <c r="Q82" s="23"/>
      <c r="R82" s="23">
        <v>808</v>
      </c>
      <c r="S82" s="23" t="s">
        <v>220</v>
      </c>
      <c r="T82" s="23" t="s">
        <v>221</v>
      </c>
      <c r="U82" s="23" t="s">
        <v>229</v>
      </c>
      <c r="V82" s="23">
        <v>111</v>
      </c>
      <c r="W82" s="24">
        <v>2720.6489999999999</v>
      </c>
      <c r="X82" s="24">
        <f t="shared" si="0"/>
        <v>2720.6489999999999</v>
      </c>
      <c r="Y82" s="23">
        <f t="shared" si="1"/>
        <v>0</v>
      </c>
      <c r="Z82" s="24">
        <v>8.5730000000000004</v>
      </c>
      <c r="AA82" s="24">
        <v>8.4550000000000001</v>
      </c>
      <c r="AB82" s="25">
        <f t="shared" si="2"/>
        <v>0.11800000000000033</v>
      </c>
      <c r="AC82" s="22" t="str">
        <f t="shared" si="5"/>
        <v>х</v>
      </c>
    </row>
    <row r="83" spans="1:29" s="15" customFormat="1" ht="79.5" customHeight="1">
      <c r="A83" s="4" t="s">
        <v>291</v>
      </c>
      <c r="B83" s="21" t="s">
        <v>11</v>
      </c>
      <c r="C83" s="21" t="s">
        <v>40</v>
      </c>
      <c r="D83" s="21" t="s">
        <v>15</v>
      </c>
      <c r="E83" s="21" t="s">
        <v>13</v>
      </c>
      <c r="F83" s="21" t="str">
        <f t="shared" si="3"/>
        <v xml:space="preserve">*-За 8 месяцев 2018 г. заработная плата составила 30 253,43 руб.,т.е. 102,4 % от прогнозной среднемесячной зарплаты по ПСЭР области - 29 543 руб. </v>
      </c>
      <c r="G83" s="22">
        <v>2018</v>
      </c>
      <c r="H83" s="22">
        <f t="shared" si="4"/>
        <v>2018</v>
      </c>
      <c r="I83" s="22" t="str">
        <f t="shared" si="4"/>
        <v>8 месяцев 2018 г.</v>
      </c>
      <c r="J83" s="23"/>
      <c r="K83" s="23"/>
      <c r="L83" s="23"/>
      <c r="M83" s="23"/>
      <c r="N83" s="23"/>
      <c r="O83" s="23"/>
      <c r="P83" s="23"/>
      <c r="Q83" s="23"/>
      <c r="R83" s="23">
        <v>808</v>
      </c>
      <c r="S83" s="23" t="s">
        <v>220</v>
      </c>
      <c r="T83" s="23" t="s">
        <v>221</v>
      </c>
      <c r="U83" s="23" t="s">
        <v>229</v>
      </c>
      <c r="V83" s="23">
        <v>119</v>
      </c>
      <c r="W83" s="24">
        <v>658.35500000000002</v>
      </c>
      <c r="X83" s="24">
        <f t="shared" si="0"/>
        <v>658.35500000000002</v>
      </c>
      <c r="Y83" s="23">
        <f t="shared" si="1"/>
        <v>0</v>
      </c>
      <c r="Z83" s="24">
        <v>0</v>
      </c>
      <c r="AA83" s="24">
        <v>0</v>
      </c>
      <c r="AB83" s="25">
        <f t="shared" si="2"/>
        <v>0</v>
      </c>
      <c r="AC83" s="22" t="str">
        <f t="shared" si="5"/>
        <v>х</v>
      </c>
    </row>
    <row r="84" spans="1:29" s="15" customFormat="1" ht="79.5" customHeight="1">
      <c r="A84" s="4" t="s">
        <v>301</v>
      </c>
      <c r="B84" s="21" t="s">
        <v>11</v>
      </c>
      <c r="C84" s="21" t="s">
        <v>40</v>
      </c>
      <c r="D84" s="21" t="s">
        <v>15</v>
      </c>
      <c r="E84" s="21" t="s">
        <v>13</v>
      </c>
      <c r="F84" s="21" t="str">
        <f t="shared" si="3"/>
        <v xml:space="preserve">*-За 8 месяцев 2018 г. заработная плата составила 30 253,43 руб.,т.е. 102,4 % от прогнозной среднемесячной зарплаты по ПСЭР области - 29 543 руб. </v>
      </c>
      <c r="G84" s="22">
        <v>2018</v>
      </c>
      <c r="H84" s="22">
        <f t="shared" si="4"/>
        <v>2018</v>
      </c>
      <c r="I84" s="22" t="str">
        <f t="shared" si="4"/>
        <v>8 месяцев 2018 г.</v>
      </c>
      <c r="J84" s="23"/>
      <c r="K84" s="23"/>
      <c r="L84" s="23"/>
      <c r="M84" s="23"/>
      <c r="N84" s="23"/>
      <c r="O84" s="23"/>
      <c r="P84" s="23"/>
      <c r="Q84" s="23"/>
      <c r="R84" s="23">
        <v>808</v>
      </c>
      <c r="S84" s="23" t="s">
        <v>220</v>
      </c>
      <c r="T84" s="23" t="s">
        <v>221</v>
      </c>
      <c r="U84" s="23" t="s">
        <v>230</v>
      </c>
      <c r="V84" s="23">
        <v>111</v>
      </c>
      <c r="W84" s="24">
        <v>1942.3040000000001</v>
      </c>
      <c r="X84" s="24">
        <f t="shared" si="0"/>
        <v>1942.3040000000001</v>
      </c>
      <c r="Y84" s="23">
        <f t="shared" si="1"/>
        <v>0</v>
      </c>
      <c r="Z84" s="24">
        <v>3.968E-2</v>
      </c>
      <c r="AA84" s="24">
        <v>3.968E-2</v>
      </c>
      <c r="AB84" s="25">
        <f t="shared" si="2"/>
        <v>0</v>
      </c>
      <c r="AC84" s="22" t="str">
        <f t="shared" si="5"/>
        <v>х</v>
      </c>
    </row>
    <row r="85" spans="1:29" s="15" customFormat="1" ht="79.5" customHeight="1">
      <c r="A85" s="4" t="s">
        <v>304</v>
      </c>
      <c r="B85" s="21" t="s">
        <v>11</v>
      </c>
      <c r="C85" s="21" t="s">
        <v>40</v>
      </c>
      <c r="D85" s="21" t="s">
        <v>15</v>
      </c>
      <c r="E85" s="21" t="s">
        <v>13</v>
      </c>
      <c r="F85" s="21" t="str">
        <f t="shared" si="3"/>
        <v xml:space="preserve">*-За 8 месяцев 2018 г. заработная плата составила 30 253,43 руб.,т.е. 102,4 % от прогнозной среднемесячной зарплаты по ПСЭР области - 29 543 руб. </v>
      </c>
      <c r="G85" s="22">
        <v>2018</v>
      </c>
      <c r="H85" s="22">
        <f t="shared" si="4"/>
        <v>2018</v>
      </c>
      <c r="I85" s="22" t="str">
        <f t="shared" si="4"/>
        <v>8 месяцев 2018 г.</v>
      </c>
      <c r="J85" s="23"/>
      <c r="K85" s="23"/>
      <c r="L85" s="23"/>
      <c r="M85" s="23"/>
      <c r="N85" s="23"/>
      <c r="O85" s="23"/>
      <c r="P85" s="23"/>
      <c r="Q85" s="23"/>
      <c r="R85" s="23">
        <v>808</v>
      </c>
      <c r="S85" s="23" t="s">
        <v>220</v>
      </c>
      <c r="T85" s="23" t="s">
        <v>221</v>
      </c>
      <c r="U85" s="23" t="s">
        <v>230</v>
      </c>
      <c r="V85" s="23">
        <v>119</v>
      </c>
      <c r="W85" s="24">
        <v>806.798</v>
      </c>
      <c r="X85" s="24">
        <f t="shared" si="0"/>
        <v>806.798</v>
      </c>
      <c r="Y85" s="23">
        <f t="shared" si="1"/>
        <v>0</v>
      </c>
      <c r="Z85" s="24">
        <v>2.2469999999999999</v>
      </c>
      <c r="AA85" s="24">
        <v>2.2469999999999999</v>
      </c>
      <c r="AB85" s="25">
        <f t="shared" si="2"/>
        <v>0</v>
      </c>
      <c r="AC85" s="22" t="str">
        <f>AC84</f>
        <v>х</v>
      </c>
    </row>
    <row r="86" spans="1:29" s="15" customFormat="1" ht="79.5" customHeight="1">
      <c r="A86" s="4" t="s">
        <v>369</v>
      </c>
      <c r="B86" s="21" t="s">
        <v>11</v>
      </c>
      <c r="C86" s="21" t="s">
        <v>40</v>
      </c>
      <c r="D86" s="21" t="s">
        <v>15</v>
      </c>
      <c r="E86" s="21" t="s">
        <v>13</v>
      </c>
      <c r="F86" s="21" t="str">
        <f t="shared" si="3"/>
        <v xml:space="preserve">*-За 8 месяцев 2018 г. заработная плата составила 30 253,43 руб.,т.е. 102,4 % от прогнозной среднемесячной зарплаты по ПСЭР области - 29 543 руб. </v>
      </c>
      <c r="G86" s="22">
        <v>2018</v>
      </c>
      <c r="H86" s="22">
        <f t="shared" si="4"/>
        <v>2018</v>
      </c>
      <c r="I86" s="22" t="str">
        <f t="shared" si="4"/>
        <v>8 месяцев 2018 г.</v>
      </c>
      <c r="J86" s="23"/>
      <c r="K86" s="23"/>
      <c r="L86" s="23"/>
      <c r="M86" s="23"/>
      <c r="N86" s="23"/>
      <c r="O86" s="23"/>
      <c r="P86" s="23"/>
      <c r="Q86" s="23"/>
      <c r="R86" s="23">
        <v>808</v>
      </c>
      <c r="S86" s="23" t="s">
        <v>220</v>
      </c>
      <c r="T86" s="23" t="s">
        <v>221</v>
      </c>
      <c r="U86" s="23" t="s">
        <v>231</v>
      </c>
      <c r="V86" s="23">
        <v>111</v>
      </c>
      <c r="W86" s="24">
        <v>0</v>
      </c>
      <c r="X86" s="24">
        <f t="shared" si="0"/>
        <v>0</v>
      </c>
      <c r="Y86" s="23">
        <f t="shared" si="1"/>
        <v>0</v>
      </c>
      <c r="Z86" s="24">
        <v>0</v>
      </c>
      <c r="AA86" s="24">
        <v>0</v>
      </c>
      <c r="AB86" s="25">
        <f t="shared" si="2"/>
        <v>0</v>
      </c>
      <c r="AC86" s="22" t="s">
        <v>223</v>
      </c>
    </row>
    <row r="87" spans="1:29" s="15" customFormat="1" ht="79.5" customHeight="1">
      <c r="A87" s="4" t="s">
        <v>370</v>
      </c>
      <c r="B87" s="21" t="s">
        <v>11</v>
      </c>
      <c r="C87" s="21" t="s">
        <v>40</v>
      </c>
      <c r="D87" s="21" t="s">
        <v>15</v>
      </c>
      <c r="E87" s="21" t="s">
        <v>13</v>
      </c>
      <c r="F87" s="21" t="str">
        <f t="shared" si="3"/>
        <v xml:space="preserve">*-За 8 месяцев 2018 г. заработная плата составила 30 253,43 руб.,т.е. 102,4 % от прогнозной среднемесячной зарплаты по ПСЭР области - 29 543 руб. </v>
      </c>
      <c r="G87" s="22">
        <v>2018</v>
      </c>
      <c r="H87" s="22">
        <f t="shared" si="4"/>
        <v>2018</v>
      </c>
      <c r="I87" s="22" t="str">
        <f t="shared" si="4"/>
        <v>8 месяцев 2018 г.</v>
      </c>
      <c r="J87" s="23"/>
      <c r="K87" s="23"/>
      <c r="L87" s="23"/>
      <c r="M87" s="23"/>
      <c r="N87" s="23"/>
      <c r="O87" s="23"/>
      <c r="P87" s="23"/>
      <c r="Q87" s="23"/>
      <c r="R87" s="23">
        <v>808</v>
      </c>
      <c r="S87" s="23" t="s">
        <v>220</v>
      </c>
      <c r="T87" s="23" t="s">
        <v>221</v>
      </c>
      <c r="U87" s="23" t="s">
        <v>231</v>
      </c>
      <c r="V87" s="23">
        <v>119</v>
      </c>
      <c r="W87" s="24">
        <v>0</v>
      </c>
      <c r="X87" s="24">
        <f t="shared" si="0"/>
        <v>0</v>
      </c>
      <c r="Y87" s="23">
        <f t="shared" si="1"/>
        <v>0</v>
      </c>
      <c r="Z87" s="24">
        <v>0</v>
      </c>
      <c r="AA87" s="24">
        <v>0</v>
      </c>
      <c r="AB87" s="25">
        <f t="shared" si="2"/>
        <v>0</v>
      </c>
      <c r="AC87" s="22" t="s">
        <v>223</v>
      </c>
    </row>
    <row r="88" spans="1:29" s="15" customFormat="1" ht="79.5" customHeight="1">
      <c r="A88" s="4" t="s">
        <v>371</v>
      </c>
      <c r="B88" s="21" t="s">
        <v>11</v>
      </c>
      <c r="C88" s="21" t="s">
        <v>40</v>
      </c>
      <c r="D88" s="21" t="s">
        <v>15</v>
      </c>
      <c r="E88" s="21" t="s">
        <v>13</v>
      </c>
      <c r="F88" s="21" t="str">
        <f t="shared" si="3"/>
        <v xml:space="preserve">*-За 8 месяцев 2018 г. заработная плата составила 30 253,43 руб.,т.е. 102,4 % от прогнозной среднемесячной зарплаты по ПСЭР области - 29 543 руб. </v>
      </c>
      <c r="G88" s="22">
        <v>2018</v>
      </c>
      <c r="H88" s="22">
        <f t="shared" ref="H88:I89" si="6">H87</f>
        <v>2018</v>
      </c>
      <c r="I88" s="22" t="str">
        <f t="shared" si="6"/>
        <v>8 месяцев 2018 г.</v>
      </c>
      <c r="J88" s="23"/>
      <c r="K88" s="23"/>
      <c r="L88" s="23"/>
      <c r="M88" s="23"/>
      <c r="N88" s="23"/>
      <c r="O88" s="23"/>
      <c r="P88" s="23"/>
      <c r="Q88" s="23"/>
      <c r="R88" s="23">
        <v>808</v>
      </c>
      <c r="S88" s="23" t="s">
        <v>220</v>
      </c>
      <c r="T88" s="23" t="s">
        <v>221</v>
      </c>
      <c r="U88" s="23" t="s">
        <v>232</v>
      </c>
      <c r="V88" s="23">
        <v>111</v>
      </c>
      <c r="W88" s="24">
        <v>0</v>
      </c>
      <c r="X88" s="24">
        <f t="shared" si="0"/>
        <v>0</v>
      </c>
      <c r="Y88" s="23">
        <f t="shared" ref="Y88:Y89" si="7">SUM(W88-X88)</f>
        <v>0</v>
      </c>
      <c r="Z88" s="24">
        <v>1601.8320000000001</v>
      </c>
      <c r="AA88" s="24">
        <v>1536.47</v>
      </c>
      <c r="AB88" s="25">
        <f t="shared" si="2"/>
        <v>65.36200000000008</v>
      </c>
      <c r="AC88" s="22" t="s">
        <v>223</v>
      </c>
    </row>
    <row r="89" spans="1:29" s="15" customFormat="1" ht="75">
      <c r="A89" s="4" t="s">
        <v>372</v>
      </c>
      <c r="B89" s="21" t="s">
        <v>11</v>
      </c>
      <c r="C89" s="21" t="s">
        <v>40</v>
      </c>
      <c r="D89" s="21" t="s">
        <v>15</v>
      </c>
      <c r="E89" s="21" t="s">
        <v>13</v>
      </c>
      <c r="F89" s="21" t="str">
        <f t="shared" si="3"/>
        <v xml:space="preserve">*-За 8 месяцев 2018 г. заработная плата составила 30 253,43 руб.,т.е. 102,4 % от прогнозной среднемесячной зарплаты по ПСЭР области - 29 543 руб. </v>
      </c>
      <c r="G89" s="22">
        <v>2018</v>
      </c>
      <c r="H89" s="22">
        <f t="shared" si="6"/>
        <v>2018</v>
      </c>
      <c r="I89" s="22" t="str">
        <f t="shared" si="6"/>
        <v>8 месяцев 2018 г.</v>
      </c>
      <c r="J89" s="23"/>
      <c r="K89" s="23"/>
      <c r="L89" s="23"/>
      <c r="M89" s="23"/>
      <c r="N89" s="23"/>
      <c r="O89" s="23"/>
      <c r="P89" s="23"/>
      <c r="Q89" s="23"/>
      <c r="R89" s="23">
        <v>808</v>
      </c>
      <c r="S89" s="23" t="s">
        <v>220</v>
      </c>
      <c r="T89" s="23" t="s">
        <v>221</v>
      </c>
      <c r="U89" s="23" t="s">
        <v>232</v>
      </c>
      <c r="V89" s="23">
        <v>119</v>
      </c>
      <c r="W89" s="24">
        <v>0</v>
      </c>
      <c r="X89" s="24">
        <f t="shared" si="0"/>
        <v>0</v>
      </c>
      <c r="Y89" s="23">
        <f t="shared" si="7"/>
        <v>0</v>
      </c>
      <c r="Z89" s="24">
        <v>437.16899999999998</v>
      </c>
      <c r="AA89" s="24">
        <v>371.31400000000002</v>
      </c>
      <c r="AB89" s="25">
        <f t="shared" si="2"/>
        <v>65.854999999999961</v>
      </c>
      <c r="AC89" s="22" t="s">
        <v>223</v>
      </c>
    </row>
    <row r="90" spans="1:29" s="15" customFormat="1" ht="90">
      <c r="A90" s="4" t="s">
        <v>373</v>
      </c>
      <c r="B90" s="29" t="s">
        <v>11</v>
      </c>
      <c r="C90" s="29" t="s">
        <v>40</v>
      </c>
      <c r="D90" s="29" t="s">
        <v>15</v>
      </c>
      <c r="E90" s="29" t="s">
        <v>13</v>
      </c>
      <c r="F90" s="29" t="s">
        <v>265</v>
      </c>
      <c r="G90" s="30">
        <v>2018</v>
      </c>
      <c r="H90" s="30">
        <v>2018</v>
      </c>
      <c r="I90" s="30" t="s">
        <v>260</v>
      </c>
      <c r="J90" s="31"/>
      <c r="K90" s="31"/>
      <c r="L90" s="31"/>
      <c r="M90" s="31"/>
      <c r="N90" s="31"/>
      <c r="O90" s="31"/>
      <c r="P90" s="31"/>
      <c r="Q90" s="31"/>
      <c r="R90" s="31">
        <v>808</v>
      </c>
      <c r="S90" s="31" t="s">
        <v>220</v>
      </c>
      <c r="T90" s="31" t="s">
        <v>221</v>
      </c>
      <c r="U90" s="31" t="s">
        <v>222</v>
      </c>
      <c r="V90" s="31">
        <v>111</v>
      </c>
      <c r="W90" s="32">
        <v>53714.256000000001</v>
      </c>
      <c r="X90" s="32">
        <f>W90</f>
        <v>53714.256000000001</v>
      </c>
      <c r="Y90" s="32">
        <f>SUM(W90-X90)</f>
        <v>0</v>
      </c>
      <c r="Z90" s="32">
        <v>16003.757</v>
      </c>
      <c r="AA90" s="32">
        <v>11912.475</v>
      </c>
      <c r="AB90" s="33">
        <f>Z90-AA90</f>
        <v>4091.2819999999992</v>
      </c>
      <c r="AC90" s="30" t="s">
        <v>266</v>
      </c>
    </row>
    <row r="91" spans="1:29" s="15" customFormat="1" ht="90">
      <c r="A91" s="4" t="s">
        <v>374</v>
      </c>
      <c r="B91" s="29" t="s">
        <v>11</v>
      </c>
      <c r="C91" s="29" t="s">
        <v>40</v>
      </c>
      <c r="D91" s="29" t="s">
        <v>15</v>
      </c>
      <c r="E91" s="29" t="s">
        <v>13</v>
      </c>
      <c r="F91" s="29" t="str">
        <f>F90</f>
        <v xml:space="preserve">*-За 9 месяцев 2018 г. заработная плата составила 30 062,70 руб.,т.е. 101,8 % от прогнозной среднемесячной зарплаты по ПСЭР области - 29 543 руб. </v>
      </c>
      <c r="G91" s="30">
        <v>2018</v>
      </c>
      <c r="H91" s="30">
        <f>H90</f>
        <v>2018</v>
      </c>
      <c r="I91" s="30" t="str">
        <f>I90</f>
        <v>9 месяцев 2018 г.</v>
      </c>
      <c r="J91" s="31"/>
      <c r="K91" s="31"/>
      <c r="L91" s="31"/>
      <c r="M91" s="31"/>
      <c r="N91" s="31"/>
      <c r="O91" s="31"/>
      <c r="P91" s="31"/>
      <c r="Q91" s="31"/>
      <c r="R91" s="31">
        <v>808</v>
      </c>
      <c r="S91" s="31" t="s">
        <v>220</v>
      </c>
      <c r="T91" s="31" t="s">
        <v>221</v>
      </c>
      <c r="U91" s="31" t="s">
        <v>222</v>
      </c>
      <c r="V91" s="31">
        <v>119</v>
      </c>
      <c r="W91" s="32">
        <v>18139.006000000001</v>
      </c>
      <c r="X91" s="32">
        <f t="shared" ref="X91:X109" si="8">W91</f>
        <v>18139.006000000001</v>
      </c>
      <c r="Y91" s="31">
        <f t="shared" ref="Y91:Y107" si="9">SUM(W91-X91)</f>
        <v>0</v>
      </c>
      <c r="Z91" s="32">
        <v>5294.1639999999998</v>
      </c>
      <c r="AA91" s="32">
        <v>4613.6390000000001</v>
      </c>
      <c r="AB91" s="33">
        <f t="shared" ref="AB91:AB109" si="10">Z91-AA91</f>
        <v>680.52499999999964</v>
      </c>
      <c r="AC91" s="30" t="str">
        <f>AC90</f>
        <v xml:space="preserve"> Отклонение за счет внебюджетных источников- в связи с отсутствием реального поступления финансовых средств </v>
      </c>
    </row>
    <row r="92" spans="1:29" s="15" customFormat="1" ht="90">
      <c r="A92" s="4" t="s">
        <v>375</v>
      </c>
      <c r="B92" s="29" t="s">
        <v>11</v>
      </c>
      <c r="C92" s="29" t="s">
        <v>40</v>
      </c>
      <c r="D92" s="29" t="s">
        <v>15</v>
      </c>
      <c r="E92" s="29" t="s">
        <v>13</v>
      </c>
      <c r="F92" s="29" t="str">
        <f t="shared" ref="F92:F109" si="11">F91</f>
        <v xml:space="preserve">*-За 9 месяцев 2018 г. заработная плата составила 30 062,70 руб.,т.е. 101,8 % от прогнозной среднемесячной зарплаты по ПСЭР области - 29 543 руб. </v>
      </c>
      <c r="G92" s="30">
        <v>2018</v>
      </c>
      <c r="H92" s="30">
        <f t="shared" ref="H92:I107" si="12">H91</f>
        <v>2018</v>
      </c>
      <c r="I92" s="30" t="str">
        <f>I91</f>
        <v>9 месяцев 2018 г.</v>
      </c>
      <c r="J92" s="31"/>
      <c r="K92" s="31"/>
      <c r="L92" s="31"/>
      <c r="M92" s="31"/>
      <c r="N92" s="31"/>
      <c r="O92" s="31"/>
      <c r="P92" s="31"/>
      <c r="Q92" s="31"/>
      <c r="R92" s="31">
        <v>808</v>
      </c>
      <c r="S92" s="31" t="s">
        <v>220</v>
      </c>
      <c r="T92" s="31" t="s">
        <v>221</v>
      </c>
      <c r="U92" s="31" t="s">
        <v>224</v>
      </c>
      <c r="V92" s="31">
        <v>111</v>
      </c>
      <c r="W92" s="32">
        <v>20425.859</v>
      </c>
      <c r="X92" s="32">
        <f t="shared" si="8"/>
        <v>20425.859</v>
      </c>
      <c r="Y92" s="31">
        <f t="shared" si="9"/>
        <v>0</v>
      </c>
      <c r="Z92" s="32">
        <v>21416.830999999998</v>
      </c>
      <c r="AA92" s="32">
        <v>15866.466</v>
      </c>
      <c r="AB92" s="33">
        <f t="shared" si="10"/>
        <v>5550.364999999998</v>
      </c>
      <c r="AC92" s="30" t="str">
        <f t="shared" ref="AC92:AC104" si="13">AC91</f>
        <v xml:space="preserve"> Отклонение за счет внебюджетных источников- в связи с отсутствием реального поступления финансовых средств </v>
      </c>
    </row>
    <row r="93" spans="1:29" s="15" customFormat="1" ht="90">
      <c r="A93" s="4" t="s">
        <v>376</v>
      </c>
      <c r="B93" s="29" t="s">
        <v>11</v>
      </c>
      <c r="C93" s="29" t="s">
        <v>40</v>
      </c>
      <c r="D93" s="29" t="s">
        <v>15</v>
      </c>
      <c r="E93" s="29" t="s">
        <v>13</v>
      </c>
      <c r="F93" s="29" t="str">
        <f t="shared" si="11"/>
        <v xml:space="preserve">*-За 9 месяцев 2018 г. заработная плата составила 30 062,70 руб.,т.е. 101,8 % от прогнозной среднемесячной зарплаты по ПСЭР области - 29 543 руб. </v>
      </c>
      <c r="G93" s="30">
        <v>2018</v>
      </c>
      <c r="H93" s="30">
        <f t="shared" si="12"/>
        <v>2018</v>
      </c>
      <c r="I93" s="30" t="str">
        <f t="shared" si="12"/>
        <v>9 месяцев 2018 г.</v>
      </c>
      <c r="J93" s="31"/>
      <c r="K93" s="31"/>
      <c r="L93" s="31"/>
      <c r="M93" s="31"/>
      <c r="N93" s="31"/>
      <c r="O93" s="31"/>
      <c r="P93" s="31"/>
      <c r="Q93" s="31"/>
      <c r="R93" s="31">
        <v>808</v>
      </c>
      <c r="S93" s="31" t="s">
        <v>220</v>
      </c>
      <c r="T93" s="31" t="s">
        <v>221</v>
      </c>
      <c r="U93" s="31" t="s">
        <v>224</v>
      </c>
      <c r="V93" s="31">
        <v>119</v>
      </c>
      <c r="W93" s="32">
        <v>6152.674</v>
      </c>
      <c r="X93" s="32">
        <f t="shared" si="8"/>
        <v>6152.674</v>
      </c>
      <c r="Y93" s="31">
        <f t="shared" si="9"/>
        <v>0</v>
      </c>
      <c r="Z93" s="32">
        <v>6915.5510000000004</v>
      </c>
      <c r="AA93" s="32">
        <v>5641.7920000000004</v>
      </c>
      <c r="AB93" s="33">
        <f t="shared" si="10"/>
        <v>1273.759</v>
      </c>
      <c r="AC93" s="30" t="str">
        <f t="shared" si="13"/>
        <v xml:space="preserve"> Отклонение за счет внебюджетных источников- в связи с отсутствием реального поступления финансовых средств </v>
      </c>
    </row>
    <row r="94" spans="1:29" s="15" customFormat="1" ht="90">
      <c r="A94" s="4" t="s">
        <v>377</v>
      </c>
      <c r="B94" s="29" t="s">
        <v>11</v>
      </c>
      <c r="C94" s="29" t="s">
        <v>40</v>
      </c>
      <c r="D94" s="29" t="s">
        <v>15</v>
      </c>
      <c r="E94" s="29" t="s">
        <v>13</v>
      </c>
      <c r="F94" s="29" t="str">
        <f t="shared" si="11"/>
        <v xml:space="preserve">*-За 9 месяцев 2018 г. заработная плата составила 30 062,70 руб.,т.е. 101,8 % от прогнозной среднемесячной зарплаты по ПСЭР области - 29 543 руб. </v>
      </c>
      <c r="G94" s="30">
        <v>2018</v>
      </c>
      <c r="H94" s="30">
        <f t="shared" si="12"/>
        <v>2018</v>
      </c>
      <c r="I94" s="30" t="str">
        <f t="shared" si="12"/>
        <v>9 месяцев 2018 г.</v>
      </c>
      <c r="J94" s="31"/>
      <c r="K94" s="31"/>
      <c r="L94" s="31"/>
      <c r="M94" s="31"/>
      <c r="N94" s="31"/>
      <c r="O94" s="31"/>
      <c r="P94" s="31"/>
      <c r="Q94" s="31"/>
      <c r="R94" s="31">
        <v>808</v>
      </c>
      <c r="S94" s="31" t="s">
        <v>220</v>
      </c>
      <c r="T94" s="31" t="s">
        <v>221</v>
      </c>
      <c r="U94" s="31" t="s">
        <v>225</v>
      </c>
      <c r="V94" s="31">
        <v>111</v>
      </c>
      <c r="W94" s="32">
        <v>18451.115000000002</v>
      </c>
      <c r="X94" s="32">
        <f t="shared" si="8"/>
        <v>18451.115000000002</v>
      </c>
      <c r="Y94" s="31">
        <f t="shared" si="9"/>
        <v>0</v>
      </c>
      <c r="Z94" s="32">
        <v>3400.2710000000002</v>
      </c>
      <c r="AA94" s="32">
        <v>1123.319</v>
      </c>
      <c r="AB94" s="33">
        <f t="shared" si="10"/>
        <v>2276.9520000000002</v>
      </c>
      <c r="AC94" s="30" t="str">
        <f t="shared" si="13"/>
        <v xml:space="preserve"> Отклонение за счет внебюджетных источников- в связи с отсутствием реального поступления финансовых средств </v>
      </c>
    </row>
    <row r="95" spans="1:29" s="15" customFormat="1" ht="90">
      <c r="A95" s="4" t="s">
        <v>378</v>
      </c>
      <c r="B95" s="29" t="s">
        <v>11</v>
      </c>
      <c r="C95" s="29" t="s">
        <v>40</v>
      </c>
      <c r="D95" s="29" t="s">
        <v>15</v>
      </c>
      <c r="E95" s="29" t="s">
        <v>13</v>
      </c>
      <c r="F95" s="29" t="str">
        <f t="shared" si="11"/>
        <v xml:space="preserve">*-За 9 месяцев 2018 г. заработная плата составила 30 062,70 руб.,т.е. 101,8 % от прогнозной среднемесячной зарплаты по ПСЭР области - 29 543 руб. </v>
      </c>
      <c r="G95" s="30">
        <v>2018</v>
      </c>
      <c r="H95" s="30">
        <f t="shared" si="12"/>
        <v>2018</v>
      </c>
      <c r="I95" s="30" t="str">
        <f t="shared" si="12"/>
        <v>9 месяцев 2018 г.</v>
      </c>
      <c r="J95" s="31"/>
      <c r="K95" s="31"/>
      <c r="L95" s="31"/>
      <c r="M95" s="31"/>
      <c r="N95" s="31"/>
      <c r="O95" s="31"/>
      <c r="P95" s="31"/>
      <c r="Q95" s="31"/>
      <c r="R95" s="31">
        <v>808</v>
      </c>
      <c r="S95" s="31" t="s">
        <v>220</v>
      </c>
      <c r="T95" s="31" t="s">
        <v>221</v>
      </c>
      <c r="U95" s="31" t="s">
        <v>225</v>
      </c>
      <c r="V95" s="31">
        <v>119</v>
      </c>
      <c r="W95" s="32">
        <v>7898.634</v>
      </c>
      <c r="X95" s="32">
        <f t="shared" si="8"/>
        <v>7898.634</v>
      </c>
      <c r="Y95" s="31">
        <f t="shared" si="9"/>
        <v>0</v>
      </c>
      <c r="Z95" s="32">
        <v>1026.606</v>
      </c>
      <c r="AA95" s="32">
        <v>354.23099999999999</v>
      </c>
      <c r="AB95" s="33">
        <f t="shared" si="10"/>
        <v>672.375</v>
      </c>
      <c r="AC95" s="30" t="str">
        <f t="shared" si="13"/>
        <v xml:space="preserve"> Отклонение за счет внебюджетных источников- в связи с отсутствием реального поступления финансовых средств </v>
      </c>
    </row>
    <row r="96" spans="1:29" s="15" customFormat="1" ht="90">
      <c r="A96" s="4" t="s">
        <v>379</v>
      </c>
      <c r="B96" s="29" t="s">
        <v>11</v>
      </c>
      <c r="C96" s="29" t="s">
        <v>40</v>
      </c>
      <c r="D96" s="29" t="s">
        <v>15</v>
      </c>
      <c r="E96" s="29" t="s">
        <v>13</v>
      </c>
      <c r="F96" s="29" t="str">
        <f t="shared" si="11"/>
        <v xml:space="preserve">*-За 9 месяцев 2018 г. заработная плата составила 30 062,70 руб.,т.е. 101,8 % от прогнозной среднемесячной зарплаты по ПСЭР области - 29 543 руб. </v>
      </c>
      <c r="G96" s="30">
        <v>2018</v>
      </c>
      <c r="H96" s="30">
        <f t="shared" si="12"/>
        <v>2018</v>
      </c>
      <c r="I96" s="30" t="str">
        <f t="shared" si="12"/>
        <v>9 месяцев 2018 г.</v>
      </c>
      <c r="J96" s="31"/>
      <c r="K96" s="31"/>
      <c r="L96" s="31"/>
      <c r="M96" s="31"/>
      <c r="N96" s="31"/>
      <c r="O96" s="31"/>
      <c r="P96" s="31"/>
      <c r="Q96" s="31"/>
      <c r="R96" s="31">
        <v>808</v>
      </c>
      <c r="S96" s="31" t="s">
        <v>220</v>
      </c>
      <c r="T96" s="31" t="s">
        <v>221</v>
      </c>
      <c r="U96" s="31" t="s">
        <v>226</v>
      </c>
      <c r="V96" s="31">
        <v>111</v>
      </c>
      <c r="W96" s="32">
        <v>521.31299999999999</v>
      </c>
      <c r="X96" s="32">
        <f t="shared" si="8"/>
        <v>521.31299999999999</v>
      </c>
      <c r="Y96" s="31">
        <f t="shared" si="9"/>
        <v>0</v>
      </c>
      <c r="Z96" s="32">
        <v>170.5</v>
      </c>
      <c r="AA96" s="32">
        <v>1.771E-2</v>
      </c>
      <c r="AB96" s="33">
        <f t="shared" si="10"/>
        <v>170.48229000000001</v>
      </c>
      <c r="AC96" s="30" t="str">
        <f t="shared" si="13"/>
        <v xml:space="preserve"> Отклонение за счет внебюджетных источников- в связи с отсутствием реального поступления финансовых средств </v>
      </c>
    </row>
    <row r="97" spans="1:29" s="15" customFormat="1" ht="90">
      <c r="A97" s="4" t="s">
        <v>380</v>
      </c>
      <c r="B97" s="29" t="s">
        <v>11</v>
      </c>
      <c r="C97" s="29" t="s">
        <v>40</v>
      </c>
      <c r="D97" s="29" t="s">
        <v>15</v>
      </c>
      <c r="E97" s="29" t="s">
        <v>13</v>
      </c>
      <c r="F97" s="29" t="str">
        <f t="shared" si="11"/>
        <v xml:space="preserve">*-За 9 месяцев 2018 г. заработная плата составила 30 062,70 руб.,т.е. 101,8 % от прогнозной среднемесячной зарплаты по ПСЭР области - 29 543 руб. </v>
      </c>
      <c r="G97" s="30">
        <v>2018</v>
      </c>
      <c r="H97" s="30">
        <f t="shared" si="12"/>
        <v>2018</v>
      </c>
      <c r="I97" s="30" t="str">
        <f t="shared" si="12"/>
        <v>9 месяцев 2018 г.</v>
      </c>
      <c r="J97" s="31"/>
      <c r="K97" s="31"/>
      <c r="L97" s="31"/>
      <c r="M97" s="31"/>
      <c r="N97" s="31"/>
      <c r="O97" s="31"/>
      <c r="P97" s="31"/>
      <c r="Q97" s="31"/>
      <c r="R97" s="31">
        <v>808</v>
      </c>
      <c r="S97" s="31" t="s">
        <v>220</v>
      </c>
      <c r="T97" s="31" t="s">
        <v>221</v>
      </c>
      <c r="U97" s="31" t="s">
        <v>226</v>
      </c>
      <c r="V97" s="31">
        <v>119</v>
      </c>
      <c r="W97" s="32">
        <v>325.24599999999998</v>
      </c>
      <c r="X97" s="32">
        <f t="shared" si="8"/>
        <v>325.24599999999998</v>
      </c>
      <c r="Y97" s="31">
        <f t="shared" si="9"/>
        <v>0</v>
      </c>
      <c r="Z97" s="32">
        <v>51.3</v>
      </c>
      <c r="AA97" s="32">
        <v>0</v>
      </c>
      <c r="AB97" s="33">
        <f t="shared" si="10"/>
        <v>51.3</v>
      </c>
      <c r="AC97" s="30" t="str">
        <f t="shared" si="13"/>
        <v xml:space="preserve"> Отклонение за счет внебюджетных источников- в связи с отсутствием реального поступления финансовых средств </v>
      </c>
    </row>
    <row r="98" spans="1:29" s="15" customFormat="1" ht="90">
      <c r="A98" s="4" t="s">
        <v>381</v>
      </c>
      <c r="B98" s="29" t="s">
        <v>11</v>
      </c>
      <c r="C98" s="29" t="s">
        <v>40</v>
      </c>
      <c r="D98" s="29" t="s">
        <v>15</v>
      </c>
      <c r="E98" s="29" t="s">
        <v>13</v>
      </c>
      <c r="F98" s="29" t="str">
        <f t="shared" si="11"/>
        <v xml:space="preserve">*-За 9 месяцев 2018 г. заработная плата составила 30 062,70 руб.,т.е. 101,8 % от прогнозной среднемесячной зарплаты по ПСЭР области - 29 543 руб. </v>
      </c>
      <c r="G98" s="30">
        <v>2018</v>
      </c>
      <c r="H98" s="30">
        <f t="shared" si="12"/>
        <v>2018</v>
      </c>
      <c r="I98" s="30" t="str">
        <f t="shared" si="12"/>
        <v>9 месяцев 2018 г.</v>
      </c>
      <c r="J98" s="31"/>
      <c r="K98" s="31"/>
      <c r="L98" s="31"/>
      <c r="M98" s="31"/>
      <c r="N98" s="31"/>
      <c r="O98" s="31"/>
      <c r="P98" s="31"/>
      <c r="Q98" s="31"/>
      <c r="R98" s="31">
        <v>808</v>
      </c>
      <c r="S98" s="31" t="s">
        <v>220</v>
      </c>
      <c r="T98" s="31" t="s">
        <v>221</v>
      </c>
      <c r="U98" s="31" t="s">
        <v>227</v>
      </c>
      <c r="V98" s="31">
        <v>111</v>
      </c>
      <c r="W98" s="32">
        <v>2335.31</v>
      </c>
      <c r="X98" s="32">
        <f t="shared" si="8"/>
        <v>2335.31</v>
      </c>
      <c r="Y98" s="31">
        <f t="shared" si="9"/>
        <v>0</v>
      </c>
      <c r="Z98" s="32">
        <v>475.6</v>
      </c>
      <c r="AA98" s="32">
        <v>6.3</v>
      </c>
      <c r="AB98" s="33">
        <f t="shared" si="10"/>
        <v>469.3</v>
      </c>
      <c r="AC98" s="30" t="str">
        <f t="shared" si="13"/>
        <v xml:space="preserve"> Отклонение за счет внебюджетных источников- в связи с отсутствием реального поступления финансовых средств </v>
      </c>
    </row>
    <row r="99" spans="1:29" s="15" customFormat="1" ht="90">
      <c r="A99" s="4" t="s">
        <v>382</v>
      </c>
      <c r="B99" s="29" t="s">
        <v>11</v>
      </c>
      <c r="C99" s="29" t="s">
        <v>40</v>
      </c>
      <c r="D99" s="29" t="s">
        <v>15</v>
      </c>
      <c r="E99" s="29" t="s">
        <v>13</v>
      </c>
      <c r="F99" s="29" t="str">
        <f t="shared" si="11"/>
        <v xml:space="preserve">*-За 9 месяцев 2018 г. заработная плата составила 30 062,70 руб.,т.е. 101,8 % от прогнозной среднемесячной зарплаты по ПСЭР области - 29 543 руб. </v>
      </c>
      <c r="G99" s="30">
        <v>2018</v>
      </c>
      <c r="H99" s="30">
        <f t="shared" si="12"/>
        <v>2018</v>
      </c>
      <c r="I99" s="30" t="str">
        <f t="shared" si="12"/>
        <v>9 месяцев 2018 г.</v>
      </c>
      <c r="J99" s="31"/>
      <c r="K99" s="31"/>
      <c r="L99" s="31"/>
      <c r="M99" s="31"/>
      <c r="N99" s="31"/>
      <c r="O99" s="31"/>
      <c r="P99" s="31"/>
      <c r="Q99" s="31"/>
      <c r="R99" s="31">
        <v>808</v>
      </c>
      <c r="S99" s="31" t="s">
        <v>220</v>
      </c>
      <c r="T99" s="31" t="s">
        <v>221</v>
      </c>
      <c r="U99" s="31" t="s">
        <v>227</v>
      </c>
      <c r="V99" s="31">
        <v>119</v>
      </c>
      <c r="W99" s="32">
        <v>870.07399999999996</v>
      </c>
      <c r="X99" s="32">
        <f t="shared" si="8"/>
        <v>870.07399999999996</v>
      </c>
      <c r="Y99" s="31">
        <f t="shared" si="9"/>
        <v>0</v>
      </c>
      <c r="Z99" s="32">
        <v>144.09800000000001</v>
      </c>
      <c r="AA99" s="32">
        <v>1.9219999999999999</v>
      </c>
      <c r="AB99" s="33">
        <f t="shared" si="10"/>
        <v>142.17600000000002</v>
      </c>
      <c r="AC99" s="30" t="str">
        <f t="shared" si="13"/>
        <v xml:space="preserve"> Отклонение за счет внебюджетных источников- в связи с отсутствием реального поступления финансовых средств </v>
      </c>
    </row>
    <row r="100" spans="1:29" s="15" customFormat="1" ht="90">
      <c r="A100" s="4" t="s">
        <v>383</v>
      </c>
      <c r="B100" s="29" t="s">
        <v>11</v>
      </c>
      <c r="C100" s="29" t="s">
        <v>40</v>
      </c>
      <c r="D100" s="29" t="s">
        <v>15</v>
      </c>
      <c r="E100" s="29" t="s">
        <v>13</v>
      </c>
      <c r="F100" s="29" t="str">
        <f t="shared" si="11"/>
        <v xml:space="preserve">*-За 9 месяцев 2018 г. заработная плата составила 30 062,70 руб.,т.е. 101,8 % от прогнозной среднемесячной зарплаты по ПСЭР области - 29 543 руб. </v>
      </c>
      <c r="G100" s="30">
        <v>2018</v>
      </c>
      <c r="H100" s="30">
        <f t="shared" si="12"/>
        <v>2018</v>
      </c>
      <c r="I100" s="30" t="str">
        <f t="shared" si="12"/>
        <v>9 месяцев 2018 г.</v>
      </c>
      <c r="J100" s="31"/>
      <c r="K100" s="31"/>
      <c r="L100" s="31"/>
      <c r="M100" s="31"/>
      <c r="N100" s="31"/>
      <c r="O100" s="31"/>
      <c r="P100" s="31"/>
      <c r="Q100" s="31"/>
      <c r="R100" s="31">
        <v>808</v>
      </c>
      <c r="S100" s="31" t="s">
        <v>220</v>
      </c>
      <c r="T100" s="31" t="s">
        <v>221</v>
      </c>
      <c r="U100" s="31" t="s">
        <v>228</v>
      </c>
      <c r="V100" s="31">
        <v>111</v>
      </c>
      <c r="W100" s="32">
        <v>24531.383999999998</v>
      </c>
      <c r="X100" s="32">
        <f t="shared" si="8"/>
        <v>24531.383999999998</v>
      </c>
      <c r="Y100" s="31">
        <f t="shared" si="9"/>
        <v>0</v>
      </c>
      <c r="Z100" s="32">
        <v>512.29999999999995</v>
      </c>
      <c r="AA100" s="32">
        <v>196.441</v>
      </c>
      <c r="AB100" s="33">
        <f t="shared" si="10"/>
        <v>315.85899999999992</v>
      </c>
      <c r="AC100" s="30" t="str">
        <f t="shared" si="13"/>
        <v xml:space="preserve"> Отклонение за счет внебюджетных источников- в связи с отсутствием реального поступления финансовых средств </v>
      </c>
    </row>
    <row r="101" spans="1:29" s="15" customFormat="1" ht="90">
      <c r="A101" s="4" t="s">
        <v>384</v>
      </c>
      <c r="B101" s="29" t="s">
        <v>11</v>
      </c>
      <c r="C101" s="29" t="s">
        <v>40</v>
      </c>
      <c r="D101" s="29" t="s">
        <v>15</v>
      </c>
      <c r="E101" s="29" t="s">
        <v>13</v>
      </c>
      <c r="F101" s="29" t="str">
        <f t="shared" si="11"/>
        <v xml:space="preserve">*-За 9 месяцев 2018 г. заработная плата составила 30 062,70 руб.,т.е. 101,8 % от прогнозной среднемесячной зарплаты по ПСЭР области - 29 543 руб. </v>
      </c>
      <c r="G101" s="30">
        <v>2018</v>
      </c>
      <c r="H101" s="30">
        <f t="shared" si="12"/>
        <v>2018</v>
      </c>
      <c r="I101" s="30" t="str">
        <f t="shared" si="12"/>
        <v>9 месяцев 2018 г.</v>
      </c>
      <c r="J101" s="31"/>
      <c r="K101" s="31"/>
      <c r="L101" s="31"/>
      <c r="M101" s="31"/>
      <c r="N101" s="31"/>
      <c r="O101" s="31"/>
      <c r="P101" s="31"/>
      <c r="Q101" s="31"/>
      <c r="R101" s="31">
        <v>808</v>
      </c>
      <c r="S101" s="31" t="s">
        <v>220</v>
      </c>
      <c r="T101" s="31" t="s">
        <v>221</v>
      </c>
      <c r="U101" s="31" t="s">
        <v>228</v>
      </c>
      <c r="V101" s="31">
        <v>119</v>
      </c>
      <c r="W101" s="32">
        <v>10993.117</v>
      </c>
      <c r="X101" s="32">
        <f t="shared" si="8"/>
        <v>10993.117</v>
      </c>
      <c r="Y101" s="31">
        <f t="shared" si="9"/>
        <v>0</v>
      </c>
      <c r="Z101" s="32">
        <v>144.36500000000001</v>
      </c>
      <c r="AA101" s="32">
        <v>45.063000000000002</v>
      </c>
      <c r="AB101" s="33">
        <f t="shared" si="10"/>
        <v>99.302000000000007</v>
      </c>
      <c r="AC101" s="30" t="str">
        <f t="shared" si="13"/>
        <v xml:space="preserve"> Отклонение за счет внебюджетных источников- в связи с отсутствием реального поступления финансовых средств </v>
      </c>
    </row>
    <row r="102" spans="1:29" s="15" customFormat="1" ht="90">
      <c r="A102" s="4" t="s">
        <v>385</v>
      </c>
      <c r="B102" s="29" t="s">
        <v>11</v>
      </c>
      <c r="C102" s="29" t="s">
        <v>40</v>
      </c>
      <c r="D102" s="29" t="s">
        <v>15</v>
      </c>
      <c r="E102" s="29" t="s">
        <v>13</v>
      </c>
      <c r="F102" s="29" t="str">
        <f t="shared" si="11"/>
        <v xml:space="preserve">*-За 9 месяцев 2018 г. заработная плата составила 30 062,70 руб.,т.е. 101,8 % от прогнозной среднемесячной зарплаты по ПСЭР области - 29 543 руб. </v>
      </c>
      <c r="G102" s="30">
        <v>2018</v>
      </c>
      <c r="H102" s="30">
        <f t="shared" si="12"/>
        <v>2018</v>
      </c>
      <c r="I102" s="30" t="str">
        <f t="shared" si="12"/>
        <v>9 месяцев 2018 г.</v>
      </c>
      <c r="J102" s="31"/>
      <c r="K102" s="31"/>
      <c r="L102" s="31"/>
      <c r="M102" s="31"/>
      <c r="N102" s="31"/>
      <c r="O102" s="31"/>
      <c r="P102" s="31"/>
      <c r="Q102" s="31"/>
      <c r="R102" s="31">
        <v>808</v>
      </c>
      <c r="S102" s="31" t="s">
        <v>220</v>
      </c>
      <c r="T102" s="31" t="s">
        <v>221</v>
      </c>
      <c r="U102" s="31" t="s">
        <v>229</v>
      </c>
      <c r="V102" s="31">
        <v>111</v>
      </c>
      <c r="W102" s="32">
        <v>2843.174</v>
      </c>
      <c r="X102" s="32">
        <f t="shared" si="8"/>
        <v>2843.174</v>
      </c>
      <c r="Y102" s="31">
        <f t="shared" si="9"/>
        <v>0</v>
      </c>
      <c r="Z102" s="32">
        <v>55.5</v>
      </c>
      <c r="AA102" s="32">
        <v>8.5739999999999998</v>
      </c>
      <c r="AB102" s="33">
        <f t="shared" si="10"/>
        <v>46.926000000000002</v>
      </c>
      <c r="AC102" s="30" t="str">
        <f t="shared" si="13"/>
        <v xml:space="preserve"> Отклонение за счет внебюджетных источников- в связи с отсутствием реального поступления финансовых средств </v>
      </c>
    </row>
    <row r="103" spans="1:29" s="15" customFormat="1" ht="90">
      <c r="A103" s="4" t="s">
        <v>386</v>
      </c>
      <c r="B103" s="29" t="s">
        <v>11</v>
      </c>
      <c r="C103" s="29" t="s">
        <v>40</v>
      </c>
      <c r="D103" s="29" t="s">
        <v>15</v>
      </c>
      <c r="E103" s="29" t="s">
        <v>13</v>
      </c>
      <c r="F103" s="29" t="str">
        <f t="shared" si="11"/>
        <v xml:space="preserve">*-За 9 месяцев 2018 г. заработная плата составила 30 062,70 руб.,т.е. 101,8 % от прогнозной среднемесячной зарплаты по ПСЭР области - 29 543 руб. </v>
      </c>
      <c r="G103" s="30">
        <v>2018</v>
      </c>
      <c r="H103" s="30">
        <f t="shared" si="12"/>
        <v>2018</v>
      </c>
      <c r="I103" s="30" t="str">
        <f t="shared" si="12"/>
        <v>9 месяцев 2018 г.</v>
      </c>
      <c r="J103" s="31"/>
      <c r="K103" s="31"/>
      <c r="L103" s="31"/>
      <c r="M103" s="31"/>
      <c r="N103" s="31"/>
      <c r="O103" s="31"/>
      <c r="P103" s="31"/>
      <c r="Q103" s="31"/>
      <c r="R103" s="31">
        <v>808</v>
      </c>
      <c r="S103" s="31" t="s">
        <v>220</v>
      </c>
      <c r="T103" s="31" t="s">
        <v>221</v>
      </c>
      <c r="U103" s="31" t="s">
        <v>229</v>
      </c>
      <c r="V103" s="31">
        <v>119</v>
      </c>
      <c r="W103" s="32">
        <v>1010.674</v>
      </c>
      <c r="X103" s="32">
        <f t="shared" si="8"/>
        <v>1010.674</v>
      </c>
      <c r="Y103" s="31">
        <f t="shared" si="9"/>
        <v>0</v>
      </c>
      <c r="Z103" s="32">
        <v>11.2</v>
      </c>
      <c r="AA103" s="32">
        <v>0.57399999999999995</v>
      </c>
      <c r="AB103" s="33">
        <f t="shared" si="10"/>
        <v>10.625999999999999</v>
      </c>
      <c r="AC103" s="30" t="str">
        <f t="shared" si="13"/>
        <v xml:space="preserve"> Отклонение за счет внебюджетных источников- в связи с отсутствием реального поступления финансовых средств </v>
      </c>
    </row>
    <row r="104" spans="1:29" s="15" customFormat="1" ht="90">
      <c r="A104" s="4" t="s">
        <v>387</v>
      </c>
      <c r="B104" s="29" t="s">
        <v>11</v>
      </c>
      <c r="C104" s="29" t="s">
        <v>40</v>
      </c>
      <c r="D104" s="29" t="s">
        <v>15</v>
      </c>
      <c r="E104" s="29" t="s">
        <v>13</v>
      </c>
      <c r="F104" s="29" t="str">
        <f t="shared" si="11"/>
        <v xml:space="preserve">*-За 9 месяцев 2018 г. заработная плата составила 30 062,70 руб.,т.е. 101,8 % от прогнозной среднемесячной зарплаты по ПСЭР области - 29 543 руб. </v>
      </c>
      <c r="G104" s="30">
        <v>2018</v>
      </c>
      <c r="H104" s="30">
        <f t="shared" si="12"/>
        <v>2018</v>
      </c>
      <c r="I104" s="30" t="str">
        <f t="shared" si="12"/>
        <v>9 месяцев 2018 г.</v>
      </c>
      <c r="J104" s="31"/>
      <c r="K104" s="31"/>
      <c r="L104" s="31"/>
      <c r="M104" s="31"/>
      <c r="N104" s="31"/>
      <c r="O104" s="31"/>
      <c r="P104" s="31"/>
      <c r="Q104" s="31"/>
      <c r="R104" s="31">
        <v>808</v>
      </c>
      <c r="S104" s="31" t="s">
        <v>220</v>
      </c>
      <c r="T104" s="31" t="s">
        <v>221</v>
      </c>
      <c r="U104" s="31" t="s">
        <v>230</v>
      </c>
      <c r="V104" s="31">
        <v>111</v>
      </c>
      <c r="W104" s="32">
        <v>2461.73</v>
      </c>
      <c r="X104" s="32">
        <f t="shared" si="8"/>
        <v>2461.73</v>
      </c>
      <c r="Y104" s="31">
        <f t="shared" si="9"/>
        <v>0</v>
      </c>
      <c r="Z104" s="32">
        <v>49.4</v>
      </c>
      <c r="AA104" s="32">
        <v>3.968E-2</v>
      </c>
      <c r="AB104" s="33">
        <f t="shared" si="10"/>
        <v>49.360320000000002</v>
      </c>
      <c r="AC104" s="30" t="str">
        <f t="shared" si="13"/>
        <v xml:space="preserve"> Отклонение за счет внебюджетных источников- в связи с отсутствием реального поступления финансовых средств </v>
      </c>
    </row>
    <row r="105" spans="1:29" s="15" customFormat="1" ht="90">
      <c r="A105" s="4" t="s">
        <v>388</v>
      </c>
      <c r="B105" s="29" t="s">
        <v>11</v>
      </c>
      <c r="C105" s="29" t="s">
        <v>40</v>
      </c>
      <c r="D105" s="29" t="s">
        <v>15</v>
      </c>
      <c r="E105" s="29" t="s">
        <v>13</v>
      </c>
      <c r="F105" s="29" t="str">
        <f t="shared" si="11"/>
        <v xml:space="preserve">*-За 9 месяцев 2018 г. заработная плата составила 30 062,70 руб.,т.е. 101,8 % от прогнозной среднемесячной зарплаты по ПСЭР области - 29 543 руб. </v>
      </c>
      <c r="G105" s="30">
        <v>2018</v>
      </c>
      <c r="H105" s="30">
        <f t="shared" si="12"/>
        <v>2018</v>
      </c>
      <c r="I105" s="30" t="str">
        <f t="shared" si="12"/>
        <v>9 месяцев 2018 г.</v>
      </c>
      <c r="J105" s="31"/>
      <c r="K105" s="31"/>
      <c r="L105" s="31"/>
      <c r="M105" s="31"/>
      <c r="N105" s="31"/>
      <c r="O105" s="31"/>
      <c r="P105" s="31"/>
      <c r="Q105" s="31"/>
      <c r="R105" s="31">
        <v>808</v>
      </c>
      <c r="S105" s="31" t="s">
        <v>220</v>
      </c>
      <c r="T105" s="31" t="s">
        <v>221</v>
      </c>
      <c r="U105" s="31" t="s">
        <v>230</v>
      </c>
      <c r="V105" s="31">
        <v>119</v>
      </c>
      <c r="W105" s="32">
        <v>813.63099999999997</v>
      </c>
      <c r="X105" s="32">
        <f t="shared" si="8"/>
        <v>813.63099999999997</v>
      </c>
      <c r="Y105" s="31">
        <f t="shared" si="9"/>
        <v>0</v>
      </c>
      <c r="Z105" s="32">
        <v>10</v>
      </c>
      <c r="AA105" s="32">
        <v>2.2469999999999999</v>
      </c>
      <c r="AB105" s="33">
        <f t="shared" si="10"/>
        <v>7.7530000000000001</v>
      </c>
      <c r="AC105" s="30" t="str">
        <f>AC104</f>
        <v xml:space="preserve"> Отклонение за счет внебюджетных источников- в связи с отсутствием реального поступления финансовых средств </v>
      </c>
    </row>
    <row r="106" spans="1:29" s="15" customFormat="1" ht="75">
      <c r="A106" s="4" t="s">
        <v>389</v>
      </c>
      <c r="B106" s="29" t="s">
        <v>11</v>
      </c>
      <c r="C106" s="29" t="s">
        <v>40</v>
      </c>
      <c r="D106" s="29" t="s">
        <v>15</v>
      </c>
      <c r="E106" s="29" t="s">
        <v>13</v>
      </c>
      <c r="F106" s="29" t="str">
        <f t="shared" si="11"/>
        <v xml:space="preserve">*-За 9 месяцев 2018 г. заработная плата составила 30 062,70 руб.,т.е. 101,8 % от прогнозной среднемесячной зарплаты по ПСЭР области - 29 543 руб. </v>
      </c>
      <c r="G106" s="30">
        <v>2018</v>
      </c>
      <c r="H106" s="30">
        <f t="shared" si="12"/>
        <v>2018</v>
      </c>
      <c r="I106" s="30" t="str">
        <f t="shared" si="12"/>
        <v>9 месяцев 2018 г.</v>
      </c>
      <c r="J106" s="31"/>
      <c r="K106" s="31"/>
      <c r="L106" s="31"/>
      <c r="M106" s="31"/>
      <c r="N106" s="31"/>
      <c r="O106" s="31"/>
      <c r="P106" s="31"/>
      <c r="Q106" s="31"/>
      <c r="R106" s="31">
        <v>808</v>
      </c>
      <c r="S106" s="31" t="s">
        <v>220</v>
      </c>
      <c r="T106" s="31" t="s">
        <v>221</v>
      </c>
      <c r="U106" s="31" t="s">
        <v>231</v>
      </c>
      <c r="V106" s="31">
        <v>111</v>
      </c>
      <c r="W106" s="32">
        <v>0</v>
      </c>
      <c r="X106" s="32">
        <f t="shared" si="8"/>
        <v>0</v>
      </c>
      <c r="Y106" s="31">
        <f t="shared" si="9"/>
        <v>0</v>
      </c>
      <c r="Z106" s="32">
        <v>0</v>
      </c>
      <c r="AA106" s="32">
        <v>0</v>
      </c>
      <c r="AB106" s="33">
        <f t="shared" si="10"/>
        <v>0</v>
      </c>
      <c r="AC106" s="30" t="s">
        <v>223</v>
      </c>
    </row>
    <row r="107" spans="1:29" s="15" customFormat="1" ht="75">
      <c r="A107" s="4" t="s">
        <v>390</v>
      </c>
      <c r="B107" s="29" t="s">
        <v>11</v>
      </c>
      <c r="C107" s="29" t="s">
        <v>40</v>
      </c>
      <c r="D107" s="29" t="s">
        <v>15</v>
      </c>
      <c r="E107" s="29" t="s">
        <v>13</v>
      </c>
      <c r="F107" s="29" t="str">
        <f t="shared" si="11"/>
        <v xml:space="preserve">*-За 9 месяцев 2018 г. заработная плата составила 30 062,70 руб.,т.е. 101,8 % от прогнозной среднемесячной зарплаты по ПСЭР области - 29 543 руб. </v>
      </c>
      <c r="G107" s="30">
        <v>2018</v>
      </c>
      <c r="H107" s="30">
        <f t="shared" si="12"/>
        <v>2018</v>
      </c>
      <c r="I107" s="30" t="str">
        <f t="shared" si="12"/>
        <v>9 месяцев 2018 г.</v>
      </c>
      <c r="J107" s="31"/>
      <c r="K107" s="31"/>
      <c r="L107" s="31"/>
      <c r="M107" s="31"/>
      <c r="N107" s="31"/>
      <c r="O107" s="31"/>
      <c r="P107" s="31"/>
      <c r="Q107" s="31"/>
      <c r="R107" s="31">
        <v>808</v>
      </c>
      <c r="S107" s="31" t="s">
        <v>220</v>
      </c>
      <c r="T107" s="31" t="s">
        <v>221</v>
      </c>
      <c r="U107" s="31" t="s">
        <v>231</v>
      </c>
      <c r="V107" s="31">
        <v>119</v>
      </c>
      <c r="W107" s="32">
        <v>0</v>
      </c>
      <c r="X107" s="32">
        <f t="shared" si="8"/>
        <v>0</v>
      </c>
      <c r="Y107" s="31">
        <f t="shared" si="9"/>
        <v>0</v>
      </c>
      <c r="Z107" s="32">
        <v>0</v>
      </c>
      <c r="AA107" s="32">
        <v>0</v>
      </c>
      <c r="AB107" s="33">
        <f t="shared" si="10"/>
        <v>0</v>
      </c>
      <c r="AC107" s="30" t="s">
        <v>223</v>
      </c>
    </row>
    <row r="108" spans="1:29" s="15" customFormat="1" ht="75">
      <c r="A108" s="4" t="s">
        <v>391</v>
      </c>
      <c r="B108" s="29" t="s">
        <v>11</v>
      </c>
      <c r="C108" s="29" t="s">
        <v>40</v>
      </c>
      <c r="D108" s="29" t="s">
        <v>15</v>
      </c>
      <c r="E108" s="29" t="s">
        <v>13</v>
      </c>
      <c r="F108" s="29" t="str">
        <f t="shared" si="11"/>
        <v xml:space="preserve">*-За 9 месяцев 2018 г. заработная плата составила 30 062,70 руб.,т.е. 101,8 % от прогнозной среднемесячной зарплаты по ПСЭР области - 29 543 руб. </v>
      </c>
      <c r="G108" s="30">
        <v>2018</v>
      </c>
      <c r="H108" s="30">
        <f t="shared" ref="H108:I109" si="14">H107</f>
        <v>2018</v>
      </c>
      <c r="I108" s="30" t="str">
        <f t="shared" si="14"/>
        <v>9 месяцев 2018 г.</v>
      </c>
      <c r="J108" s="31"/>
      <c r="K108" s="31"/>
      <c r="L108" s="31"/>
      <c r="M108" s="31"/>
      <c r="N108" s="31"/>
      <c r="O108" s="31"/>
      <c r="P108" s="31"/>
      <c r="Q108" s="31"/>
      <c r="R108" s="31">
        <v>808</v>
      </c>
      <c r="S108" s="31" t="s">
        <v>220</v>
      </c>
      <c r="T108" s="31" t="s">
        <v>221</v>
      </c>
      <c r="U108" s="31" t="s">
        <v>232</v>
      </c>
      <c r="V108" s="31">
        <v>111</v>
      </c>
      <c r="W108" s="32">
        <v>0</v>
      </c>
      <c r="X108" s="32">
        <f t="shared" si="8"/>
        <v>0</v>
      </c>
      <c r="Y108" s="31">
        <f>SUM(W108-X108)</f>
        <v>0</v>
      </c>
      <c r="Z108" s="32">
        <v>1924.1</v>
      </c>
      <c r="AA108" s="32">
        <v>1611.6110000000001</v>
      </c>
      <c r="AB108" s="33">
        <f t="shared" si="10"/>
        <v>312.48899999999981</v>
      </c>
      <c r="AC108" s="30" t="s">
        <v>223</v>
      </c>
    </row>
    <row r="109" spans="1:29" s="15" customFormat="1" ht="75">
      <c r="A109" s="4" t="s">
        <v>392</v>
      </c>
      <c r="B109" s="21" t="s">
        <v>11</v>
      </c>
      <c r="C109" s="21" t="s">
        <v>40</v>
      </c>
      <c r="D109" s="21" t="s">
        <v>15</v>
      </c>
      <c r="E109" s="21" t="s">
        <v>13</v>
      </c>
      <c r="F109" s="21" t="str">
        <f t="shared" si="11"/>
        <v xml:space="preserve">*-За 9 месяцев 2018 г. заработная плата составила 30 062,70 руб.,т.е. 101,8 % от прогнозной среднемесячной зарплаты по ПСЭР области - 29 543 руб. </v>
      </c>
      <c r="G109" s="22">
        <v>2018</v>
      </c>
      <c r="H109" s="22">
        <f t="shared" si="14"/>
        <v>2018</v>
      </c>
      <c r="I109" s="22" t="str">
        <f t="shared" si="14"/>
        <v>9 месяцев 2018 г.</v>
      </c>
      <c r="J109" s="23"/>
      <c r="K109" s="23"/>
      <c r="L109" s="23"/>
      <c r="M109" s="23"/>
      <c r="N109" s="23"/>
      <c r="O109" s="23"/>
      <c r="P109" s="23"/>
      <c r="Q109" s="23"/>
      <c r="R109" s="23">
        <v>808</v>
      </c>
      <c r="S109" s="23" t="s">
        <v>220</v>
      </c>
      <c r="T109" s="23" t="s">
        <v>221</v>
      </c>
      <c r="U109" s="23" t="s">
        <v>232</v>
      </c>
      <c r="V109" s="23">
        <v>119</v>
      </c>
      <c r="W109" s="24">
        <v>0</v>
      </c>
      <c r="X109" s="24">
        <f t="shared" si="8"/>
        <v>0</v>
      </c>
      <c r="Y109" s="23">
        <f>SUM(W109-X109)</f>
        <v>0</v>
      </c>
      <c r="Z109" s="24">
        <v>589.01499999999999</v>
      </c>
      <c r="AA109" s="24">
        <v>439.22899999999998</v>
      </c>
      <c r="AB109" s="25">
        <f t="shared" si="10"/>
        <v>149.786</v>
      </c>
      <c r="AC109" s="22" t="s">
        <v>223</v>
      </c>
    </row>
    <row r="110" spans="1:29" s="15" customFormat="1" ht="75">
      <c r="A110" s="4" t="s">
        <v>393</v>
      </c>
      <c r="B110" s="29" t="s">
        <v>11</v>
      </c>
      <c r="C110" s="29" t="s">
        <v>40</v>
      </c>
      <c r="D110" s="29" t="s">
        <v>15</v>
      </c>
      <c r="E110" s="29" t="s">
        <v>13</v>
      </c>
      <c r="F110" s="29" t="s">
        <v>283</v>
      </c>
      <c r="G110" s="30">
        <v>2018</v>
      </c>
      <c r="H110" s="30">
        <v>2018</v>
      </c>
      <c r="I110" s="30" t="s">
        <v>284</v>
      </c>
      <c r="J110" s="31"/>
      <c r="K110" s="31"/>
      <c r="L110" s="31"/>
      <c r="M110" s="31"/>
      <c r="N110" s="31"/>
      <c r="O110" s="31"/>
      <c r="P110" s="31"/>
      <c r="Q110" s="31"/>
      <c r="R110" s="31">
        <v>808</v>
      </c>
      <c r="S110" s="31" t="s">
        <v>220</v>
      </c>
      <c r="T110" s="31" t="s">
        <v>221</v>
      </c>
      <c r="U110" s="31" t="s">
        <v>222</v>
      </c>
      <c r="V110" s="31">
        <v>111</v>
      </c>
      <c r="W110" s="32">
        <v>58935.415999999997</v>
      </c>
      <c r="X110" s="32">
        <f>W110</f>
        <v>58935.415999999997</v>
      </c>
      <c r="Y110" s="32">
        <f>SUM(W110-X110)</f>
        <v>0</v>
      </c>
      <c r="Z110" s="32">
        <f>AA110</f>
        <v>14739.564</v>
      </c>
      <c r="AA110" s="32">
        <v>14739.564</v>
      </c>
      <c r="AB110" s="33">
        <f>Z110-AA110</f>
        <v>0</v>
      </c>
      <c r="AC110" s="30" t="s">
        <v>223</v>
      </c>
    </row>
    <row r="111" spans="1:29" s="15" customFormat="1" ht="75">
      <c r="A111" s="4" t="s">
        <v>394</v>
      </c>
      <c r="B111" s="29" t="s">
        <v>11</v>
      </c>
      <c r="C111" s="29" t="s">
        <v>40</v>
      </c>
      <c r="D111" s="29" t="s">
        <v>15</v>
      </c>
      <c r="E111" s="29" t="s">
        <v>13</v>
      </c>
      <c r="F111" s="29" t="str">
        <f>F110</f>
        <v xml:space="preserve">*-За 10 месяцев 2018 г. заработная плата составила 30 245,38 руб.,т.е. 96,4 % от прогнозной среднемесячной зарплаты по ПСЭР области - 31 378,00 руб. </v>
      </c>
      <c r="G111" s="30">
        <v>2018</v>
      </c>
      <c r="H111" s="30">
        <f>H110</f>
        <v>2018</v>
      </c>
      <c r="I111" s="30" t="str">
        <f>I110</f>
        <v>10 месяцев 2018 г.</v>
      </c>
      <c r="J111" s="31"/>
      <c r="K111" s="31"/>
      <c r="L111" s="31"/>
      <c r="M111" s="31"/>
      <c r="N111" s="31"/>
      <c r="O111" s="31"/>
      <c r="P111" s="31"/>
      <c r="Q111" s="31"/>
      <c r="R111" s="31">
        <v>808</v>
      </c>
      <c r="S111" s="31" t="s">
        <v>220</v>
      </c>
      <c r="T111" s="31" t="s">
        <v>221</v>
      </c>
      <c r="U111" s="31" t="s">
        <v>222</v>
      </c>
      <c r="V111" s="31">
        <v>119</v>
      </c>
      <c r="W111" s="32">
        <v>19813.368999999999</v>
      </c>
      <c r="X111" s="32">
        <f t="shared" ref="X111:X129" si="15">W111</f>
        <v>19813.368999999999</v>
      </c>
      <c r="Y111" s="31">
        <f t="shared" ref="Y111:Y127" si="16">SUM(W111-X111)</f>
        <v>0</v>
      </c>
      <c r="Z111" s="32">
        <f t="shared" ref="Z111:Z129" si="17">AA111</f>
        <v>5144.835</v>
      </c>
      <c r="AA111" s="32">
        <v>5144.835</v>
      </c>
      <c r="AB111" s="33">
        <f t="shared" ref="AB111:AB129" si="18">Z111-AA111</f>
        <v>0</v>
      </c>
      <c r="AC111" s="30" t="str">
        <f>AC110</f>
        <v>х</v>
      </c>
    </row>
    <row r="112" spans="1:29" s="15" customFormat="1" ht="75">
      <c r="A112" s="4" t="s">
        <v>395</v>
      </c>
      <c r="B112" s="29" t="s">
        <v>11</v>
      </c>
      <c r="C112" s="29" t="s">
        <v>40</v>
      </c>
      <c r="D112" s="29" t="s">
        <v>15</v>
      </c>
      <c r="E112" s="29" t="s">
        <v>13</v>
      </c>
      <c r="F112" s="29" t="str">
        <f t="shared" ref="F112:F129" si="19">F111</f>
        <v xml:space="preserve">*-За 10 месяцев 2018 г. заработная плата составила 30 245,38 руб.,т.е. 96,4 % от прогнозной среднемесячной зарплаты по ПСЭР области - 31 378,00 руб. </v>
      </c>
      <c r="G112" s="30">
        <v>2018</v>
      </c>
      <c r="H112" s="30">
        <f t="shared" ref="H112:I127" si="20">H111</f>
        <v>2018</v>
      </c>
      <c r="I112" s="30" t="str">
        <f>I111</f>
        <v>10 месяцев 2018 г.</v>
      </c>
      <c r="J112" s="31"/>
      <c r="K112" s="31"/>
      <c r="L112" s="31"/>
      <c r="M112" s="31"/>
      <c r="N112" s="31"/>
      <c r="O112" s="31"/>
      <c r="P112" s="31"/>
      <c r="Q112" s="31"/>
      <c r="R112" s="31">
        <v>808</v>
      </c>
      <c r="S112" s="31" t="s">
        <v>220</v>
      </c>
      <c r="T112" s="31" t="s">
        <v>221</v>
      </c>
      <c r="U112" s="31" t="s">
        <v>224</v>
      </c>
      <c r="V112" s="31">
        <v>111</v>
      </c>
      <c r="W112" s="32">
        <v>22532.455000000002</v>
      </c>
      <c r="X112" s="32">
        <f t="shared" si="15"/>
        <v>22532.455000000002</v>
      </c>
      <c r="Y112" s="31">
        <f t="shared" si="16"/>
        <v>0</v>
      </c>
      <c r="Z112" s="32">
        <f t="shared" si="17"/>
        <v>19307.612000000001</v>
      </c>
      <c r="AA112" s="32">
        <v>19307.612000000001</v>
      </c>
      <c r="AB112" s="33">
        <f t="shared" si="18"/>
        <v>0</v>
      </c>
      <c r="AC112" s="30" t="str">
        <f t="shared" ref="AC112:AC124" si="21">AC111</f>
        <v>х</v>
      </c>
    </row>
    <row r="113" spans="1:29" s="15" customFormat="1" ht="75">
      <c r="A113" s="4" t="s">
        <v>396</v>
      </c>
      <c r="B113" s="29" t="s">
        <v>11</v>
      </c>
      <c r="C113" s="29" t="s">
        <v>40</v>
      </c>
      <c r="D113" s="29" t="s">
        <v>15</v>
      </c>
      <c r="E113" s="29" t="s">
        <v>13</v>
      </c>
      <c r="F113" s="29" t="str">
        <f t="shared" si="19"/>
        <v xml:space="preserve">*-За 10 месяцев 2018 г. заработная плата составила 30 245,38 руб.,т.е. 96,4 % от прогнозной среднемесячной зарплаты по ПСЭР области - 31 378,00 руб. </v>
      </c>
      <c r="G113" s="30">
        <v>2018</v>
      </c>
      <c r="H113" s="30">
        <f t="shared" si="20"/>
        <v>2018</v>
      </c>
      <c r="I113" s="30" t="str">
        <f t="shared" si="20"/>
        <v>10 месяцев 2018 г.</v>
      </c>
      <c r="J113" s="31"/>
      <c r="K113" s="31"/>
      <c r="L113" s="31"/>
      <c r="M113" s="31"/>
      <c r="N113" s="31"/>
      <c r="O113" s="31"/>
      <c r="P113" s="31"/>
      <c r="Q113" s="31"/>
      <c r="R113" s="31">
        <v>808</v>
      </c>
      <c r="S113" s="31" t="s">
        <v>220</v>
      </c>
      <c r="T113" s="31" t="s">
        <v>221</v>
      </c>
      <c r="U113" s="31" t="s">
        <v>224</v>
      </c>
      <c r="V113" s="31">
        <v>119</v>
      </c>
      <c r="W113" s="32">
        <v>6944.6220000000003</v>
      </c>
      <c r="X113" s="32">
        <f t="shared" si="15"/>
        <v>6944.6220000000003</v>
      </c>
      <c r="Y113" s="31">
        <f t="shared" si="16"/>
        <v>0</v>
      </c>
      <c r="Z113" s="32">
        <f t="shared" si="17"/>
        <v>6414.0290000000005</v>
      </c>
      <c r="AA113" s="32">
        <v>6414.0290000000005</v>
      </c>
      <c r="AB113" s="33">
        <f t="shared" si="18"/>
        <v>0</v>
      </c>
      <c r="AC113" s="30" t="str">
        <f t="shared" si="21"/>
        <v>х</v>
      </c>
    </row>
    <row r="114" spans="1:29" s="15" customFormat="1" ht="75">
      <c r="A114" s="4" t="s">
        <v>397</v>
      </c>
      <c r="B114" s="29" t="s">
        <v>11</v>
      </c>
      <c r="C114" s="29" t="s">
        <v>40</v>
      </c>
      <c r="D114" s="29" t="s">
        <v>15</v>
      </c>
      <c r="E114" s="29" t="s">
        <v>13</v>
      </c>
      <c r="F114" s="29" t="str">
        <f t="shared" si="19"/>
        <v xml:space="preserve">*-За 10 месяцев 2018 г. заработная плата составила 30 245,38 руб.,т.е. 96,4 % от прогнозной среднемесячной зарплаты по ПСЭР области - 31 378,00 руб. </v>
      </c>
      <c r="G114" s="30">
        <v>2018</v>
      </c>
      <c r="H114" s="30">
        <f t="shared" si="20"/>
        <v>2018</v>
      </c>
      <c r="I114" s="30" t="str">
        <f t="shared" si="20"/>
        <v>10 месяцев 2018 г.</v>
      </c>
      <c r="J114" s="31"/>
      <c r="K114" s="31"/>
      <c r="L114" s="31"/>
      <c r="M114" s="31"/>
      <c r="N114" s="31"/>
      <c r="O114" s="31"/>
      <c r="P114" s="31"/>
      <c r="Q114" s="31"/>
      <c r="R114" s="31">
        <v>808</v>
      </c>
      <c r="S114" s="31" t="s">
        <v>220</v>
      </c>
      <c r="T114" s="31" t="s">
        <v>221</v>
      </c>
      <c r="U114" s="31" t="s">
        <v>225</v>
      </c>
      <c r="V114" s="31">
        <v>111</v>
      </c>
      <c r="W114" s="32">
        <v>18562.922999999999</v>
      </c>
      <c r="X114" s="32">
        <f t="shared" si="15"/>
        <v>18562.922999999999</v>
      </c>
      <c r="Y114" s="31">
        <f t="shared" si="16"/>
        <v>0</v>
      </c>
      <c r="Z114" s="32">
        <f t="shared" si="17"/>
        <v>1302.6279999999999</v>
      </c>
      <c r="AA114" s="32">
        <v>1302.6279999999999</v>
      </c>
      <c r="AB114" s="33">
        <f t="shared" si="18"/>
        <v>0</v>
      </c>
      <c r="AC114" s="30" t="str">
        <f t="shared" si="21"/>
        <v>х</v>
      </c>
    </row>
    <row r="115" spans="1:29" s="15" customFormat="1" ht="75">
      <c r="A115" s="4" t="s">
        <v>398</v>
      </c>
      <c r="B115" s="29" t="s">
        <v>11</v>
      </c>
      <c r="C115" s="29" t="s">
        <v>40</v>
      </c>
      <c r="D115" s="29" t="s">
        <v>15</v>
      </c>
      <c r="E115" s="29" t="s">
        <v>13</v>
      </c>
      <c r="F115" s="29" t="str">
        <f t="shared" si="19"/>
        <v xml:space="preserve">*-За 10 месяцев 2018 г. заработная плата составила 30 245,38 руб.,т.е. 96,4 % от прогнозной среднемесячной зарплаты по ПСЭР области - 31 378,00 руб. </v>
      </c>
      <c r="G115" s="30">
        <v>2018</v>
      </c>
      <c r="H115" s="30">
        <f t="shared" si="20"/>
        <v>2018</v>
      </c>
      <c r="I115" s="30" t="str">
        <f t="shared" si="20"/>
        <v>10 месяцев 2018 г.</v>
      </c>
      <c r="J115" s="31"/>
      <c r="K115" s="31"/>
      <c r="L115" s="31"/>
      <c r="M115" s="31"/>
      <c r="N115" s="31"/>
      <c r="O115" s="31"/>
      <c r="P115" s="31"/>
      <c r="Q115" s="31"/>
      <c r="R115" s="31">
        <v>808</v>
      </c>
      <c r="S115" s="31" t="s">
        <v>220</v>
      </c>
      <c r="T115" s="31" t="s">
        <v>221</v>
      </c>
      <c r="U115" s="31" t="s">
        <v>225</v>
      </c>
      <c r="V115" s="31">
        <v>119</v>
      </c>
      <c r="W115" s="32">
        <v>8230.19</v>
      </c>
      <c r="X115" s="32">
        <f t="shared" si="15"/>
        <v>8230.19</v>
      </c>
      <c r="Y115" s="31">
        <f t="shared" si="16"/>
        <v>0</v>
      </c>
      <c r="Z115" s="32">
        <f t="shared" si="17"/>
        <v>426.69400000000002</v>
      </c>
      <c r="AA115" s="32">
        <v>426.69400000000002</v>
      </c>
      <c r="AB115" s="33">
        <f t="shared" si="18"/>
        <v>0</v>
      </c>
      <c r="AC115" s="30" t="str">
        <f t="shared" si="21"/>
        <v>х</v>
      </c>
    </row>
    <row r="116" spans="1:29" s="15" customFormat="1" ht="75">
      <c r="A116" s="4" t="s">
        <v>399</v>
      </c>
      <c r="B116" s="29" t="s">
        <v>11</v>
      </c>
      <c r="C116" s="29" t="s">
        <v>40</v>
      </c>
      <c r="D116" s="29" t="s">
        <v>15</v>
      </c>
      <c r="E116" s="29" t="s">
        <v>13</v>
      </c>
      <c r="F116" s="29" t="str">
        <f t="shared" si="19"/>
        <v xml:space="preserve">*-За 10 месяцев 2018 г. заработная плата составила 30 245,38 руб.,т.е. 96,4 % от прогнозной среднемесячной зарплаты по ПСЭР области - 31 378,00 руб. </v>
      </c>
      <c r="G116" s="30">
        <v>2018</v>
      </c>
      <c r="H116" s="30">
        <f t="shared" si="20"/>
        <v>2018</v>
      </c>
      <c r="I116" s="30" t="str">
        <f t="shared" si="20"/>
        <v>10 месяцев 2018 г.</v>
      </c>
      <c r="J116" s="31"/>
      <c r="K116" s="31"/>
      <c r="L116" s="31"/>
      <c r="M116" s="31"/>
      <c r="N116" s="31"/>
      <c r="O116" s="31"/>
      <c r="P116" s="31"/>
      <c r="Q116" s="31"/>
      <c r="R116" s="31">
        <v>808</v>
      </c>
      <c r="S116" s="31" t="s">
        <v>220</v>
      </c>
      <c r="T116" s="31" t="s">
        <v>221</v>
      </c>
      <c r="U116" s="31" t="s">
        <v>226</v>
      </c>
      <c r="V116" s="31">
        <v>111</v>
      </c>
      <c r="W116" s="32">
        <v>1309.3889999999999</v>
      </c>
      <c r="X116" s="32">
        <f t="shared" si="15"/>
        <v>1309.3889999999999</v>
      </c>
      <c r="Y116" s="31">
        <f t="shared" si="16"/>
        <v>0</v>
      </c>
      <c r="Z116" s="32">
        <f t="shared" si="17"/>
        <v>16.353000000000002</v>
      </c>
      <c r="AA116" s="32">
        <v>16.353000000000002</v>
      </c>
      <c r="AB116" s="33">
        <f t="shared" si="18"/>
        <v>0</v>
      </c>
      <c r="AC116" s="30" t="str">
        <f t="shared" si="21"/>
        <v>х</v>
      </c>
    </row>
    <row r="117" spans="1:29" s="15" customFormat="1" ht="75">
      <c r="A117" s="4" t="s">
        <v>400</v>
      </c>
      <c r="B117" s="29" t="s">
        <v>11</v>
      </c>
      <c r="C117" s="29" t="s">
        <v>40</v>
      </c>
      <c r="D117" s="29" t="s">
        <v>15</v>
      </c>
      <c r="E117" s="29" t="s">
        <v>13</v>
      </c>
      <c r="F117" s="29" t="str">
        <f t="shared" si="19"/>
        <v xml:space="preserve">*-За 10 месяцев 2018 г. заработная плата составила 30 245,38 руб.,т.е. 96,4 % от прогнозной среднемесячной зарплаты по ПСЭР области - 31 378,00 руб. </v>
      </c>
      <c r="G117" s="30">
        <v>2018</v>
      </c>
      <c r="H117" s="30">
        <f t="shared" si="20"/>
        <v>2018</v>
      </c>
      <c r="I117" s="30" t="str">
        <f t="shared" si="20"/>
        <v>10 месяцев 2018 г.</v>
      </c>
      <c r="J117" s="31"/>
      <c r="K117" s="31"/>
      <c r="L117" s="31"/>
      <c r="M117" s="31"/>
      <c r="N117" s="31"/>
      <c r="O117" s="31"/>
      <c r="P117" s="31"/>
      <c r="Q117" s="31"/>
      <c r="R117" s="31">
        <v>808</v>
      </c>
      <c r="S117" s="31" t="s">
        <v>220</v>
      </c>
      <c r="T117" s="31" t="s">
        <v>221</v>
      </c>
      <c r="U117" s="31" t="s">
        <v>226</v>
      </c>
      <c r="V117" s="31">
        <v>119</v>
      </c>
      <c r="W117" s="32">
        <v>358.387</v>
      </c>
      <c r="X117" s="32">
        <f t="shared" si="15"/>
        <v>358.387</v>
      </c>
      <c r="Y117" s="31">
        <f t="shared" si="16"/>
        <v>0</v>
      </c>
      <c r="Z117" s="32">
        <f t="shared" si="17"/>
        <v>0</v>
      </c>
      <c r="AA117" s="32">
        <v>0</v>
      </c>
      <c r="AB117" s="33">
        <f t="shared" si="18"/>
        <v>0</v>
      </c>
      <c r="AC117" s="30" t="str">
        <f t="shared" si="21"/>
        <v>х</v>
      </c>
    </row>
    <row r="118" spans="1:29" s="15" customFormat="1" ht="75">
      <c r="A118" s="4" t="s">
        <v>401</v>
      </c>
      <c r="B118" s="29" t="s">
        <v>11</v>
      </c>
      <c r="C118" s="29" t="s">
        <v>40</v>
      </c>
      <c r="D118" s="29" t="s">
        <v>15</v>
      </c>
      <c r="E118" s="29" t="s">
        <v>13</v>
      </c>
      <c r="F118" s="29" t="str">
        <f t="shared" si="19"/>
        <v xml:space="preserve">*-За 10 месяцев 2018 г. заработная плата составила 30 245,38 руб.,т.е. 96,4 % от прогнозной среднемесячной зарплаты по ПСЭР области - 31 378,00 руб. </v>
      </c>
      <c r="G118" s="30">
        <v>2018</v>
      </c>
      <c r="H118" s="30">
        <f t="shared" si="20"/>
        <v>2018</v>
      </c>
      <c r="I118" s="30" t="str">
        <f t="shared" si="20"/>
        <v>10 месяцев 2018 г.</v>
      </c>
      <c r="J118" s="31"/>
      <c r="K118" s="31"/>
      <c r="L118" s="31"/>
      <c r="M118" s="31"/>
      <c r="N118" s="31"/>
      <c r="O118" s="31"/>
      <c r="P118" s="31"/>
      <c r="Q118" s="31"/>
      <c r="R118" s="31">
        <v>808</v>
      </c>
      <c r="S118" s="31" t="s">
        <v>220</v>
      </c>
      <c r="T118" s="31" t="s">
        <v>221</v>
      </c>
      <c r="U118" s="31" t="s">
        <v>227</v>
      </c>
      <c r="V118" s="31">
        <v>111</v>
      </c>
      <c r="W118" s="32">
        <v>2730.98</v>
      </c>
      <c r="X118" s="32">
        <f t="shared" si="15"/>
        <v>2730.98</v>
      </c>
      <c r="Y118" s="31">
        <f t="shared" si="16"/>
        <v>0</v>
      </c>
      <c r="Z118" s="32">
        <f t="shared" si="17"/>
        <v>6.3</v>
      </c>
      <c r="AA118" s="32">
        <v>6.3</v>
      </c>
      <c r="AB118" s="33">
        <f t="shared" si="18"/>
        <v>0</v>
      </c>
      <c r="AC118" s="30" t="str">
        <f t="shared" si="21"/>
        <v>х</v>
      </c>
    </row>
    <row r="119" spans="1:29" s="15" customFormat="1" ht="75">
      <c r="A119" s="4" t="s">
        <v>402</v>
      </c>
      <c r="B119" s="29" t="s">
        <v>11</v>
      </c>
      <c r="C119" s="29" t="s">
        <v>40</v>
      </c>
      <c r="D119" s="29" t="s">
        <v>15</v>
      </c>
      <c r="E119" s="29" t="s">
        <v>13</v>
      </c>
      <c r="F119" s="29" t="str">
        <f t="shared" si="19"/>
        <v xml:space="preserve">*-За 10 месяцев 2018 г. заработная плата составила 30 245,38 руб.,т.е. 96,4 % от прогнозной среднемесячной зарплаты по ПСЭР области - 31 378,00 руб. </v>
      </c>
      <c r="G119" s="30">
        <v>2018</v>
      </c>
      <c r="H119" s="30">
        <f t="shared" si="20"/>
        <v>2018</v>
      </c>
      <c r="I119" s="30" t="str">
        <f t="shared" si="20"/>
        <v>10 месяцев 2018 г.</v>
      </c>
      <c r="J119" s="31"/>
      <c r="K119" s="31"/>
      <c r="L119" s="31"/>
      <c r="M119" s="31"/>
      <c r="N119" s="31"/>
      <c r="O119" s="31"/>
      <c r="P119" s="31"/>
      <c r="Q119" s="31"/>
      <c r="R119" s="31">
        <v>808</v>
      </c>
      <c r="S119" s="31" t="s">
        <v>220</v>
      </c>
      <c r="T119" s="31" t="s">
        <v>221</v>
      </c>
      <c r="U119" s="31" t="s">
        <v>227</v>
      </c>
      <c r="V119" s="31">
        <v>119</v>
      </c>
      <c r="W119" s="32">
        <v>870.67100000000005</v>
      </c>
      <c r="X119" s="32">
        <f t="shared" si="15"/>
        <v>870.67100000000005</v>
      </c>
      <c r="Y119" s="31">
        <f t="shared" si="16"/>
        <v>0</v>
      </c>
      <c r="Z119" s="32">
        <f t="shared" si="17"/>
        <v>1.9219999999999999</v>
      </c>
      <c r="AA119" s="32">
        <v>1.9219999999999999</v>
      </c>
      <c r="AB119" s="33">
        <f t="shared" si="18"/>
        <v>0</v>
      </c>
      <c r="AC119" s="30" t="str">
        <f t="shared" si="21"/>
        <v>х</v>
      </c>
    </row>
    <row r="120" spans="1:29" s="15" customFormat="1" ht="75">
      <c r="A120" s="4" t="s">
        <v>403</v>
      </c>
      <c r="B120" s="29" t="s">
        <v>11</v>
      </c>
      <c r="C120" s="29" t="s">
        <v>40</v>
      </c>
      <c r="D120" s="29" t="s">
        <v>15</v>
      </c>
      <c r="E120" s="29" t="s">
        <v>13</v>
      </c>
      <c r="F120" s="29" t="str">
        <f t="shared" si="19"/>
        <v xml:space="preserve">*-За 10 месяцев 2018 г. заработная плата составила 30 245,38 руб.,т.е. 96,4 % от прогнозной среднемесячной зарплаты по ПСЭР области - 31 378,00 руб. </v>
      </c>
      <c r="G120" s="30">
        <v>2018</v>
      </c>
      <c r="H120" s="30">
        <f t="shared" si="20"/>
        <v>2018</v>
      </c>
      <c r="I120" s="30" t="str">
        <f t="shared" si="20"/>
        <v>10 месяцев 2018 г.</v>
      </c>
      <c r="J120" s="31"/>
      <c r="K120" s="31"/>
      <c r="L120" s="31"/>
      <c r="M120" s="31"/>
      <c r="N120" s="31"/>
      <c r="O120" s="31"/>
      <c r="P120" s="31"/>
      <c r="Q120" s="31"/>
      <c r="R120" s="31">
        <v>808</v>
      </c>
      <c r="S120" s="31" t="s">
        <v>220</v>
      </c>
      <c r="T120" s="31" t="s">
        <v>221</v>
      </c>
      <c r="U120" s="31" t="s">
        <v>228</v>
      </c>
      <c r="V120" s="31">
        <v>111</v>
      </c>
      <c r="W120" s="32">
        <v>27199.325000000001</v>
      </c>
      <c r="X120" s="32">
        <f t="shared" si="15"/>
        <v>27199.325000000001</v>
      </c>
      <c r="Y120" s="31">
        <f t="shared" si="16"/>
        <v>0</v>
      </c>
      <c r="Z120" s="32">
        <f t="shared" si="17"/>
        <v>252.202</v>
      </c>
      <c r="AA120" s="32">
        <v>252.202</v>
      </c>
      <c r="AB120" s="33">
        <f t="shared" si="18"/>
        <v>0</v>
      </c>
      <c r="AC120" s="30" t="str">
        <f t="shared" si="21"/>
        <v>х</v>
      </c>
    </row>
    <row r="121" spans="1:29" s="15" customFormat="1" ht="75">
      <c r="A121" s="4" t="s">
        <v>404</v>
      </c>
      <c r="B121" s="29" t="s">
        <v>11</v>
      </c>
      <c r="C121" s="29" t="s">
        <v>40</v>
      </c>
      <c r="D121" s="29" t="s">
        <v>15</v>
      </c>
      <c r="E121" s="29" t="s">
        <v>13</v>
      </c>
      <c r="F121" s="29" t="str">
        <f t="shared" si="19"/>
        <v xml:space="preserve">*-За 10 месяцев 2018 г. заработная плата составила 30 245,38 руб.,т.е. 96,4 % от прогнозной среднемесячной зарплаты по ПСЭР области - 31 378,00 руб. </v>
      </c>
      <c r="G121" s="30">
        <v>2018</v>
      </c>
      <c r="H121" s="30">
        <f t="shared" si="20"/>
        <v>2018</v>
      </c>
      <c r="I121" s="30" t="str">
        <f t="shared" si="20"/>
        <v>10 месяцев 2018 г.</v>
      </c>
      <c r="J121" s="31"/>
      <c r="K121" s="31"/>
      <c r="L121" s="31"/>
      <c r="M121" s="31"/>
      <c r="N121" s="31"/>
      <c r="O121" s="31"/>
      <c r="P121" s="31"/>
      <c r="Q121" s="31"/>
      <c r="R121" s="31">
        <v>808</v>
      </c>
      <c r="S121" s="31" t="s">
        <v>220</v>
      </c>
      <c r="T121" s="31" t="s">
        <v>221</v>
      </c>
      <c r="U121" s="31" t="s">
        <v>228</v>
      </c>
      <c r="V121" s="31">
        <v>119</v>
      </c>
      <c r="W121" s="32">
        <v>11686</v>
      </c>
      <c r="X121" s="32">
        <f t="shared" si="15"/>
        <v>11686</v>
      </c>
      <c r="Y121" s="31">
        <f t="shared" si="16"/>
        <v>0</v>
      </c>
      <c r="Z121" s="32">
        <f t="shared" si="17"/>
        <v>51.52</v>
      </c>
      <c r="AA121" s="32">
        <v>51.52</v>
      </c>
      <c r="AB121" s="33">
        <f t="shared" si="18"/>
        <v>0</v>
      </c>
      <c r="AC121" s="30" t="str">
        <f t="shared" si="21"/>
        <v>х</v>
      </c>
    </row>
    <row r="122" spans="1:29" s="15" customFormat="1" ht="75">
      <c r="A122" s="4" t="s">
        <v>405</v>
      </c>
      <c r="B122" s="29" t="s">
        <v>11</v>
      </c>
      <c r="C122" s="29" t="s">
        <v>40</v>
      </c>
      <c r="D122" s="29" t="s">
        <v>15</v>
      </c>
      <c r="E122" s="29" t="s">
        <v>13</v>
      </c>
      <c r="F122" s="29" t="str">
        <f t="shared" si="19"/>
        <v xml:space="preserve">*-За 10 месяцев 2018 г. заработная плата составила 30 245,38 руб.,т.е. 96,4 % от прогнозной среднемесячной зарплаты по ПСЭР области - 31 378,00 руб. </v>
      </c>
      <c r="G122" s="30">
        <v>2018</v>
      </c>
      <c r="H122" s="30">
        <f t="shared" si="20"/>
        <v>2018</v>
      </c>
      <c r="I122" s="30" t="str">
        <f t="shared" si="20"/>
        <v>10 месяцев 2018 г.</v>
      </c>
      <c r="J122" s="31"/>
      <c r="K122" s="31"/>
      <c r="L122" s="31"/>
      <c r="M122" s="31"/>
      <c r="N122" s="31"/>
      <c r="O122" s="31"/>
      <c r="P122" s="31"/>
      <c r="Q122" s="31"/>
      <c r="R122" s="31">
        <v>808</v>
      </c>
      <c r="S122" s="31" t="s">
        <v>220</v>
      </c>
      <c r="T122" s="31" t="s">
        <v>221</v>
      </c>
      <c r="U122" s="31" t="s">
        <v>229</v>
      </c>
      <c r="V122" s="31">
        <v>111</v>
      </c>
      <c r="W122" s="32">
        <v>3335.6129999999998</v>
      </c>
      <c r="X122" s="32">
        <f t="shared" si="15"/>
        <v>3335.6129999999998</v>
      </c>
      <c r="Y122" s="31">
        <f t="shared" si="16"/>
        <v>0</v>
      </c>
      <c r="Z122" s="32">
        <f t="shared" si="17"/>
        <v>8.6379999999999999</v>
      </c>
      <c r="AA122" s="32">
        <v>8.6379999999999999</v>
      </c>
      <c r="AB122" s="33">
        <f t="shared" si="18"/>
        <v>0</v>
      </c>
      <c r="AC122" s="30" t="str">
        <f t="shared" si="21"/>
        <v>х</v>
      </c>
    </row>
    <row r="123" spans="1:29" s="15" customFormat="1" ht="75">
      <c r="A123" s="4" t="s">
        <v>406</v>
      </c>
      <c r="B123" s="29" t="s">
        <v>11</v>
      </c>
      <c r="C123" s="29" t="s">
        <v>40</v>
      </c>
      <c r="D123" s="29" t="s">
        <v>15</v>
      </c>
      <c r="E123" s="29" t="s">
        <v>13</v>
      </c>
      <c r="F123" s="29" t="str">
        <f t="shared" si="19"/>
        <v xml:space="preserve">*-За 10 месяцев 2018 г. заработная плата составила 30 245,38 руб.,т.е. 96,4 % от прогнозной среднемесячной зарплаты по ПСЭР области - 31 378,00 руб. </v>
      </c>
      <c r="G123" s="30">
        <v>2018</v>
      </c>
      <c r="H123" s="30">
        <f t="shared" si="20"/>
        <v>2018</v>
      </c>
      <c r="I123" s="30" t="str">
        <f t="shared" si="20"/>
        <v>10 месяцев 2018 г.</v>
      </c>
      <c r="J123" s="31"/>
      <c r="K123" s="31"/>
      <c r="L123" s="31"/>
      <c r="M123" s="31"/>
      <c r="N123" s="31"/>
      <c r="O123" s="31"/>
      <c r="P123" s="31"/>
      <c r="Q123" s="31"/>
      <c r="R123" s="31">
        <v>808</v>
      </c>
      <c r="S123" s="31" t="s">
        <v>220</v>
      </c>
      <c r="T123" s="31" t="s">
        <v>221</v>
      </c>
      <c r="U123" s="31" t="s">
        <v>229</v>
      </c>
      <c r="V123" s="31">
        <v>119</v>
      </c>
      <c r="W123" s="32">
        <v>1130.2</v>
      </c>
      <c r="X123" s="32">
        <f t="shared" si="15"/>
        <v>1130.2</v>
      </c>
      <c r="Y123" s="31">
        <f t="shared" si="16"/>
        <v>0</v>
      </c>
      <c r="Z123" s="32">
        <f t="shared" si="17"/>
        <v>0.57399999999999995</v>
      </c>
      <c r="AA123" s="32">
        <v>0.57399999999999995</v>
      </c>
      <c r="AB123" s="33">
        <f t="shared" si="18"/>
        <v>0</v>
      </c>
      <c r="AC123" s="30" t="str">
        <f t="shared" si="21"/>
        <v>х</v>
      </c>
    </row>
    <row r="124" spans="1:29" s="15" customFormat="1" ht="75">
      <c r="A124" s="4" t="s">
        <v>407</v>
      </c>
      <c r="B124" s="29" t="s">
        <v>11</v>
      </c>
      <c r="C124" s="29" t="s">
        <v>40</v>
      </c>
      <c r="D124" s="29" t="s">
        <v>15</v>
      </c>
      <c r="E124" s="29" t="s">
        <v>13</v>
      </c>
      <c r="F124" s="29" t="str">
        <f t="shared" si="19"/>
        <v xml:space="preserve">*-За 10 месяцев 2018 г. заработная плата составила 30 245,38 руб.,т.е. 96,4 % от прогнозной среднемесячной зарплаты по ПСЭР области - 31 378,00 руб. </v>
      </c>
      <c r="G124" s="30">
        <v>2018</v>
      </c>
      <c r="H124" s="30">
        <f t="shared" si="20"/>
        <v>2018</v>
      </c>
      <c r="I124" s="30" t="str">
        <f t="shared" si="20"/>
        <v>10 месяцев 2018 г.</v>
      </c>
      <c r="J124" s="31"/>
      <c r="K124" s="31"/>
      <c r="L124" s="31"/>
      <c r="M124" s="31"/>
      <c r="N124" s="31"/>
      <c r="O124" s="31"/>
      <c r="P124" s="31"/>
      <c r="Q124" s="31"/>
      <c r="R124" s="31">
        <v>808</v>
      </c>
      <c r="S124" s="31" t="s">
        <v>220</v>
      </c>
      <c r="T124" s="31" t="s">
        <v>221</v>
      </c>
      <c r="U124" s="31" t="s">
        <v>230</v>
      </c>
      <c r="V124" s="31">
        <v>111</v>
      </c>
      <c r="W124" s="32">
        <v>2481.9430000000002</v>
      </c>
      <c r="X124" s="32">
        <f t="shared" si="15"/>
        <v>2481.9430000000002</v>
      </c>
      <c r="Y124" s="31">
        <f t="shared" si="16"/>
        <v>0</v>
      </c>
      <c r="Z124" s="32">
        <f t="shared" si="17"/>
        <v>0.97267999999999999</v>
      </c>
      <c r="AA124" s="32">
        <f>972.68/1000</f>
        <v>0.97267999999999999</v>
      </c>
      <c r="AB124" s="33">
        <f t="shared" si="18"/>
        <v>0</v>
      </c>
      <c r="AC124" s="30" t="str">
        <f t="shared" si="21"/>
        <v>х</v>
      </c>
    </row>
    <row r="125" spans="1:29" s="15" customFormat="1" ht="75">
      <c r="A125" s="4" t="s">
        <v>408</v>
      </c>
      <c r="B125" s="29" t="s">
        <v>11</v>
      </c>
      <c r="C125" s="29" t="s">
        <v>40</v>
      </c>
      <c r="D125" s="29" t="s">
        <v>15</v>
      </c>
      <c r="E125" s="29" t="s">
        <v>13</v>
      </c>
      <c r="F125" s="29" t="str">
        <f t="shared" si="19"/>
        <v xml:space="preserve">*-За 10 месяцев 2018 г. заработная плата составила 30 245,38 руб.,т.е. 96,4 % от прогнозной среднемесячной зарплаты по ПСЭР области - 31 378,00 руб. </v>
      </c>
      <c r="G125" s="30">
        <v>2018</v>
      </c>
      <c r="H125" s="30">
        <f t="shared" si="20"/>
        <v>2018</v>
      </c>
      <c r="I125" s="30" t="str">
        <f t="shared" si="20"/>
        <v>10 месяцев 2018 г.</v>
      </c>
      <c r="J125" s="31"/>
      <c r="K125" s="31"/>
      <c r="L125" s="31"/>
      <c r="M125" s="31"/>
      <c r="N125" s="31"/>
      <c r="O125" s="31"/>
      <c r="P125" s="31"/>
      <c r="Q125" s="31"/>
      <c r="R125" s="31">
        <v>808</v>
      </c>
      <c r="S125" s="31" t="s">
        <v>220</v>
      </c>
      <c r="T125" s="31" t="s">
        <v>221</v>
      </c>
      <c r="U125" s="31" t="s">
        <v>230</v>
      </c>
      <c r="V125" s="31">
        <v>119</v>
      </c>
      <c r="W125" s="32">
        <v>986.25199999999995</v>
      </c>
      <c r="X125" s="32">
        <f t="shared" si="15"/>
        <v>986.25199999999995</v>
      </c>
      <c r="Y125" s="31">
        <f t="shared" si="16"/>
        <v>0</v>
      </c>
      <c r="Z125" s="32">
        <f t="shared" si="17"/>
        <v>2.9329999999999998</v>
      </c>
      <c r="AA125" s="32">
        <v>2.9329999999999998</v>
      </c>
      <c r="AB125" s="33">
        <f t="shared" si="18"/>
        <v>0</v>
      </c>
      <c r="AC125" s="30" t="str">
        <f>AC124</f>
        <v>х</v>
      </c>
    </row>
    <row r="126" spans="1:29" s="15" customFormat="1" ht="75">
      <c r="A126" s="4" t="s">
        <v>409</v>
      </c>
      <c r="B126" s="29" t="s">
        <v>11</v>
      </c>
      <c r="C126" s="29" t="s">
        <v>40</v>
      </c>
      <c r="D126" s="29" t="s">
        <v>15</v>
      </c>
      <c r="E126" s="29" t="s">
        <v>13</v>
      </c>
      <c r="F126" s="29" t="str">
        <f t="shared" si="19"/>
        <v xml:space="preserve">*-За 10 месяцев 2018 г. заработная плата составила 30 245,38 руб.,т.е. 96,4 % от прогнозной среднемесячной зарплаты по ПСЭР области - 31 378,00 руб. </v>
      </c>
      <c r="G126" s="30">
        <v>2018</v>
      </c>
      <c r="H126" s="30">
        <f t="shared" si="20"/>
        <v>2018</v>
      </c>
      <c r="I126" s="30" t="str">
        <f t="shared" si="20"/>
        <v>10 месяцев 2018 г.</v>
      </c>
      <c r="J126" s="31"/>
      <c r="K126" s="31"/>
      <c r="L126" s="31"/>
      <c r="M126" s="31"/>
      <c r="N126" s="31"/>
      <c r="O126" s="31"/>
      <c r="P126" s="31"/>
      <c r="Q126" s="31"/>
      <c r="R126" s="31">
        <v>808</v>
      </c>
      <c r="S126" s="31" t="s">
        <v>220</v>
      </c>
      <c r="T126" s="31" t="s">
        <v>221</v>
      </c>
      <c r="U126" s="31" t="s">
        <v>231</v>
      </c>
      <c r="V126" s="31">
        <v>111</v>
      </c>
      <c r="W126" s="32">
        <v>0</v>
      </c>
      <c r="X126" s="32">
        <f t="shared" si="15"/>
        <v>0</v>
      </c>
      <c r="Y126" s="31">
        <f t="shared" si="16"/>
        <v>0</v>
      </c>
      <c r="Z126" s="32">
        <f t="shared" si="17"/>
        <v>0</v>
      </c>
      <c r="AA126" s="32">
        <v>0</v>
      </c>
      <c r="AB126" s="33">
        <f t="shared" si="18"/>
        <v>0</v>
      </c>
      <c r="AC126" s="30" t="s">
        <v>223</v>
      </c>
    </row>
    <row r="127" spans="1:29" s="15" customFormat="1" ht="75">
      <c r="A127" s="4" t="s">
        <v>410</v>
      </c>
      <c r="B127" s="29" t="s">
        <v>11</v>
      </c>
      <c r="C127" s="29" t="s">
        <v>40</v>
      </c>
      <c r="D127" s="29" t="s">
        <v>15</v>
      </c>
      <c r="E127" s="29" t="s">
        <v>13</v>
      </c>
      <c r="F127" s="29" t="str">
        <f t="shared" si="19"/>
        <v xml:space="preserve">*-За 10 месяцев 2018 г. заработная плата составила 30 245,38 руб.,т.е. 96,4 % от прогнозной среднемесячной зарплаты по ПСЭР области - 31 378,00 руб. </v>
      </c>
      <c r="G127" s="30">
        <v>2018</v>
      </c>
      <c r="H127" s="30">
        <f t="shared" si="20"/>
        <v>2018</v>
      </c>
      <c r="I127" s="30" t="str">
        <f t="shared" si="20"/>
        <v>10 месяцев 2018 г.</v>
      </c>
      <c r="J127" s="31"/>
      <c r="K127" s="31"/>
      <c r="L127" s="31"/>
      <c r="M127" s="31"/>
      <c r="N127" s="31"/>
      <c r="O127" s="31"/>
      <c r="P127" s="31"/>
      <c r="Q127" s="31"/>
      <c r="R127" s="31">
        <v>808</v>
      </c>
      <c r="S127" s="31" t="s">
        <v>220</v>
      </c>
      <c r="T127" s="31" t="s">
        <v>221</v>
      </c>
      <c r="U127" s="31" t="s">
        <v>231</v>
      </c>
      <c r="V127" s="31">
        <v>119</v>
      </c>
      <c r="W127" s="32">
        <v>0</v>
      </c>
      <c r="X127" s="32">
        <f t="shared" si="15"/>
        <v>0</v>
      </c>
      <c r="Y127" s="31">
        <f t="shared" si="16"/>
        <v>0</v>
      </c>
      <c r="Z127" s="32">
        <f t="shared" si="17"/>
        <v>0</v>
      </c>
      <c r="AA127" s="32">
        <v>0</v>
      </c>
      <c r="AB127" s="33">
        <f t="shared" si="18"/>
        <v>0</v>
      </c>
      <c r="AC127" s="30" t="s">
        <v>223</v>
      </c>
    </row>
    <row r="128" spans="1:29" s="15" customFormat="1" ht="75">
      <c r="A128" s="4" t="s">
        <v>411</v>
      </c>
      <c r="B128" s="29" t="s">
        <v>11</v>
      </c>
      <c r="C128" s="29" t="s">
        <v>40</v>
      </c>
      <c r="D128" s="29" t="s">
        <v>15</v>
      </c>
      <c r="E128" s="29" t="s">
        <v>13</v>
      </c>
      <c r="F128" s="29" t="str">
        <f t="shared" si="19"/>
        <v xml:space="preserve">*-За 10 месяцев 2018 г. заработная плата составила 30 245,38 руб.,т.е. 96,4 % от прогнозной среднемесячной зарплаты по ПСЭР области - 31 378,00 руб. </v>
      </c>
      <c r="G128" s="30">
        <v>2018</v>
      </c>
      <c r="H128" s="30">
        <f t="shared" ref="H128:I129" si="22">H127</f>
        <v>2018</v>
      </c>
      <c r="I128" s="30" t="str">
        <f t="shared" si="22"/>
        <v>10 месяцев 2018 г.</v>
      </c>
      <c r="J128" s="31"/>
      <c r="K128" s="31"/>
      <c r="L128" s="31"/>
      <c r="M128" s="31"/>
      <c r="N128" s="31"/>
      <c r="O128" s="31"/>
      <c r="P128" s="31"/>
      <c r="Q128" s="31"/>
      <c r="R128" s="31">
        <v>808</v>
      </c>
      <c r="S128" s="31" t="s">
        <v>220</v>
      </c>
      <c r="T128" s="31" t="s">
        <v>221</v>
      </c>
      <c r="U128" s="31" t="s">
        <v>232</v>
      </c>
      <c r="V128" s="31">
        <v>111</v>
      </c>
      <c r="W128" s="32">
        <v>0</v>
      </c>
      <c r="X128" s="32">
        <f t="shared" si="15"/>
        <v>0</v>
      </c>
      <c r="Y128" s="31">
        <f>SUM(W128-X128)</f>
        <v>0</v>
      </c>
      <c r="Z128" s="32">
        <f t="shared" si="17"/>
        <v>1920.348</v>
      </c>
      <c r="AA128" s="32">
        <v>1920.348</v>
      </c>
      <c r="AB128" s="33">
        <f t="shared" si="18"/>
        <v>0</v>
      </c>
      <c r="AC128" s="30" t="s">
        <v>223</v>
      </c>
    </row>
    <row r="129" spans="1:29" s="15" customFormat="1" ht="75">
      <c r="A129" s="4" t="s">
        <v>412</v>
      </c>
      <c r="B129" s="29" t="s">
        <v>11</v>
      </c>
      <c r="C129" s="29" t="s">
        <v>40</v>
      </c>
      <c r="D129" s="29" t="s">
        <v>15</v>
      </c>
      <c r="E129" s="29" t="s">
        <v>13</v>
      </c>
      <c r="F129" s="29" t="str">
        <f t="shared" si="19"/>
        <v xml:space="preserve">*-За 10 месяцев 2018 г. заработная плата составила 30 245,38 руб.,т.е. 96,4 % от прогнозной среднемесячной зарплаты по ПСЭР области - 31 378,00 руб. </v>
      </c>
      <c r="G129" s="30">
        <v>2018</v>
      </c>
      <c r="H129" s="30">
        <f t="shared" si="22"/>
        <v>2018</v>
      </c>
      <c r="I129" s="30" t="str">
        <f t="shared" si="22"/>
        <v>10 месяцев 2018 г.</v>
      </c>
      <c r="J129" s="31"/>
      <c r="K129" s="31"/>
      <c r="L129" s="31"/>
      <c r="M129" s="31"/>
      <c r="N129" s="31"/>
      <c r="O129" s="31"/>
      <c r="P129" s="31"/>
      <c r="Q129" s="31"/>
      <c r="R129" s="31">
        <v>808</v>
      </c>
      <c r="S129" s="31" t="s">
        <v>220</v>
      </c>
      <c r="T129" s="31" t="s">
        <v>221</v>
      </c>
      <c r="U129" s="31" t="s">
        <v>232</v>
      </c>
      <c r="V129" s="31">
        <v>119</v>
      </c>
      <c r="W129" s="32">
        <v>0</v>
      </c>
      <c r="X129" s="32">
        <f t="shared" si="15"/>
        <v>0</v>
      </c>
      <c r="Y129" s="31">
        <f>SUM(W129-X129)</f>
        <v>0</v>
      </c>
      <c r="Z129" s="32">
        <f t="shared" si="17"/>
        <v>519.50599999999997</v>
      </c>
      <c r="AA129" s="32">
        <v>519.50599999999997</v>
      </c>
      <c r="AB129" s="33">
        <f t="shared" si="18"/>
        <v>0</v>
      </c>
      <c r="AC129" s="30" t="s">
        <v>223</v>
      </c>
    </row>
    <row r="130" spans="1:29" s="15" customFormat="1" ht="65.25" customHeight="1">
      <c r="A130" s="4" t="s">
        <v>413</v>
      </c>
      <c r="B130" s="29" t="s">
        <v>11</v>
      </c>
      <c r="C130" s="29" t="s">
        <v>40</v>
      </c>
      <c r="D130" s="29" t="s">
        <v>15</v>
      </c>
      <c r="E130" s="29" t="s">
        <v>13</v>
      </c>
      <c r="F130" s="29" t="s">
        <v>289</v>
      </c>
      <c r="G130" s="30">
        <v>2018</v>
      </c>
      <c r="H130" s="30">
        <v>2018</v>
      </c>
      <c r="I130" s="30" t="s">
        <v>290</v>
      </c>
      <c r="J130" s="31"/>
      <c r="K130" s="31"/>
      <c r="L130" s="31"/>
      <c r="M130" s="31"/>
      <c r="N130" s="31"/>
      <c r="O130" s="31"/>
      <c r="P130" s="31"/>
      <c r="Q130" s="31"/>
      <c r="R130" s="31">
        <v>808</v>
      </c>
      <c r="S130" s="31" t="s">
        <v>220</v>
      </c>
      <c r="T130" s="31" t="s">
        <v>221</v>
      </c>
      <c r="U130" s="31" t="s">
        <v>222</v>
      </c>
      <c r="V130" s="31">
        <v>111</v>
      </c>
      <c r="W130" s="32">
        <v>66145.899999999994</v>
      </c>
      <c r="X130" s="32">
        <v>66145.899999999994</v>
      </c>
      <c r="Y130" s="31">
        <v>0</v>
      </c>
      <c r="Z130" s="32">
        <v>16216.4</v>
      </c>
      <c r="AA130" s="32">
        <v>14739.6</v>
      </c>
      <c r="AB130" s="33">
        <v>1476.8</v>
      </c>
      <c r="AC130" s="30" t="s">
        <v>223</v>
      </c>
    </row>
    <row r="131" spans="1:29" s="15" customFormat="1" ht="68.25" customHeight="1">
      <c r="A131" s="4" t="s">
        <v>414</v>
      </c>
      <c r="B131" s="29" t="s">
        <v>11</v>
      </c>
      <c r="C131" s="29" t="s">
        <v>40</v>
      </c>
      <c r="D131" s="29" t="s">
        <v>15</v>
      </c>
      <c r="E131" s="29" t="s">
        <v>13</v>
      </c>
      <c r="F131" s="29" t="s">
        <v>289</v>
      </c>
      <c r="G131" s="30">
        <v>2018</v>
      </c>
      <c r="H131" s="30">
        <v>2018</v>
      </c>
      <c r="I131" s="30" t="s">
        <v>290</v>
      </c>
      <c r="J131" s="31"/>
      <c r="K131" s="31"/>
      <c r="L131" s="31"/>
      <c r="M131" s="31"/>
      <c r="N131" s="31"/>
      <c r="O131" s="31"/>
      <c r="P131" s="31"/>
      <c r="Q131" s="31"/>
      <c r="R131" s="31">
        <v>808</v>
      </c>
      <c r="S131" s="31" t="s">
        <v>220</v>
      </c>
      <c r="T131" s="31" t="s">
        <v>221</v>
      </c>
      <c r="U131" s="31" t="s">
        <v>222</v>
      </c>
      <c r="V131" s="31">
        <v>119</v>
      </c>
      <c r="W131" s="32">
        <v>21953.599999999999</v>
      </c>
      <c r="X131" s="32">
        <v>21953.599999999999</v>
      </c>
      <c r="Y131" s="31">
        <v>0</v>
      </c>
      <c r="Z131" s="32">
        <v>5596.2</v>
      </c>
      <c r="AA131" s="32">
        <v>5144.8</v>
      </c>
      <c r="AB131" s="33">
        <v>451.4</v>
      </c>
      <c r="AC131" s="30" t="s">
        <v>223</v>
      </c>
    </row>
    <row r="132" spans="1:29" s="15" customFormat="1" ht="68.25" customHeight="1">
      <c r="A132" s="4" t="s">
        <v>415</v>
      </c>
      <c r="B132" s="29" t="s">
        <v>11</v>
      </c>
      <c r="C132" s="29" t="s">
        <v>40</v>
      </c>
      <c r="D132" s="29" t="s">
        <v>15</v>
      </c>
      <c r="E132" s="29" t="s">
        <v>13</v>
      </c>
      <c r="F132" s="29" t="s">
        <v>289</v>
      </c>
      <c r="G132" s="30">
        <v>2018</v>
      </c>
      <c r="H132" s="30">
        <v>2018</v>
      </c>
      <c r="I132" s="30" t="s">
        <v>290</v>
      </c>
      <c r="J132" s="31"/>
      <c r="K132" s="31"/>
      <c r="L132" s="31"/>
      <c r="M132" s="31"/>
      <c r="N132" s="31"/>
      <c r="O132" s="31"/>
      <c r="P132" s="31"/>
      <c r="Q132" s="31"/>
      <c r="R132" s="31">
        <v>808</v>
      </c>
      <c r="S132" s="31" t="s">
        <v>220</v>
      </c>
      <c r="T132" s="31" t="s">
        <v>221</v>
      </c>
      <c r="U132" s="31" t="s">
        <v>224</v>
      </c>
      <c r="V132" s="31">
        <v>111</v>
      </c>
      <c r="W132" s="32">
        <v>25093.4</v>
      </c>
      <c r="X132" s="32">
        <v>25093.4</v>
      </c>
      <c r="Y132" s="31">
        <v>0</v>
      </c>
      <c r="Z132" s="32">
        <v>21755</v>
      </c>
      <c r="AA132" s="32">
        <v>19307.599999999999</v>
      </c>
      <c r="AB132" s="33">
        <v>2447.4</v>
      </c>
      <c r="AC132" s="30" t="s">
        <v>223</v>
      </c>
    </row>
    <row r="133" spans="1:29" s="15" customFormat="1" ht="65.25" customHeight="1">
      <c r="A133" s="4" t="s">
        <v>416</v>
      </c>
      <c r="B133" s="29" t="s">
        <v>11</v>
      </c>
      <c r="C133" s="29" t="s">
        <v>40</v>
      </c>
      <c r="D133" s="29" t="s">
        <v>15</v>
      </c>
      <c r="E133" s="29" t="s">
        <v>13</v>
      </c>
      <c r="F133" s="29" t="s">
        <v>289</v>
      </c>
      <c r="G133" s="30">
        <v>2018</v>
      </c>
      <c r="H133" s="30">
        <v>2018</v>
      </c>
      <c r="I133" s="30" t="s">
        <v>290</v>
      </c>
      <c r="J133" s="31"/>
      <c r="K133" s="31"/>
      <c r="L133" s="31"/>
      <c r="M133" s="31"/>
      <c r="N133" s="31"/>
      <c r="O133" s="31"/>
      <c r="P133" s="31"/>
      <c r="Q133" s="31"/>
      <c r="R133" s="31">
        <v>808</v>
      </c>
      <c r="S133" s="31" t="s">
        <v>220</v>
      </c>
      <c r="T133" s="31" t="s">
        <v>221</v>
      </c>
      <c r="U133" s="31" t="s">
        <v>224</v>
      </c>
      <c r="V133" s="31">
        <v>119</v>
      </c>
      <c r="W133" s="32">
        <v>7747.4</v>
      </c>
      <c r="X133" s="32">
        <v>7747.4</v>
      </c>
      <c r="Y133" s="31">
        <v>0</v>
      </c>
      <c r="Z133" s="32">
        <v>7251</v>
      </c>
      <c r="AA133" s="32">
        <v>6414</v>
      </c>
      <c r="AB133" s="33">
        <v>837</v>
      </c>
      <c r="AC133" s="30" t="s">
        <v>223</v>
      </c>
    </row>
    <row r="134" spans="1:29" s="15" customFormat="1" ht="65.25" customHeight="1">
      <c r="A134" s="4" t="s">
        <v>417</v>
      </c>
      <c r="B134" s="29" t="s">
        <v>11</v>
      </c>
      <c r="C134" s="29" t="s">
        <v>40</v>
      </c>
      <c r="D134" s="29" t="s">
        <v>15</v>
      </c>
      <c r="E134" s="29" t="s">
        <v>13</v>
      </c>
      <c r="F134" s="29" t="s">
        <v>289</v>
      </c>
      <c r="G134" s="30">
        <v>2018</v>
      </c>
      <c r="H134" s="30">
        <v>2018</v>
      </c>
      <c r="I134" s="30" t="s">
        <v>290</v>
      </c>
      <c r="J134" s="31"/>
      <c r="K134" s="31"/>
      <c r="L134" s="31"/>
      <c r="M134" s="31"/>
      <c r="N134" s="31"/>
      <c r="O134" s="31"/>
      <c r="P134" s="31"/>
      <c r="Q134" s="31"/>
      <c r="R134" s="31">
        <v>808</v>
      </c>
      <c r="S134" s="31" t="s">
        <v>220</v>
      </c>
      <c r="T134" s="31" t="s">
        <v>221</v>
      </c>
      <c r="U134" s="31" t="s">
        <v>225</v>
      </c>
      <c r="V134" s="31">
        <v>111</v>
      </c>
      <c r="W134" s="32">
        <v>19586.5</v>
      </c>
      <c r="X134" s="32">
        <v>19586.5</v>
      </c>
      <c r="Y134" s="31">
        <v>0</v>
      </c>
      <c r="Z134" s="32">
        <v>1577.9</v>
      </c>
      <c r="AA134" s="32">
        <v>1302.5999999999999</v>
      </c>
      <c r="AB134" s="33">
        <v>275.2</v>
      </c>
      <c r="AC134" s="30" t="s">
        <v>223</v>
      </c>
    </row>
    <row r="135" spans="1:29" s="15" customFormat="1" ht="69" customHeight="1">
      <c r="A135" s="4" t="s">
        <v>418</v>
      </c>
      <c r="B135" s="29" t="s">
        <v>11</v>
      </c>
      <c r="C135" s="29" t="s">
        <v>40</v>
      </c>
      <c r="D135" s="29" t="s">
        <v>15</v>
      </c>
      <c r="E135" s="29" t="s">
        <v>13</v>
      </c>
      <c r="F135" s="29" t="s">
        <v>289</v>
      </c>
      <c r="G135" s="30">
        <v>2018</v>
      </c>
      <c r="H135" s="30">
        <v>2018</v>
      </c>
      <c r="I135" s="30" t="s">
        <v>290</v>
      </c>
      <c r="J135" s="31"/>
      <c r="K135" s="31"/>
      <c r="L135" s="31"/>
      <c r="M135" s="31"/>
      <c r="N135" s="31"/>
      <c r="O135" s="31"/>
      <c r="P135" s="31"/>
      <c r="Q135" s="31"/>
      <c r="R135" s="31">
        <v>808</v>
      </c>
      <c r="S135" s="31" t="s">
        <v>220</v>
      </c>
      <c r="T135" s="31" t="s">
        <v>221</v>
      </c>
      <c r="U135" s="31" t="s">
        <v>225</v>
      </c>
      <c r="V135" s="31">
        <v>119</v>
      </c>
      <c r="W135" s="32">
        <v>8529.2999999999993</v>
      </c>
      <c r="X135" s="32">
        <v>8529.2999999999993</v>
      </c>
      <c r="Y135" s="31">
        <v>0</v>
      </c>
      <c r="Z135" s="32">
        <v>481.5</v>
      </c>
      <c r="AA135" s="32">
        <v>426.7</v>
      </c>
      <c r="AB135" s="33">
        <v>54.8</v>
      </c>
      <c r="AC135" s="30" t="s">
        <v>223</v>
      </c>
    </row>
    <row r="136" spans="1:29" s="15" customFormat="1" ht="67.5" customHeight="1">
      <c r="A136" s="4" t="s">
        <v>419</v>
      </c>
      <c r="B136" s="29" t="s">
        <v>11</v>
      </c>
      <c r="C136" s="29" t="s">
        <v>40</v>
      </c>
      <c r="D136" s="29" t="s">
        <v>15</v>
      </c>
      <c r="E136" s="29" t="s">
        <v>13</v>
      </c>
      <c r="F136" s="29" t="s">
        <v>289</v>
      </c>
      <c r="G136" s="30">
        <v>2018</v>
      </c>
      <c r="H136" s="30">
        <v>2018</v>
      </c>
      <c r="I136" s="30" t="s">
        <v>290</v>
      </c>
      <c r="J136" s="31"/>
      <c r="K136" s="31"/>
      <c r="L136" s="31"/>
      <c r="M136" s="31"/>
      <c r="N136" s="31"/>
      <c r="O136" s="31"/>
      <c r="P136" s="31"/>
      <c r="Q136" s="31"/>
      <c r="R136" s="31">
        <v>808</v>
      </c>
      <c r="S136" s="31" t="s">
        <v>220</v>
      </c>
      <c r="T136" s="31" t="s">
        <v>221</v>
      </c>
      <c r="U136" s="31" t="s">
        <v>226</v>
      </c>
      <c r="V136" s="31">
        <v>111</v>
      </c>
      <c r="W136" s="32">
        <v>1272.3</v>
      </c>
      <c r="X136" s="32">
        <v>1272.3</v>
      </c>
      <c r="Y136" s="31">
        <v>0</v>
      </c>
      <c r="Z136" s="32">
        <v>16.399999999999999</v>
      </c>
      <c r="AA136" s="32">
        <v>16.399999999999999</v>
      </c>
      <c r="AB136" s="33">
        <v>0</v>
      </c>
      <c r="AC136" s="30" t="s">
        <v>223</v>
      </c>
    </row>
    <row r="137" spans="1:29" s="15" customFormat="1" ht="60.75" customHeight="1">
      <c r="A137" s="4" t="s">
        <v>420</v>
      </c>
      <c r="B137" s="29" t="s">
        <v>11</v>
      </c>
      <c r="C137" s="29" t="s">
        <v>40</v>
      </c>
      <c r="D137" s="29" t="s">
        <v>15</v>
      </c>
      <c r="E137" s="29" t="s">
        <v>13</v>
      </c>
      <c r="F137" s="29" t="s">
        <v>289</v>
      </c>
      <c r="G137" s="30">
        <v>2018</v>
      </c>
      <c r="H137" s="30">
        <v>2018</v>
      </c>
      <c r="I137" s="30" t="s">
        <v>290</v>
      </c>
      <c r="J137" s="31"/>
      <c r="K137" s="31"/>
      <c r="L137" s="31"/>
      <c r="M137" s="31"/>
      <c r="N137" s="31"/>
      <c r="O137" s="31"/>
      <c r="P137" s="31"/>
      <c r="Q137" s="31"/>
      <c r="R137" s="31">
        <v>808</v>
      </c>
      <c r="S137" s="31" t="s">
        <v>220</v>
      </c>
      <c r="T137" s="31" t="s">
        <v>221</v>
      </c>
      <c r="U137" s="31" t="s">
        <v>226</v>
      </c>
      <c r="V137" s="31">
        <v>119</v>
      </c>
      <c r="W137" s="32">
        <v>378.2</v>
      </c>
      <c r="X137" s="32">
        <v>378.2</v>
      </c>
      <c r="Y137" s="31">
        <v>0</v>
      </c>
      <c r="Z137" s="32">
        <v>0</v>
      </c>
      <c r="AA137" s="32">
        <v>0</v>
      </c>
      <c r="AB137" s="33">
        <v>0</v>
      </c>
      <c r="AC137" s="30" t="s">
        <v>223</v>
      </c>
    </row>
    <row r="138" spans="1:29" s="15" customFormat="1" ht="69" customHeight="1">
      <c r="A138" s="4" t="s">
        <v>421</v>
      </c>
      <c r="B138" s="29" t="s">
        <v>11</v>
      </c>
      <c r="C138" s="29" t="s">
        <v>40</v>
      </c>
      <c r="D138" s="29" t="s">
        <v>15</v>
      </c>
      <c r="E138" s="29" t="s">
        <v>13</v>
      </c>
      <c r="F138" s="29" t="s">
        <v>289</v>
      </c>
      <c r="G138" s="30">
        <v>2018</v>
      </c>
      <c r="H138" s="30">
        <v>2018</v>
      </c>
      <c r="I138" s="30" t="s">
        <v>290</v>
      </c>
      <c r="J138" s="31"/>
      <c r="K138" s="31"/>
      <c r="L138" s="31"/>
      <c r="M138" s="31"/>
      <c r="N138" s="31"/>
      <c r="O138" s="31"/>
      <c r="P138" s="31"/>
      <c r="Q138" s="31"/>
      <c r="R138" s="31">
        <v>808</v>
      </c>
      <c r="S138" s="31" t="s">
        <v>220</v>
      </c>
      <c r="T138" s="31" t="s">
        <v>221</v>
      </c>
      <c r="U138" s="31" t="s">
        <v>227</v>
      </c>
      <c r="V138" s="31">
        <v>111</v>
      </c>
      <c r="W138" s="32">
        <v>3137.4</v>
      </c>
      <c r="X138" s="32">
        <v>3137.4</v>
      </c>
      <c r="Y138" s="31">
        <v>0</v>
      </c>
      <c r="Z138" s="32">
        <v>23</v>
      </c>
      <c r="AA138" s="32">
        <v>6.3</v>
      </c>
      <c r="AB138" s="33">
        <v>16.7</v>
      </c>
      <c r="AC138" s="30" t="s">
        <v>223</v>
      </c>
    </row>
    <row r="139" spans="1:29" s="15" customFormat="1" ht="64.5" customHeight="1">
      <c r="A139" s="4" t="s">
        <v>422</v>
      </c>
      <c r="B139" s="29" t="s">
        <v>11</v>
      </c>
      <c r="C139" s="29" t="s">
        <v>40</v>
      </c>
      <c r="D139" s="29" t="s">
        <v>15</v>
      </c>
      <c r="E139" s="29" t="s">
        <v>13</v>
      </c>
      <c r="F139" s="29" t="s">
        <v>289</v>
      </c>
      <c r="G139" s="30">
        <v>2018</v>
      </c>
      <c r="H139" s="30">
        <v>2018</v>
      </c>
      <c r="I139" s="30" t="s">
        <v>290</v>
      </c>
      <c r="J139" s="31"/>
      <c r="K139" s="31"/>
      <c r="L139" s="31"/>
      <c r="M139" s="31"/>
      <c r="N139" s="31"/>
      <c r="O139" s="31"/>
      <c r="P139" s="31"/>
      <c r="Q139" s="31"/>
      <c r="R139" s="31">
        <v>808</v>
      </c>
      <c r="S139" s="31" t="s">
        <v>220</v>
      </c>
      <c r="T139" s="31" t="s">
        <v>221</v>
      </c>
      <c r="U139" s="31" t="s">
        <v>227</v>
      </c>
      <c r="V139" s="31">
        <v>119</v>
      </c>
      <c r="W139" s="32">
        <v>972</v>
      </c>
      <c r="X139" s="32">
        <v>972</v>
      </c>
      <c r="Y139" s="31">
        <v>0</v>
      </c>
      <c r="Z139" s="32">
        <v>36.5</v>
      </c>
      <c r="AA139" s="32">
        <v>1.9</v>
      </c>
      <c r="AB139" s="33">
        <v>34.6</v>
      </c>
      <c r="AC139" s="30" t="s">
        <v>223</v>
      </c>
    </row>
    <row r="140" spans="1:29" s="15" customFormat="1" ht="60.75" customHeight="1">
      <c r="A140" s="4" t="s">
        <v>423</v>
      </c>
      <c r="B140" s="29" t="s">
        <v>11</v>
      </c>
      <c r="C140" s="29" t="s">
        <v>40</v>
      </c>
      <c r="D140" s="29" t="s">
        <v>15</v>
      </c>
      <c r="E140" s="29" t="s">
        <v>13</v>
      </c>
      <c r="F140" s="29" t="s">
        <v>289</v>
      </c>
      <c r="G140" s="30">
        <v>2018</v>
      </c>
      <c r="H140" s="30">
        <v>2018</v>
      </c>
      <c r="I140" s="30" t="s">
        <v>290</v>
      </c>
      <c r="J140" s="31"/>
      <c r="K140" s="31"/>
      <c r="L140" s="31"/>
      <c r="M140" s="31"/>
      <c r="N140" s="31"/>
      <c r="O140" s="31"/>
      <c r="P140" s="31"/>
      <c r="Q140" s="31"/>
      <c r="R140" s="31">
        <v>808</v>
      </c>
      <c r="S140" s="31" t="s">
        <v>220</v>
      </c>
      <c r="T140" s="31" t="s">
        <v>221</v>
      </c>
      <c r="U140" s="31" t="s">
        <v>228</v>
      </c>
      <c r="V140" s="31">
        <v>111</v>
      </c>
      <c r="W140" s="32">
        <v>29700.6</v>
      </c>
      <c r="X140" s="32">
        <v>29700.6</v>
      </c>
      <c r="Y140" s="31">
        <v>0</v>
      </c>
      <c r="Z140" s="32">
        <v>257</v>
      </c>
      <c r="AA140" s="32">
        <v>252.2</v>
      </c>
      <c r="AB140" s="33">
        <v>4.8</v>
      </c>
      <c r="AC140" s="30" t="s">
        <v>223</v>
      </c>
    </row>
    <row r="141" spans="1:29" s="15" customFormat="1" ht="45.75" customHeight="1">
      <c r="A141" s="4" t="s">
        <v>424</v>
      </c>
      <c r="B141" s="29" t="s">
        <v>11</v>
      </c>
      <c r="C141" s="29" t="s">
        <v>40</v>
      </c>
      <c r="D141" s="29" t="s">
        <v>15</v>
      </c>
      <c r="E141" s="29" t="s">
        <v>13</v>
      </c>
      <c r="F141" s="29" t="s">
        <v>289</v>
      </c>
      <c r="G141" s="30">
        <v>2018</v>
      </c>
      <c r="H141" s="30">
        <v>2018</v>
      </c>
      <c r="I141" s="30" t="s">
        <v>290</v>
      </c>
      <c r="J141" s="31"/>
      <c r="K141" s="31"/>
      <c r="L141" s="31"/>
      <c r="M141" s="31"/>
      <c r="N141" s="31"/>
      <c r="O141" s="31"/>
      <c r="P141" s="31"/>
      <c r="Q141" s="31"/>
      <c r="R141" s="31">
        <v>808</v>
      </c>
      <c r="S141" s="31" t="s">
        <v>220</v>
      </c>
      <c r="T141" s="31" t="s">
        <v>221</v>
      </c>
      <c r="U141" s="31" t="s">
        <v>228</v>
      </c>
      <c r="V141" s="31">
        <v>119</v>
      </c>
      <c r="W141" s="32">
        <v>12495.7</v>
      </c>
      <c r="X141" s="32">
        <v>12495.7</v>
      </c>
      <c r="Y141" s="31">
        <v>0</v>
      </c>
      <c r="Z141" s="32">
        <v>51.5</v>
      </c>
      <c r="AA141" s="32">
        <v>51.5</v>
      </c>
      <c r="AB141" s="33">
        <v>0</v>
      </c>
      <c r="AC141" s="30" t="s">
        <v>223</v>
      </c>
    </row>
    <row r="142" spans="1:29" s="15" customFormat="1" ht="65.25" customHeight="1">
      <c r="A142" s="4" t="s">
        <v>425</v>
      </c>
      <c r="B142" s="29" t="s">
        <v>11</v>
      </c>
      <c r="C142" s="29" t="s">
        <v>40</v>
      </c>
      <c r="D142" s="29" t="s">
        <v>15</v>
      </c>
      <c r="E142" s="29" t="s">
        <v>13</v>
      </c>
      <c r="F142" s="29" t="s">
        <v>289</v>
      </c>
      <c r="G142" s="30">
        <v>2018</v>
      </c>
      <c r="H142" s="30">
        <v>2018</v>
      </c>
      <c r="I142" s="30" t="s">
        <v>290</v>
      </c>
      <c r="J142" s="31"/>
      <c r="K142" s="31"/>
      <c r="L142" s="31"/>
      <c r="M142" s="31"/>
      <c r="N142" s="31"/>
      <c r="O142" s="31"/>
      <c r="P142" s="31"/>
      <c r="Q142" s="31"/>
      <c r="R142" s="31">
        <v>808</v>
      </c>
      <c r="S142" s="31" t="s">
        <v>220</v>
      </c>
      <c r="T142" s="31" t="s">
        <v>221</v>
      </c>
      <c r="U142" s="31" t="s">
        <v>229</v>
      </c>
      <c r="V142" s="31">
        <v>111</v>
      </c>
      <c r="W142" s="32">
        <v>3688.4</v>
      </c>
      <c r="X142" s="32">
        <v>3688.4</v>
      </c>
      <c r="Y142" s="31">
        <v>0</v>
      </c>
      <c r="Z142" s="32">
        <v>8.6999999999999993</v>
      </c>
      <c r="AA142" s="32">
        <v>8.6</v>
      </c>
      <c r="AB142" s="33">
        <v>0</v>
      </c>
      <c r="AC142" s="30" t="s">
        <v>223</v>
      </c>
    </row>
    <row r="143" spans="1:29" s="15" customFormat="1" ht="61.5" customHeight="1">
      <c r="A143" s="4" t="s">
        <v>426</v>
      </c>
      <c r="B143" s="29" t="s">
        <v>11</v>
      </c>
      <c r="C143" s="29" t="s">
        <v>40</v>
      </c>
      <c r="D143" s="29" t="s">
        <v>15</v>
      </c>
      <c r="E143" s="29" t="s">
        <v>13</v>
      </c>
      <c r="F143" s="29" t="s">
        <v>289</v>
      </c>
      <c r="G143" s="30">
        <v>2018</v>
      </c>
      <c r="H143" s="30">
        <v>2018</v>
      </c>
      <c r="I143" s="30" t="s">
        <v>290</v>
      </c>
      <c r="J143" s="31"/>
      <c r="K143" s="31"/>
      <c r="L143" s="31"/>
      <c r="M143" s="31"/>
      <c r="N143" s="31"/>
      <c r="O143" s="31"/>
      <c r="P143" s="31"/>
      <c r="Q143" s="31"/>
      <c r="R143" s="31">
        <v>808</v>
      </c>
      <c r="S143" s="31" t="s">
        <v>220</v>
      </c>
      <c r="T143" s="31" t="s">
        <v>221</v>
      </c>
      <c r="U143" s="31" t="s">
        <v>229</v>
      </c>
      <c r="V143" s="31">
        <v>119</v>
      </c>
      <c r="W143" s="32">
        <v>1209</v>
      </c>
      <c r="X143" s="32">
        <v>1209</v>
      </c>
      <c r="Y143" s="31">
        <v>0</v>
      </c>
      <c r="Z143" s="32">
        <v>0.6</v>
      </c>
      <c r="AA143" s="32">
        <v>0.6</v>
      </c>
      <c r="AB143" s="33">
        <v>0</v>
      </c>
      <c r="AC143" s="30" t="s">
        <v>223</v>
      </c>
    </row>
    <row r="144" spans="1:29" s="15" customFormat="1" ht="64.5" customHeight="1">
      <c r="A144" s="4" t="s">
        <v>427</v>
      </c>
      <c r="B144" s="29" t="s">
        <v>11</v>
      </c>
      <c r="C144" s="29" t="s">
        <v>40</v>
      </c>
      <c r="D144" s="29" t="s">
        <v>15</v>
      </c>
      <c r="E144" s="29" t="s">
        <v>13</v>
      </c>
      <c r="F144" s="29" t="s">
        <v>289</v>
      </c>
      <c r="G144" s="30">
        <v>2018</v>
      </c>
      <c r="H144" s="30">
        <v>2018</v>
      </c>
      <c r="I144" s="30" t="s">
        <v>290</v>
      </c>
      <c r="J144" s="31"/>
      <c r="K144" s="31"/>
      <c r="L144" s="31"/>
      <c r="M144" s="31"/>
      <c r="N144" s="31"/>
      <c r="O144" s="31"/>
      <c r="P144" s="31"/>
      <c r="Q144" s="31"/>
      <c r="R144" s="31">
        <v>808</v>
      </c>
      <c r="S144" s="31" t="s">
        <v>220</v>
      </c>
      <c r="T144" s="31" t="s">
        <v>221</v>
      </c>
      <c r="U144" s="31" t="s">
        <v>230</v>
      </c>
      <c r="V144" s="31">
        <v>111</v>
      </c>
      <c r="W144" s="32">
        <v>2999</v>
      </c>
      <c r="X144" s="32">
        <v>2999</v>
      </c>
      <c r="Y144" s="31">
        <v>0</v>
      </c>
      <c r="Z144" s="32">
        <v>1</v>
      </c>
      <c r="AA144" s="32">
        <v>1</v>
      </c>
      <c r="AB144" s="33">
        <v>0</v>
      </c>
      <c r="AC144" s="30" t="s">
        <v>223</v>
      </c>
    </row>
    <row r="145" spans="1:29" s="15" customFormat="1" ht="66" customHeight="1">
      <c r="A145" s="4" t="s">
        <v>428</v>
      </c>
      <c r="B145" s="29" t="s">
        <v>11</v>
      </c>
      <c r="C145" s="29" t="s">
        <v>40</v>
      </c>
      <c r="D145" s="29" t="s">
        <v>15</v>
      </c>
      <c r="E145" s="29" t="s">
        <v>13</v>
      </c>
      <c r="F145" s="29" t="s">
        <v>289</v>
      </c>
      <c r="G145" s="30">
        <v>2018</v>
      </c>
      <c r="H145" s="30">
        <v>2018</v>
      </c>
      <c r="I145" s="30" t="s">
        <v>290</v>
      </c>
      <c r="J145" s="31"/>
      <c r="K145" s="31"/>
      <c r="L145" s="31"/>
      <c r="M145" s="31"/>
      <c r="N145" s="31"/>
      <c r="O145" s="31"/>
      <c r="P145" s="31"/>
      <c r="Q145" s="31"/>
      <c r="R145" s="31">
        <v>808</v>
      </c>
      <c r="S145" s="31" t="s">
        <v>220</v>
      </c>
      <c r="T145" s="31" t="s">
        <v>221</v>
      </c>
      <c r="U145" s="31" t="s">
        <v>230</v>
      </c>
      <c r="V145" s="31">
        <v>119</v>
      </c>
      <c r="W145" s="32">
        <v>1064.3</v>
      </c>
      <c r="X145" s="32">
        <v>1064.3</v>
      </c>
      <c r="Y145" s="31">
        <v>0</v>
      </c>
      <c r="Z145" s="32">
        <v>9.4</v>
      </c>
      <c r="AA145" s="32">
        <v>2.9</v>
      </c>
      <c r="AB145" s="33">
        <v>6.5</v>
      </c>
      <c r="AC145" s="30" t="s">
        <v>223</v>
      </c>
    </row>
    <row r="146" spans="1:29" s="15" customFormat="1" ht="63" customHeight="1">
      <c r="A146" s="4" t="s">
        <v>429</v>
      </c>
      <c r="B146" s="29" t="s">
        <v>11</v>
      </c>
      <c r="C146" s="29" t="s">
        <v>40</v>
      </c>
      <c r="D146" s="29" t="s">
        <v>15</v>
      </c>
      <c r="E146" s="29" t="s">
        <v>13</v>
      </c>
      <c r="F146" s="29" t="s">
        <v>289</v>
      </c>
      <c r="G146" s="30">
        <v>2018</v>
      </c>
      <c r="H146" s="30">
        <v>2018</v>
      </c>
      <c r="I146" s="30" t="s">
        <v>290</v>
      </c>
      <c r="J146" s="31"/>
      <c r="K146" s="31"/>
      <c r="L146" s="31"/>
      <c r="M146" s="31"/>
      <c r="N146" s="31"/>
      <c r="O146" s="31"/>
      <c r="P146" s="31"/>
      <c r="Q146" s="31"/>
      <c r="R146" s="31">
        <v>808</v>
      </c>
      <c r="S146" s="31" t="s">
        <v>220</v>
      </c>
      <c r="T146" s="31" t="s">
        <v>221</v>
      </c>
      <c r="U146" s="31" t="s">
        <v>231</v>
      </c>
      <c r="V146" s="31">
        <v>111</v>
      </c>
      <c r="W146" s="32">
        <v>0</v>
      </c>
      <c r="X146" s="32">
        <v>0</v>
      </c>
      <c r="Y146" s="31">
        <v>0</v>
      </c>
      <c r="Z146" s="32">
        <v>0</v>
      </c>
      <c r="AA146" s="32">
        <v>0</v>
      </c>
      <c r="AB146" s="33">
        <v>0</v>
      </c>
      <c r="AC146" s="30" t="s">
        <v>223</v>
      </c>
    </row>
    <row r="147" spans="1:29" s="15" customFormat="1" ht="70.5" customHeight="1">
      <c r="A147" s="4" t="s">
        <v>430</v>
      </c>
      <c r="B147" s="29" t="s">
        <v>11</v>
      </c>
      <c r="C147" s="29" t="s">
        <v>40</v>
      </c>
      <c r="D147" s="29" t="s">
        <v>15</v>
      </c>
      <c r="E147" s="29" t="s">
        <v>13</v>
      </c>
      <c r="F147" s="29" t="s">
        <v>289</v>
      </c>
      <c r="G147" s="30">
        <v>2018</v>
      </c>
      <c r="H147" s="30">
        <v>2018</v>
      </c>
      <c r="I147" s="30" t="s">
        <v>290</v>
      </c>
      <c r="J147" s="31"/>
      <c r="K147" s="31"/>
      <c r="L147" s="31"/>
      <c r="M147" s="31"/>
      <c r="N147" s="31"/>
      <c r="O147" s="31"/>
      <c r="P147" s="31"/>
      <c r="Q147" s="31"/>
      <c r="R147" s="31">
        <v>808</v>
      </c>
      <c r="S147" s="31" t="s">
        <v>220</v>
      </c>
      <c r="T147" s="31" t="s">
        <v>221</v>
      </c>
      <c r="U147" s="31" t="s">
        <v>231</v>
      </c>
      <c r="V147" s="31">
        <v>119</v>
      </c>
      <c r="W147" s="32">
        <v>0</v>
      </c>
      <c r="X147" s="32">
        <v>0</v>
      </c>
      <c r="Y147" s="31">
        <v>0</v>
      </c>
      <c r="Z147" s="32">
        <v>0</v>
      </c>
      <c r="AA147" s="32">
        <v>0</v>
      </c>
      <c r="AB147" s="33">
        <v>0</v>
      </c>
      <c r="AC147" s="30" t="s">
        <v>223</v>
      </c>
    </row>
    <row r="148" spans="1:29" s="15" customFormat="1" ht="66.75" customHeight="1">
      <c r="A148" s="4" t="s">
        <v>431</v>
      </c>
      <c r="B148" s="29" t="s">
        <v>11</v>
      </c>
      <c r="C148" s="29" t="s">
        <v>40</v>
      </c>
      <c r="D148" s="29" t="s">
        <v>15</v>
      </c>
      <c r="E148" s="29" t="s">
        <v>13</v>
      </c>
      <c r="F148" s="29" t="s">
        <v>289</v>
      </c>
      <c r="G148" s="30">
        <v>2018</v>
      </c>
      <c r="H148" s="30">
        <v>2018</v>
      </c>
      <c r="I148" s="30" t="s">
        <v>290</v>
      </c>
      <c r="J148" s="31"/>
      <c r="K148" s="31"/>
      <c r="L148" s="31"/>
      <c r="M148" s="31"/>
      <c r="N148" s="31"/>
      <c r="O148" s="31"/>
      <c r="P148" s="31"/>
      <c r="Q148" s="31"/>
      <c r="R148" s="31">
        <v>808</v>
      </c>
      <c r="S148" s="31" t="s">
        <v>220</v>
      </c>
      <c r="T148" s="31" t="s">
        <v>221</v>
      </c>
      <c r="U148" s="31" t="s">
        <v>232</v>
      </c>
      <c r="V148" s="31">
        <v>111</v>
      </c>
      <c r="W148" s="32">
        <v>0</v>
      </c>
      <c r="X148" s="32">
        <v>0</v>
      </c>
      <c r="Y148" s="31">
        <v>0</v>
      </c>
      <c r="Z148" s="32">
        <v>2167.1999999999998</v>
      </c>
      <c r="AA148" s="32">
        <v>1920.3</v>
      </c>
      <c r="AB148" s="33">
        <v>246.8</v>
      </c>
      <c r="AC148" s="30" t="s">
        <v>223</v>
      </c>
    </row>
    <row r="149" spans="1:29" s="15" customFormat="1" ht="75">
      <c r="A149" s="4" t="s">
        <v>432</v>
      </c>
      <c r="B149" s="29" t="s">
        <v>11</v>
      </c>
      <c r="C149" s="29" t="s">
        <v>40</v>
      </c>
      <c r="D149" s="29" t="s">
        <v>15</v>
      </c>
      <c r="E149" s="29" t="s">
        <v>13</v>
      </c>
      <c r="F149" s="29" t="s">
        <v>289</v>
      </c>
      <c r="G149" s="30">
        <v>2018</v>
      </c>
      <c r="H149" s="30">
        <v>2018</v>
      </c>
      <c r="I149" s="30" t="s">
        <v>290</v>
      </c>
      <c r="J149" s="31"/>
      <c r="K149" s="31"/>
      <c r="L149" s="31"/>
      <c r="M149" s="31"/>
      <c r="N149" s="31"/>
      <c r="O149" s="31"/>
      <c r="P149" s="31"/>
      <c r="Q149" s="31"/>
      <c r="R149" s="31">
        <v>808</v>
      </c>
      <c r="S149" s="31" t="s">
        <v>220</v>
      </c>
      <c r="T149" s="31" t="s">
        <v>221</v>
      </c>
      <c r="U149" s="31" t="s">
        <v>232</v>
      </c>
      <c r="V149" s="31">
        <v>119</v>
      </c>
      <c r="W149" s="32">
        <v>0</v>
      </c>
      <c r="X149" s="32">
        <v>0</v>
      </c>
      <c r="Y149" s="31">
        <v>0</v>
      </c>
      <c r="Z149" s="32">
        <v>612</v>
      </c>
      <c r="AA149" s="32">
        <v>519.5</v>
      </c>
      <c r="AB149" s="33">
        <v>92.5</v>
      </c>
      <c r="AC149" s="30" t="s">
        <v>223</v>
      </c>
    </row>
    <row r="150" spans="1:29" s="15" customFormat="1" ht="90">
      <c r="A150" s="4" t="s">
        <v>433</v>
      </c>
      <c r="B150" s="29" t="s">
        <v>11</v>
      </c>
      <c r="C150" s="29" t="s">
        <v>40</v>
      </c>
      <c r="D150" s="29" t="s">
        <v>15</v>
      </c>
      <c r="E150" s="29" t="s">
        <v>13</v>
      </c>
      <c r="F150" s="29" t="s">
        <v>303</v>
      </c>
      <c r="G150" s="30">
        <v>2018</v>
      </c>
      <c r="H150" s="30">
        <v>2018</v>
      </c>
      <c r="I150" s="30" t="s">
        <v>341</v>
      </c>
      <c r="J150" s="31"/>
      <c r="K150" s="31"/>
      <c r="L150" s="31"/>
      <c r="M150" s="31"/>
      <c r="N150" s="31"/>
      <c r="O150" s="31"/>
      <c r="P150" s="31"/>
      <c r="Q150" s="31"/>
      <c r="R150" s="31">
        <v>808</v>
      </c>
      <c r="S150" s="31" t="s">
        <v>220</v>
      </c>
      <c r="T150" s="31" t="s">
        <v>221</v>
      </c>
      <c r="U150" s="31" t="s">
        <v>222</v>
      </c>
      <c r="V150" s="31">
        <v>111</v>
      </c>
      <c r="W150" s="32">
        <v>79008.353000000003</v>
      </c>
      <c r="X150" s="32">
        <f>W150</f>
        <v>79008.353000000003</v>
      </c>
      <c r="Y150" s="32">
        <f>SUM(W150-X150)</f>
        <v>0</v>
      </c>
      <c r="Z150" s="32">
        <v>22276.956999999999</v>
      </c>
      <c r="AA150" s="32">
        <v>19401.508000000002</v>
      </c>
      <c r="AB150" s="33">
        <f>Z150-AA150</f>
        <v>2875.4489999999969</v>
      </c>
      <c r="AC150" s="30" t="s">
        <v>266</v>
      </c>
    </row>
    <row r="151" spans="1:29" s="15" customFormat="1" ht="90">
      <c r="A151" s="4" t="s">
        <v>434</v>
      </c>
      <c r="B151" s="29" t="s">
        <v>11</v>
      </c>
      <c r="C151" s="29" t="s">
        <v>40</v>
      </c>
      <c r="D151" s="29" t="s">
        <v>15</v>
      </c>
      <c r="E151" s="29" t="s">
        <v>13</v>
      </c>
      <c r="F151" s="29" t="str">
        <f>F150</f>
        <v xml:space="preserve">*-За 12 месяцев 2018 г. заработная плата составила 32 017,46 руб.,т.е. 102,04 % от прогнозной среднемесячной зарплаты по ПСЭР области - 31 378,00 руб. </v>
      </c>
      <c r="G151" s="30">
        <v>2018</v>
      </c>
      <c r="H151" s="30">
        <f>H150</f>
        <v>2018</v>
      </c>
      <c r="I151" s="30" t="str">
        <f>I150</f>
        <v xml:space="preserve"> 2018 г.</v>
      </c>
      <c r="J151" s="31"/>
      <c r="K151" s="31"/>
      <c r="L151" s="31"/>
      <c r="M151" s="31"/>
      <c r="N151" s="31"/>
      <c r="O151" s="31"/>
      <c r="P151" s="31"/>
      <c r="Q151" s="31"/>
      <c r="R151" s="31">
        <v>808</v>
      </c>
      <c r="S151" s="31" t="s">
        <v>220</v>
      </c>
      <c r="T151" s="31" t="s">
        <v>221</v>
      </c>
      <c r="U151" s="31" t="s">
        <v>222</v>
      </c>
      <c r="V151" s="31">
        <v>119</v>
      </c>
      <c r="W151" s="32">
        <v>25029.34</v>
      </c>
      <c r="X151" s="32">
        <f t="shared" ref="X151:X169" si="23">W151</f>
        <v>25029.34</v>
      </c>
      <c r="Y151" s="31">
        <f t="shared" ref="Y151:Y167" si="24">SUM(W151-X151)</f>
        <v>0</v>
      </c>
      <c r="Z151" s="32">
        <v>7605.5889999999999</v>
      </c>
      <c r="AA151" s="32">
        <v>6703.9340000000002</v>
      </c>
      <c r="AB151" s="33">
        <f t="shared" ref="AB151:AB169" si="25">Z151-AA151</f>
        <v>901.65499999999975</v>
      </c>
      <c r="AC151" s="30" t="str">
        <f>AC150</f>
        <v xml:space="preserve"> Отклонение за счет внебюджетных источников- в связи с отсутствием реального поступления финансовых средств </v>
      </c>
    </row>
    <row r="152" spans="1:29" s="15" customFormat="1" ht="90">
      <c r="A152" s="4" t="s">
        <v>435</v>
      </c>
      <c r="B152" s="29" t="s">
        <v>11</v>
      </c>
      <c r="C152" s="29" t="s">
        <v>40</v>
      </c>
      <c r="D152" s="29" t="s">
        <v>15</v>
      </c>
      <c r="E152" s="29" t="s">
        <v>13</v>
      </c>
      <c r="F152" s="29" t="str">
        <f t="shared" ref="F152:F169" si="26">F151</f>
        <v xml:space="preserve">*-За 12 месяцев 2018 г. заработная плата составила 32 017,46 руб.,т.е. 102,04 % от прогнозной среднемесячной зарплаты по ПСЭР области - 31 378,00 руб. </v>
      </c>
      <c r="G152" s="30">
        <v>2018</v>
      </c>
      <c r="H152" s="30">
        <f t="shared" ref="H152:I167" si="27">H151</f>
        <v>2018</v>
      </c>
      <c r="I152" s="30" t="str">
        <f>I151</f>
        <v xml:space="preserve"> 2018 г.</v>
      </c>
      <c r="J152" s="31"/>
      <c r="K152" s="31"/>
      <c r="L152" s="31"/>
      <c r="M152" s="31"/>
      <c r="N152" s="31"/>
      <c r="O152" s="31"/>
      <c r="P152" s="31"/>
      <c r="Q152" s="31"/>
      <c r="R152" s="31">
        <v>808</v>
      </c>
      <c r="S152" s="31" t="s">
        <v>220</v>
      </c>
      <c r="T152" s="31" t="s">
        <v>221</v>
      </c>
      <c r="U152" s="31" t="s">
        <v>224</v>
      </c>
      <c r="V152" s="31">
        <v>111</v>
      </c>
      <c r="W152" s="32">
        <v>31319.179</v>
      </c>
      <c r="X152" s="32">
        <f t="shared" si="23"/>
        <v>31319.179</v>
      </c>
      <c r="Y152" s="31">
        <f t="shared" si="24"/>
        <v>0</v>
      </c>
      <c r="Z152" s="32">
        <v>30708.511999999999</v>
      </c>
      <c r="AA152" s="32">
        <v>26939.436000000002</v>
      </c>
      <c r="AB152" s="33">
        <f t="shared" si="25"/>
        <v>3769.0759999999973</v>
      </c>
      <c r="AC152" s="30" t="str">
        <f t="shared" ref="AC152:AC164" si="28">AC151</f>
        <v xml:space="preserve"> Отклонение за счет внебюджетных источников- в связи с отсутствием реального поступления финансовых средств </v>
      </c>
    </row>
    <row r="153" spans="1:29" s="15" customFormat="1" ht="90">
      <c r="A153" s="4" t="s">
        <v>436</v>
      </c>
      <c r="B153" s="29" t="s">
        <v>11</v>
      </c>
      <c r="C153" s="29" t="s">
        <v>40</v>
      </c>
      <c r="D153" s="29" t="s">
        <v>15</v>
      </c>
      <c r="E153" s="29" t="s">
        <v>13</v>
      </c>
      <c r="F153" s="29" t="str">
        <f t="shared" si="26"/>
        <v xml:space="preserve">*-За 12 месяцев 2018 г. заработная плата составила 32 017,46 руб.,т.е. 102,04 % от прогнозной среднемесячной зарплаты по ПСЭР области - 31 378,00 руб. </v>
      </c>
      <c r="G153" s="30">
        <v>2018</v>
      </c>
      <c r="H153" s="30">
        <f t="shared" si="27"/>
        <v>2018</v>
      </c>
      <c r="I153" s="30" t="str">
        <f t="shared" si="27"/>
        <v xml:space="preserve"> 2018 г.</v>
      </c>
      <c r="J153" s="31"/>
      <c r="K153" s="31"/>
      <c r="L153" s="31"/>
      <c r="M153" s="31"/>
      <c r="N153" s="31"/>
      <c r="O153" s="31"/>
      <c r="P153" s="31"/>
      <c r="Q153" s="31"/>
      <c r="R153" s="31">
        <v>808</v>
      </c>
      <c r="S153" s="31" t="s">
        <v>220</v>
      </c>
      <c r="T153" s="31" t="s">
        <v>221</v>
      </c>
      <c r="U153" s="31" t="s">
        <v>224</v>
      </c>
      <c r="V153" s="31">
        <v>119</v>
      </c>
      <c r="W153" s="32">
        <v>9330.598</v>
      </c>
      <c r="X153" s="32">
        <f t="shared" si="23"/>
        <v>9330.598</v>
      </c>
      <c r="Y153" s="31">
        <f t="shared" si="24"/>
        <v>0</v>
      </c>
      <c r="Z153" s="32">
        <v>9913.86</v>
      </c>
      <c r="AA153" s="32">
        <v>9091.1769999999997</v>
      </c>
      <c r="AB153" s="33">
        <f t="shared" si="25"/>
        <v>822.6830000000009</v>
      </c>
      <c r="AC153" s="30" t="str">
        <f t="shared" si="28"/>
        <v xml:space="preserve"> Отклонение за счет внебюджетных источников- в связи с отсутствием реального поступления финансовых средств </v>
      </c>
    </row>
    <row r="154" spans="1:29" s="15" customFormat="1" ht="90">
      <c r="A154" s="4" t="s">
        <v>437</v>
      </c>
      <c r="B154" s="29" t="s">
        <v>11</v>
      </c>
      <c r="C154" s="29" t="s">
        <v>40</v>
      </c>
      <c r="D154" s="29" t="s">
        <v>15</v>
      </c>
      <c r="E154" s="29" t="s">
        <v>13</v>
      </c>
      <c r="F154" s="29" t="str">
        <f t="shared" si="26"/>
        <v xml:space="preserve">*-За 12 месяцев 2018 г. заработная плата составила 32 017,46 руб.,т.е. 102,04 % от прогнозной среднемесячной зарплаты по ПСЭР области - 31 378,00 руб. </v>
      </c>
      <c r="G154" s="30">
        <v>2018</v>
      </c>
      <c r="H154" s="30">
        <f t="shared" si="27"/>
        <v>2018</v>
      </c>
      <c r="I154" s="30" t="str">
        <f t="shared" si="27"/>
        <v xml:space="preserve"> 2018 г.</v>
      </c>
      <c r="J154" s="31"/>
      <c r="K154" s="31"/>
      <c r="L154" s="31"/>
      <c r="M154" s="31"/>
      <c r="N154" s="31"/>
      <c r="O154" s="31"/>
      <c r="P154" s="31"/>
      <c r="Q154" s="31"/>
      <c r="R154" s="31">
        <v>808</v>
      </c>
      <c r="S154" s="31" t="s">
        <v>220</v>
      </c>
      <c r="T154" s="31" t="s">
        <v>221</v>
      </c>
      <c r="U154" s="31" t="s">
        <v>225</v>
      </c>
      <c r="V154" s="31">
        <v>111</v>
      </c>
      <c r="W154" s="32">
        <v>20770.499</v>
      </c>
      <c r="X154" s="32">
        <f t="shared" si="23"/>
        <v>20770.499</v>
      </c>
      <c r="Y154" s="31">
        <f t="shared" si="24"/>
        <v>0</v>
      </c>
      <c r="Z154" s="32">
        <v>4515.9549999999999</v>
      </c>
      <c r="AA154" s="32">
        <v>1797.806</v>
      </c>
      <c r="AB154" s="33">
        <f t="shared" si="25"/>
        <v>2718.1489999999999</v>
      </c>
      <c r="AC154" s="30" t="str">
        <f t="shared" si="28"/>
        <v xml:space="preserve"> Отклонение за счет внебюджетных источников- в связи с отсутствием реального поступления финансовых средств </v>
      </c>
    </row>
    <row r="155" spans="1:29" s="15" customFormat="1" ht="90">
      <c r="A155" s="4" t="s">
        <v>438</v>
      </c>
      <c r="B155" s="29" t="s">
        <v>11</v>
      </c>
      <c r="C155" s="29" t="s">
        <v>40</v>
      </c>
      <c r="D155" s="29" t="s">
        <v>15</v>
      </c>
      <c r="E155" s="29" t="s">
        <v>13</v>
      </c>
      <c r="F155" s="29" t="str">
        <f t="shared" si="26"/>
        <v xml:space="preserve">*-За 12 месяцев 2018 г. заработная плата составила 32 017,46 руб.,т.е. 102,04 % от прогнозной среднемесячной зарплаты по ПСЭР области - 31 378,00 руб. </v>
      </c>
      <c r="G155" s="30">
        <v>2018</v>
      </c>
      <c r="H155" s="30">
        <f t="shared" si="27"/>
        <v>2018</v>
      </c>
      <c r="I155" s="30" t="str">
        <f t="shared" si="27"/>
        <v xml:space="preserve"> 2018 г.</v>
      </c>
      <c r="J155" s="31"/>
      <c r="K155" s="31"/>
      <c r="L155" s="31"/>
      <c r="M155" s="31"/>
      <c r="N155" s="31"/>
      <c r="O155" s="31"/>
      <c r="P155" s="31"/>
      <c r="Q155" s="31"/>
      <c r="R155" s="31">
        <v>808</v>
      </c>
      <c r="S155" s="31" t="s">
        <v>220</v>
      </c>
      <c r="T155" s="31" t="s">
        <v>221</v>
      </c>
      <c r="U155" s="31" t="s">
        <v>225</v>
      </c>
      <c r="V155" s="31">
        <v>119</v>
      </c>
      <c r="W155" s="32">
        <v>8896.3770000000004</v>
      </c>
      <c r="X155" s="32">
        <f t="shared" si="23"/>
        <v>8896.3770000000004</v>
      </c>
      <c r="Y155" s="31">
        <f t="shared" si="24"/>
        <v>0</v>
      </c>
      <c r="Z155" s="32">
        <v>1359.8050000000001</v>
      </c>
      <c r="AA155" s="32">
        <v>542.42899999999997</v>
      </c>
      <c r="AB155" s="33">
        <f t="shared" si="25"/>
        <v>817.37600000000009</v>
      </c>
      <c r="AC155" s="30" t="str">
        <f t="shared" si="28"/>
        <v xml:space="preserve"> Отклонение за счет внебюджетных источников- в связи с отсутствием реального поступления финансовых средств </v>
      </c>
    </row>
    <row r="156" spans="1:29" s="15" customFormat="1" ht="90">
      <c r="A156" s="4" t="s">
        <v>439</v>
      </c>
      <c r="B156" s="29" t="s">
        <v>11</v>
      </c>
      <c r="C156" s="29" t="s">
        <v>40</v>
      </c>
      <c r="D156" s="29" t="s">
        <v>15</v>
      </c>
      <c r="E156" s="29" t="s">
        <v>13</v>
      </c>
      <c r="F156" s="29" t="str">
        <f t="shared" si="26"/>
        <v xml:space="preserve">*-За 12 месяцев 2018 г. заработная плата составила 32 017,46 руб.,т.е. 102,04 % от прогнозной среднемесячной зарплаты по ПСЭР области - 31 378,00 руб. </v>
      </c>
      <c r="G156" s="30">
        <v>2018</v>
      </c>
      <c r="H156" s="30">
        <f t="shared" si="27"/>
        <v>2018</v>
      </c>
      <c r="I156" s="30" t="str">
        <f t="shared" si="27"/>
        <v xml:space="preserve"> 2018 г.</v>
      </c>
      <c r="J156" s="31"/>
      <c r="K156" s="31"/>
      <c r="L156" s="31"/>
      <c r="M156" s="31"/>
      <c r="N156" s="31"/>
      <c r="O156" s="31"/>
      <c r="P156" s="31"/>
      <c r="Q156" s="31"/>
      <c r="R156" s="31">
        <v>808</v>
      </c>
      <c r="S156" s="31" t="s">
        <v>220</v>
      </c>
      <c r="T156" s="31" t="s">
        <v>221</v>
      </c>
      <c r="U156" s="31" t="s">
        <v>226</v>
      </c>
      <c r="V156" s="31">
        <v>111</v>
      </c>
      <c r="W156" s="32">
        <v>1660.0820000000001</v>
      </c>
      <c r="X156" s="32">
        <f t="shared" si="23"/>
        <v>1660.0820000000001</v>
      </c>
      <c r="Y156" s="31">
        <f t="shared" si="24"/>
        <v>0</v>
      </c>
      <c r="Z156" s="32">
        <v>230.315</v>
      </c>
      <c r="AA156" s="32">
        <v>16.353000000000002</v>
      </c>
      <c r="AB156" s="33">
        <f t="shared" si="25"/>
        <v>213.96199999999999</v>
      </c>
      <c r="AC156" s="30" t="str">
        <f t="shared" si="28"/>
        <v xml:space="preserve"> Отклонение за счет внебюджетных источников- в связи с отсутствием реального поступления финансовых средств </v>
      </c>
    </row>
    <row r="157" spans="1:29" s="15" customFormat="1" ht="90">
      <c r="A157" s="4" t="s">
        <v>440</v>
      </c>
      <c r="B157" s="29" t="s">
        <v>11</v>
      </c>
      <c r="C157" s="29" t="s">
        <v>40</v>
      </c>
      <c r="D157" s="29" t="s">
        <v>15</v>
      </c>
      <c r="E157" s="29" t="s">
        <v>13</v>
      </c>
      <c r="F157" s="29" t="str">
        <f t="shared" si="26"/>
        <v xml:space="preserve">*-За 12 месяцев 2018 г. заработная плата составила 32 017,46 руб.,т.е. 102,04 % от прогнозной среднемесячной зарплаты по ПСЭР области - 31 378,00 руб. </v>
      </c>
      <c r="G157" s="30">
        <v>2018</v>
      </c>
      <c r="H157" s="30">
        <f t="shared" si="27"/>
        <v>2018</v>
      </c>
      <c r="I157" s="30" t="str">
        <f t="shared" si="27"/>
        <v xml:space="preserve"> 2018 г.</v>
      </c>
      <c r="J157" s="31"/>
      <c r="K157" s="31"/>
      <c r="L157" s="31"/>
      <c r="M157" s="31"/>
      <c r="N157" s="31"/>
      <c r="O157" s="31"/>
      <c r="P157" s="31"/>
      <c r="Q157" s="31"/>
      <c r="R157" s="31">
        <v>808</v>
      </c>
      <c r="S157" s="31" t="s">
        <v>220</v>
      </c>
      <c r="T157" s="31" t="s">
        <v>221</v>
      </c>
      <c r="U157" s="31" t="s">
        <v>226</v>
      </c>
      <c r="V157" s="31">
        <v>119</v>
      </c>
      <c r="W157" s="32">
        <v>434.3</v>
      </c>
      <c r="X157" s="32">
        <f t="shared" si="23"/>
        <v>434.3</v>
      </c>
      <c r="Y157" s="31">
        <f t="shared" si="24"/>
        <v>0</v>
      </c>
      <c r="Z157" s="32">
        <v>69.555000000000007</v>
      </c>
      <c r="AA157" s="32">
        <v>0</v>
      </c>
      <c r="AB157" s="33">
        <f t="shared" si="25"/>
        <v>69.555000000000007</v>
      </c>
      <c r="AC157" s="30" t="str">
        <f t="shared" si="28"/>
        <v xml:space="preserve"> Отклонение за счет внебюджетных источников- в связи с отсутствием реального поступления финансовых средств </v>
      </c>
    </row>
    <row r="158" spans="1:29" s="15" customFormat="1" ht="90">
      <c r="A158" s="4" t="s">
        <v>441</v>
      </c>
      <c r="B158" s="29" t="s">
        <v>11</v>
      </c>
      <c r="C158" s="29" t="s">
        <v>40</v>
      </c>
      <c r="D158" s="29" t="s">
        <v>15</v>
      </c>
      <c r="E158" s="29" t="s">
        <v>13</v>
      </c>
      <c r="F158" s="29" t="str">
        <f t="shared" si="26"/>
        <v xml:space="preserve">*-За 12 месяцев 2018 г. заработная плата составила 32 017,46 руб.,т.е. 102,04 % от прогнозной среднемесячной зарплаты по ПСЭР области - 31 378,00 руб. </v>
      </c>
      <c r="G158" s="30">
        <v>2018</v>
      </c>
      <c r="H158" s="30">
        <f t="shared" si="27"/>
        <v>2018</v>
      </c>
      <c r="I158" s="30" t="str">
        <f t="shared" si="27"/>
        <v xml:space="preserve"> 2018 г.</v>
      </c>
      <c r="J158" s="31"/>
      <c r="K158" s="31"/>
      <c r="L158" s="31"/>
      <c r="M158" s="31"/>
      <c r="N158" s="31"/>
      <c r="O158" s="31"/>
      <c r="P158" s="31"/>
      <c r="Q158" s="31"/>
      <c r="R158" s="31">
        <v>808</v>
      </c>
      <c r="S158" s="31" t="s">
        <v>220</v>
      </c>
      <c r="T158" s="31" t="s">
        <v>221</v>
      </c>
      <c r="U158" s="31" t="s">
        <v>227</v>
      </c>
      <c r="V158" s="31">
        <v>111</v>
      </c>
      <c r="W158" s="32">
        <v>3327.0639999999999</v>
      </c>
      <c r="X158" s="32">
        <f t="shared" si="23"/>
        <v>3327.0639999999999</v>
      </c>
      <c r="Y158" s="31">
        <f t="shared" si="24"/>
        <v>0</v>
      </c>
      <c r="Z158" s="32">
        <v>642.07600000000002</v>
      </c>
      <c r="AA158" s="32">
        <v>27.704000000000001</v>
      </c>
      <c r="AB158" s="33">
        <f t="shared" si="25"/>
        <v>614.37200000000007</v>
      </c>
      <c r="AC158" s="30" t="str">
        <f t="shared" si="28"/>
        <v xml:space="preserve"> Отклонение за счет внебюджетных источников- в связи с отсутствием реального поступления финансовых средств </v>
      </c>
    </row>
    <row r="159" spans="1:29" s="15" customFormat="1" ht="90">
      <c r="A159" s="4" t="s">
        <v>442</v>
      </c>
      <c r="B159" s="29" t="s">
        <v>11</v>
      </c>
      <c r="C159" s="29" t="s">
        <v>40</v>
      </c>
      <c r="D159" s="29" t="s">
        <v>15</v>
      </c>
      <c r="E159" s="29" t="s">
        <v>13</v>
      </c>
      <c r="F159" s="29" t="str">
        <f t="shared" si="26"/>
        <v xml:space="preserve">*-За 12 месяцев 2018 г. заработная плата составила 32 017,46 руб.,т.е. 102,04 % от прогнозной среднемесячной зарплаты по ПСЭР области - 31 378,00 руб. </v>
      </c>
      <c r="G159" s="30">
        <v>2018</v>
      </c>
      <c r="H159" s="30">
        <f t="shared" si="27"/>
        <v>2018</v>
      </c>
      <c r="I159" s="30" t="str">
        <f t="shared" si="27"/>
        <v xml:space="preserve"> 2018 г.</v>
      </c>
      <c r="J159" s="31"/>
      <c r="K159" s="31"/>
      <c r="L159" s="31"/>
      <c r="M159" s="31"/>
      <c r="N159" s="31"/>
      <c r="O159" s="31"/>
      <c r="P159" s="31"/>
      <c r="Q159" s="31"/>
      <c r="R159" s="31">
        <v>808</v>
      </c>
      <c r="S159" s="31" t="s">
        <v>220</v>
      </c>
      <c r="T159" s="31" t="s">
        <v>221</v>
      </c>
      <c r="U159" s="31" t="s">
        <v>227</v>
      </c>
      <c r="V159" s="31">
        <v>119</v>
      </c>
      <c r="W159" s="32">
        <v>978.8</v>
      </c>
      <c r="X159" s="32">
        <f t="shared" si="23"/>
        <v>978.8</v>
      </c>
      <c r="Y159" s="31">
        <f t="shared" si="24"/>
        <v>0</v>
      </c>
      <c r="Z159" s="32">
        <v>193.90700000000001</v>
      </c>
      <c r="AA159" s="32">
        <v>85.808999999999997</v>
      </c>
      <c r="AB159" s="33">
        <f t="shared" si="25"/>
        <v>108.09800000000001</v>
      </c>
      <c r="AC159" s="30" t="str">
        <f t="shared" si="28"/>
        <v xml:space="preserve"> Отклонение за счет внебюджетных источников- в связи с отсутствием реального поступления финансовых средств </v>
      </c>
    </row>
    <row r="160" spans="1:29" s="15" customFormat="1" ht="90">
      <c r="A160" s="4" t="s">
        <v>443</v>
      </c>
      <c r="B160" s="29" t="s">
        <v>11</v>
      </c>
      <c r="C160" s="29" t="s">
        <v>40</v>
      </c>
      <c r="D160" s="29" t="s">
        <v>15</v>
      </c>
      <c r="E160" s="29" t="s">
        <v>13</v>
      </c>
      <c r="F160" s="29" t="str">
        <f t="shared" si="26"/>
        <v xml:space="preserve">*-За 12 месяцев 2018 г. заработная плата составила 32 017,46 руб.,т.е. 102,04 % от прогнозной среднемесячной зарплаты по ПСЭР области - 31 378,00 руб. </v>
      </c>
      <c r="G160" s="30">
        <v>2018</v>
      </c>
      <c r="H160" s="30">
        <f t="shared" si="27"/>
        <v>2018</v>
      </c>
      <c r="I160" s="30" t="str">
        <f t="shared" si="27"/>
        <v xml:space="preserve"> 2018 г.</v>
      </c>
      <c r="J160" s="31"/>
      <c r="K160" s="31"/>
      <c r="L160" s="31"/>
      <c r="M160" s="31"/>
      <c r="N160" s="31"/>
      <c r="O160" s="31"/>
      <c r="P160" s="31"/>
      <c r="Q160" s="31"/>
      <c r="R160" s="31">
        <v>808</v>
      </c>
      <c r="S160" s="31" t="s">
        <v>220</v>
      </c>
      <c r="T160" s="31" t="s">
        <v>221</v>
      </c>
      <c r="U160" s="31" t="s">
        <v>228</v>
      </c>
      <c r="V160" s="31">
        <v>111</v>
      </c>
      <c r="W160" s="32">
        <v>32909.51</v>
      </c>
      <c r="X160" s="32">
        <f t="shared" si="23"/>
        <v>32909.51</v>
      </c>
      <c r="Y160" s="31">
        <f t="shared" si="24"/>
        <v>0</v>
      </c>
      <c r="Z160" s="32">
        <v>257.125</v>
      </c>
      <c r="AA160" s="32">
        <v>257.125</v>
      </c>
      <c r="AB160" s="33">
        <f t="shared" si="25"/>
        <v>0</v>
      </c>
      <c r="AC160" s="30" t="str">
        <f t="shared" si="28"/>
        <v xml:space="preserve"> Отклонение за счет внебюджетных источников- в связи с отсутствием реального поступления финансовых средств </v>
      </c>
    </row>
    <row r="161" spans="1:29" s="15" customFormat="1" ht="90">
      <c r="A161" s="4" t="s">
        <v>444</v>
      </c>
      <c r="B161" s="29" t="s">
        <v>11</v>
      </c>
      <c r="C161" s="29" t="s">
        <v>40</v>
      </c>
      <c r="D161" s="29" t="s">
        <v>15</v>
      </c>
      <c r="E161" s="29" t="s">
        <v>13</v>
      </c>
      <c r="F161" s="29" t="str">
        <f t="shared" si="26"/>
        <v xml:space="preserve">*-За 12 месяцев 2018 г. заработная плата составила 32 017,46 руб.,т.е. 102,04 % от прогнозной среднемесячной зарплаты по ПСЭР области - 31 378,00 руб. </v>
      </c>
      <c r="G161" s="30">
        <v>2018</v>
      </c>
      <c r="H161" s="30">
        <f t="shared" si="27"/>
        <v>2018</v>
      </c>
      <c r="I161" s="30" t="str">
        <f t="shared" si="27"/>
        <v xml:space="preserve"> 2018 г.</v>
      </c>
      <c r="J161" s="31"/>
      <c r="K161" s="31"/>
      <c r="L161" s="31"/>
      <c r="M161" s="31"/>
      <c r="N161" s="31"/>
      <c r="O161" s="31"/>
      <c r="P161" s="31"/>
      <c r="Q161" s="31"/>
      <c r="R161" s="31">
        <v>808</v>
      </c>
      <c r="S161" s="31" t="s">
        <v>220</v>
      </c>
      <c r="T161" s="31" t="s">
        <v>221</v>
      </c>
      <c r="U161" s="31" t="s">
        <v>228</v>
      </c>
      <c r="V161" s="31">
        <v>119</v>
      </c>
      <c r="W161" s="32">
        <v>13186.489</v>
      </c>
      <c r="X161" s="32">
        <f t="shared" si="23"/>
        <v>13186.489</v>
      </c>
      <c r="Y161" s="31">
        <f t="shared" si="24"/>
        <v>0</v>
      </c>
      <c r="Z161" s="32">
        <v>91.51</v>
      </c>
      <c r="AA161" s="32">
        <v>51.52</v>
      </c>
      <c r="AB161" s="33">
        <f t="shared" si="25"/>
        <v>39.99</v>
      </c>
      <c r="AC161" s="30" t="str">
        <f t="shared" si="28"/>
        <v xml:space="preserve"> Отклонение за счет внебюджетных источников- в связи с отсутствием реального поступления финансовых средств </v>
      </c>
    </row>
    <row r="162" spans="1:29" s="15" customFormat="1" ht="90">
      <c r="A162" s="4" t="s">
        <v>463</v>
      </c>
      <c r="B162" s="29" t="s">
        <v>11</v>
      </c>
      <c r="C162" s="29" t="s">
        <v>40</v>
      </c>
      <c r="D162" s="29" t="s">
        <v>15</v>
      </c>
      <c r="E162" s="29" t="s">
        <v>13</v>
      </c>
      <c r="F162" s="29" t="str">
        <f>F161</f>
        <v xml:space="preserve">*-За 12 месяцев 2018 г. заработная плата составила 32 017,46 руб.,т.е. 102,04 % от прогнозной среднемесячной зарплаты по ПСЭР области - 31 378,00 руб. </v>
      </c>
      <c r="G162" s="30">
        <v>2018</v>
      </c>
      <c r="H162" s="30">
        <f>H161</f>
        <v>2018</v>
      </c>
      <c r="I162" s="30" t="str">
        <f>I161</f>
        <v xml:space="preserve"> 2018 г.</v>
      </c>
      <c r="J162" s="31"/>
      <c r="K162" s="31"/>
      <c r="L162" s="31"/>
      <c r="M162" s="31"/>
      <c r="N162" s="31"/>
      <c r="O162" s="31"/>
      <c r="P162" s="31"/>
      <c r="Q162" s="31"/>
      <c r="R162" s="31">
        <v>808</v>
      </c>
      <c r="S162" s="31" t="s">
        <v>220</v>
      </c>
      <c r="T162" s="31" t="s">
        <v>221</v>
      </c>
      <c r="U162" s="31" t="s">
        <v>229</v>
      </c>
      <c r="V162" s="31">
        <v>111</v>
      </c>
      <c r="W162" s="32">
        <v>3727.7</v>
      </c>
      <c r="X162" s="32">
        <f t="shared" si="23"/>
        <v>3727.7</v>
      </c>
      <c r="Y162" s="31">
        <f t="shared" si="24"/>
        <v>0</v>
      </c>
      <c r="Z162" s="32">
        <v>71.900000000000006</v>
      </c>
      <c r="AA162" s="32">
        <v>34.162999999999997</v>
      </c>
      <c r="AB162" s="33">
        <f t="shared" si="25"/>
        <v>37.737000000000009</v>
      </c>
      <c r="AC162" s="30" t="str">
        <f>AC161</f>
        <v xml:space="preserve"> Отклонение за счет внебюджетных источников- в связи с отсутствием реального поступления финансовых средств </v>
      </c>
    </row>
    <row r="163" spans="1:29" s="15" customFormat="1" ht="90">
      <c r="A163" s="4" t="s">
        <v>465</v>
      </c>
      <c r="B163" s="29" t="s">
        <v>11</v>
      </c>
      <c r="C163" s="29" t="s">
        <v>40</v>
      </c>
      <c r="D163" s="29" t="s">
        <v>15</v>
      </c>
      <c r="E163" s="29" t="s">
        <v>13</v>
      </c>
      <c r="F163" s="29" t="str">
        <f t="shared" si="26"/>
        <v xml:space="preserve">*-За 12 месяцев 2018 г. заработная плата составила 32 017,46 руб.,т.е. 102,04 % от прогнозной среднемесячной зарплаты по ПСЭР области - 31 378,00 руб. </v>
      </c>
      <c r="G163" s="30">
        <v>2018</v>
      </c>
      <c r="H163" s="30">
        <f t="shared" si="27"/>
        <v>2018</v>
      </c>
      <c r="I163" s="30" t="str">
        <f t="shared" si="27"/>
        <v xml:space="preserve"> 2018 г.</v>
      </c>
      <c r="J163" s="31"/>
      <c r="K163" s="31"/>
      <c r="L163" s="31"/>
      <c r="M163" s="31"/>
      <c r="N163" s="31"/>
      <c r="O163" s="31"/>
      <c r="P163" s="31"/>
      <c r="Q163" s="31"/>
      <c r="R163" s="31">
        <v>808</v>
      </c>
      <c r="S163" s="31" t="s">
        <v>220</v>
      </c>
      <c r="T163" s="31" t="s">
        <v>221</v>
      </c>
      <c r="U163" s="31" t="s">
        <v>229</v>
      </c>
      <c r="V163" s="31">
        <v>119</v>
      </c>
      <c r="W163" s="32">
        <v>1217.5999999999999</v>
      </c>
      <c r="X163" s="32">
        <f t="shared" si="23"/>
        <v>1217.5999999999999</v>
      </c>
      <c r="Y163" s="31">
        <f t="shared" si="24"/>
        <v>0</v>
      </c>
      <c r="Z163" s="32">
        <v>7.2990000000000004</v>
      </c>
      <c r="AA163" s="32">
        <v>7.2990000000000004</v>
      </c>
      <c r="AB163" s="33">
        <f t="shared" si="25"/>
        <v>0</v>
      </c>
      <c r="AC163" s="30" t="str">
        <f t="shared" si="28"/>
        <v xml:space="preserve"> Отклонение за счет внебюджетных источников- в связи с отсутствием реального поступления финансовых средств </v>
      </c>
    </row>
    <row r="164" spans="1:29" s="15" customFormat="1" ht="90">
      <c r="A164" s="4" t="s">
        <v>466</v>
      </c>
      <c r="B164" s="29" t="s">
        <v>11</v>
      </c>
      <c r="C164" s="29" t="s">
        <v>40</v>
      </c>
      <c r="D164" s="29" t="s">
        <v>15</v>
      </c>
      <c r="E164" s="29" t="s">
        <v>13</v>
      </c>
      <c r="F164" s="29" t="str">
        <f t="shared" si="26"/>
        <v xml:space="preserve">*-За 12 месяцев 2018 г. заработная плата составила 32 017,46 руб.,т.е. 102,04 % от прогнозной среднемесячной зарплаты по ПСЭР области - 31 378,00 руб. </v>
      </c>
      <c r="G164" s="30">
        <v>2018</v>
      </c>
      <c r="H164" s="30">
        <f t="shared" si="27"/>
        <v>2018</v>
      </c>
      <c r="I164" s="30" t="str">
        <f t="shared" si="27"/>
        <v xml:space="preserve"> 2018 г.</v>
      </c>
      <c r="J164" s="31"/>
      <c r="K164" s="31"/>
      <c r="L164" s="31"/>
      <c r="M164" s="31"/>
      <c r="N164" s="31"/>
      <c r="O164" s="31"/>
      <c r="P164" s="31"/>
      <c r="Q164" s="31"/>
      <c r="R164" s="31">
        <v>808</v>
      </c>
      <c r="S164" s="31" t="s">
        <v>220</v>
      </c>
      <c r="T164" s="31" t="s">
        <v>221</v>
      </c>
      <c r="U164" s="31" t="s">
        <v>230</v>
      </c>
      <c r="V164" s="31">
        <v>111</v>
      </c>
      <c r="W164" s="32">
        <v>3016.2</v>
      </c>
      <c r="X164" s="32">
        <f t="shared" si="23"/>
        <v>3016.2</v>
      </c>
      <c r="Y164" s="31">
        <f t="shared" si="24"/>
        <v>0</v>
      </c>
      <c r="Z164" s="32">
        <v>1.6679999999999999</v>
      </c>
      <c r="AA164" s="32">
        <v>1.6679999999999999</v>
      </c>
      <c r="AB164" s="33">
        <f t="shared" si="25"/>
        <v>0</v>
      </c>
      <c r="AC164" s="30" t="str">
        <f t="shared" si="28"/>
        <v xml:space="preserve"> Отклонение за счет внебюджетных источников- в связи с отсутствием реального поступления финансовых средств </v>
      </c>
    </row>
    <row r="165" spans="1:29" s="15" customFormat="1" ht="90">
      <c r="A165" s="3" t="s">
        <v>482</v>
      </c>
      <c r="B165" s="29" t="s">
        <v>11</v>
      </c>
      <c r="C165" s="29" t="s">
        <v>40</v>
      </c>
      <c r="D165" s="29" t="s">
        <v>15</v>
      </c>
      <c r="E165" s="29" t="s">
        <v>13</v>
      </c>
      <c r="F165" s="29" t="str">
        <f t="shared" si="26"/>
        <v xml:space="preserve">*-За 12 месяцев 2018 г. заработная плата составила 32 017,46 руб.,т.е. 102,04 % от прогнозной среднемесячной зарплаты по ПСЭР области - 31 378,00 руб. </v>
      </c>
      <c r="G165" s="30">
        <v>2018</v>
      </c>
      <c r="H165" s="30">
        <f t="shared" si="27"/>
        <v>2018</v>
      </c>
      <c r="I165" s="30" t="str">
        <f t="shared" si="27"/>
        <v xml:space="preserve"> 2018 г.</v>
      </c>
      <c r="J165" s="31"/>
      <c r="K165" s="31"/>
      <c r="L165" s="31"/>
      <c r="M165" s="31"/>
      <c r="N165" s="31"/>
      <c r="O165" s="31"/>
      <c r="P165" s="31"/>
      <c r="Q165" s="31"/>
      <c r="R165" s="31">
        <v>808</v>
      </c>
      <c r="S165" s="31" t="s">
        <v>220</v>
      </c>
      <c r="T165" s="31" t="s">
        <v>221</v>
      </c>
      <c r="U165" s="31" t="s">
        <v>230</v>
      </c>
      <c r="V165" s="31">
        <v>119</v>
      </c>
      <c r="W165" s="32">
        <v>1379.5</v>
      </c>
      <c r="X165" s="32">
        <f t="shared" si="23"/>
        <v>1379.5</v>
      </c>
      <c r="Y165" s="31">
        <f t="shared" si="24"/>
        <v>0</v>
      </c>
      <c r="Z165" s="32">
        <v>9.4489999999999998</v>
      </c>
      <c r="AA165" s="32">
        <v>9.4489999999999998</v>
      </c>
      <c r="AB165" s="33">
        <f t="shared" si="25"/>
        <v>0</v>
      </c>
      <c r="AC165" s="30" t="str">
        <f>AC164</f>
        <v xml:space="preserve"> Отклонение за счет внебюджетных источников- в связи с отсутствием реального поступления финансовых средств </v>
      </c>
    </row>
    <row r="166" spans="1:29" s="15" customFormat="1" ht="75">
      <c r="A166" s="3" t="s">
        <v>483</v>
      </c>
      <c r="B166" s="29" t="s">
        <v>11</v>
      </c>
      <c r="C166" s="29" t="s">
        <v>40</v>
      </c>
      <c r="D166" s="29" t="s">
        <v>15</v>
      </c>
      <c r="E166" s="29" t="s">
        <v>13</v>
      </c>
      <c r="F166" s="29" t="str">
        <f t="shared" si="26"/>
        <v xml:space="preserve">*-За 12 месяцев 2018 г. заработная плата составила 32 017,46 руб.,т.е. 102,04 % от прогнозной среднемесячной зарплаты по ПСЭР области - 31 378,00 руб. </v>
      </c>
      <c r="G166" s="30">
        <v>2018</v>
      </c>
      <c r="H166" s="30">
        <f t="shared" si="27"/>
        <v>2018</v>
      </c>
      <c r="I166" s="30" t="str">
        <f t="shared" si="27"/>
        <v xml:space="preserve"> 2018 г.</v>
      </c>
      <c r="J166" s="31"/>
      <c r="K166" s="31"/>
      <c r="L166" s="31"/>
      <c r="M166" s="31"/>
      <c r="N166" s="31"/>
      <c r="O166" s="31"/>
      <c r="P166" s="31"/>
      <c r="Q166" s="31"/>
      <c r="R166" s="31">
        <v>808</v>
      </c>
      <c r="S166" s="31" t="s">
        <v>220</v>
      </c>
      <c r="T166" s="31" t="s">
        <v>221</v>
      </c>
      <c r="U166" s="31" t="s">
        <v>231</v>
      </c>
      <c r="V166" s="31">
        <v>111</v>
      </c>
      <c r="W166" s="32">
        <v>0</v>
      </c>
      <c r="X166" s="32">
        <f t="shared" si="23"/>
        <v>0</v>
      </c>
      <c r="Y166" s="31">
        <f t="shared" si="24"/>
        <v>0</v>
      </c>
      <c r="Z166" s="32">
        <v>0</v>
      </c>
      <c r="AA166" s="32">
        <v>0</v>
      </c>
      <c r="AB166" s="33">
        <f t="shared" si="25"/>
        <v>0</v>
      </c>
      <c r="AC166" s="30" t="s">
        <v>223</v>
      </c>
    </row>
    <row r="167" spans="1:29" s="15" customFormat="1" ht="75">
      <c r="A167" s="3" t="s">
        <v>484</v>
      </c>
      <c r="B167" s="29" t="s">
        <v>11</v>
      </c>
      <c r="C167" s="29" t="s">
        <v>40</v>
      </c>
      <c r="D167" s="29" t="s">
        <v>15</v>
      </c>
      <c r="E167" s="29" t="s">
        <v>13</v>
      </c>
      <c r="F167" s="29" t="str">
        <f t="shared" si="26"/>
        <v xml:space="preserve">*-За 12 месяцев 2018 г. заработная плата составила 32 017,46 руб.,т.е. 102,04 % от прогнозной среднемесячной зарплаты по ПСЭР области - 31 378,00 руб. </v>
      </c>
      <c r="G167" s="30">
        <v>2018</v>
      </c>
      <c r="H167" s="30">
        <f t="shared" si="27"/>
        <v>2018</v>
      </c>
      <c r="I167" s="30" t="str">
        <f t="shared" si="27"/>
        <v xml:space="preserve"> 2018 г.</v>
      </c>
      <c r="J167" s="31"/>
      <c r="K167" s="31"/>
      <c r="L167" s="31"/>
      <c r="M167" s="31"/>
      <c r="N167" s="31"/>
      <c r="O167" s="31"/>
      <c r="P167" s="31"/>
      <c r="Q167" s="31"/>
      <c r="R167" s="31">
        <v>808</v>
      </c>
      <c r="S167" s="31" t="s">
        <v>220</v>
      </c>
      <c r="T167" s="31" t="s">
        <v>221</v>
      </c>
      <c r="U167" s="31" t="s">
        <v>231</v>
      </c>
      <c r="V167" s="31">
        <v>119</v>
      </c>
      <c r="W167" s="32">
        <v>0</v>
      </c>
      <c r="X167" s="32">
        <f t="shared" si="23"/>
        <v>0</v>
      </c>
      <c r="Y167" s="31">
        <f t="shared" si="24"/>
        <v>0</v>
      </c>
      <c r="Z167" s="32">
        <v>0</v>
      </c>
      <c r="AA167" s="32">
        <v>0</v>
      </c>
      <c r="AB167" s="33">
        <f t="shared" si="25"/>
        <v>0</v>
      </c>
      <c r="AC167" s="30" t="s">
        <v>223</v>
      </c>
    </row>
    <row r="168" spans="1:29" s="15" customFormat="1" ht="90">
      <c r="A168" s="3" t="s">
        <v>485</v>
      </c>
      <c r="B168" s="29" t="s">
        <v>11</v>
      </c>
      <c r="C168" s="29" t="s">
        <v>40</v>
      </c>
      <c r="D168" s="29" t="s">
        <v>15</v>
      </c>
      <c r="E168" s="29" t="s">
        <v>13</v>
      </c>
      <c r="F168" s="29" t="str">
        <f t="shared" si="26"/>
        <v xml:space="preserve">*-За 12 месяцев 2018 г. заработная плата составила 32 017,46 руб.,т.е. 102,04 % от прогнозной среднемесячной зарплаты по ПСЭР области - 31 378,00 руб. </v>
      </c>
      <c r="G168" s="30">
        <v>2018</v>
      </c>
      <c r="H168" s="30">
        <f t="shared" ref="H168:I169" si="29">H167</f>
        <v>2018</v>
      </c>
      <c r="I168" s="30" t="str">
        <f t="shared" si="29"/>
        <v xml:space="preserve"> 2018 г.</v>
      </c>
      <c r="J168" s="31"/>
      <c r="K168" s="31"/>
      <c r="L168" s="31"/>
      <c r="M168" s="31"/>
      <c r="N168" s="31"/>
      <c r="O168" s="31"/>
      <c r="P168" s="31"/>
      <c r="Q168" s="31"/>
      <c r="R168" s="31">
        <v>808</v>
      </c>
      <c r="S168" s="31" t="s">
        <v>220</v>
      </c>
      <c r="T168" s="31" t="s">
        <v>221</v>
      </c>
      <c r="U168" s="31" t="s">
        <v>232</v>
      </c>
      <c r="V168" s="31">
        <v>111</v>
      </c>
      <c r="W168" s="32">
        <v>0</v>
      </c>
      <c r="X168" s="32">
        <f t="shared" si="23"/>
        <v>0</v>
      </c>
      <c r="Y168" s="31">
        <f>SUM(W168-X168)</f>
        <v>0</v>
      </c>
      <c r="Z168" s="32">
        <v>3214.6</v>
      </c>
      <c r="AA168" s="32">
        <v>2591.3420000000001</v>
      </c>
      <c r="AB168" s="33">
        <f t="shared" si="25"/>
        <v>623.25799999999981</v>
      </c>
      <c r="AC168" s="30" t="str">
        <f>AC165</f>
        <v xml:space="preserve"> Отклонение за счет внебюджетных источников- в связи с отсутствием реального поступления финансовых средств </v>
      </c>
    </row>
    <row r="169" spans="1:29" s="15" customFormat="1" ht="88.5" customHeight="1">
      <c r="A169" s="3" t="s">
        <v>486</v>
      </c>
      <c r="B169" s="29" t="s">
        <v>11</v>
      </c>
      <c r="C169" s="29" t="s">
        <v>40</v>
      </c>
      <c r="D169" s="29" t="s">
        <v>15</v>
      </c>
      <c r="E169" s="29" t="s">
        <v>13</v>
      </c>
      <c r="F169" s="29" t="str">
        <f t="shared" si="26"/>
        <v xml:space="preserve">*-За 12 месяцев 2018 г. заработная плата составила 32 017,46 руб.,т.е. 102,04 % от прогнозной среднемесячной зарплаты по ПСЭР области - 31 378,00 руб. </v>
      </c>
      <c r="G169" s="30">
        <v>2018</v>
      </c>
      <c r="H169" s="30">
        <f t="shared" si="29"/>
        <v>2018</v>
      </c>
      <c r="I169" s="30" t="str">
        <f t="shared" si="29"/>
        <v xml:space="preserve"> 2018 г.</v>
      </c>
      <c r="J169" s="31"/>
      <c r="K169" s="31"/>
      <c r="L169" s="31"/>
      <c r="M169" s="31"/>
      <c r="N169" s="31"/>
      <c r="O169" s="31"/>
      <c r="P169" s="31"/>
      <c r="Q169" s="31"/>
      <c r="R169" s="31">
        <v>808</v>
      </c>
      <c r="S169" s="31" t="s">
        <v>220</v>
      </c>
      <c r="T169" s="31" t="s">
        <v>221</v>
      </c>
      <c r="U169" s="31" t="s">
        <v>232</v>
      </c>
      <c r="V169" s="31">
        <v>119</v>
      </c>
      <c r="W169" s="32">
        <v>0</v>
      </c>
      <c r="X169" s="32">
        <f t="shared" si="23"/>
        <v>0</v>
      </c>
      <c r="Y169" s="31">
        <f>SUM(W169-X169)</f>
        <v>0</v>
      </c>
      <c r="Z169" s="32">
        <v>970.4</v>
      </c>
      <c r="AA169" s="32">
        <v>755.90700000000004</v>
      </c>
      <c r="AB169" s="33">
        <f t="shared" si="25"/>
        <v>214.49299999999994</v>
      </c>
      <c r="AC169" s="30" t="str">
        <f>AC168</f>
        <v xml:space="preserve"> Отклонение за счет внебюджетных источников- в связи с отсутствием реального поступления финансовых средств </v>
      </c>
    </row>
    <row r="170" spans="1:29" s="15" customFormat="1" ht="88.5" customHeight="1">
      <c r="A170" s="3" t="s">
        <v>487</v>
      </c>
      <c r="B170" s="29" t="s">
        <v>11</v>
      </c>
      <c r="C170" s="29" t="s">
        <v>40</v>
      </c>
      <c r="D170" s="29" t="s">
        <v>15</v>
      </c>
      <c r="E170" s="29" t="s">
        <v>13</v>
      </c>
      <c r="F170" s="29" t="s">
        <v>467</v>
      </c>
      <c r="G170" s="30" t="s">
        <v>468</v>
      </c>
      <c r="H170" s="30" t="str">
        <f>G170</f>
        <v>2019 г.</v>
      </c>
      <c r="I170" s="30" t="s">
        <v>306</v>
      </c>
      <c r="J170" s="31"/>
      <c r="K170" s="31"/>
      <c r="L170" s="31"/>
      <c r="M170" s="31"/>
      <c r="N170" s="31"/>
      <c r="O170" s="31"/>
      <c r="P170" s="31"/>
      <c r="Q170" s="31"/>
      <c r="R170" s="31">
        <v>808</v>
      </c>
      <c r="S170" s="31" t="s">
        <v>220</v>
      </c>
      <c r="T170" s="31" t="s">
        <v>221</v>
      </c>
      <c r="U170" s="31" t="s">
        <v>469</v>
      </c>
      <c r="V170" s="31">
        <v>111</v>
      </c>
      <c r="W170" s="32">
        <v>3034.9459999999999</v>
      </c>
      <c r="X170" s="32">
        <f>W170</f>
        <v>3034.9459999999999</v>
      </c>
      <c r="Y170" s="32">
        <f>SUM(W170-X170)</f>
        <v>0</v>
      </c>
      <c r="Z170" s="32">
        <f>788.176+0.834</f>
        <v>789.01</v>
      </c>
      <c r="AA170" s="32">
        <f>Z170</f>
        <v>789.01</v>
      </c>
      <c r="AB170" s="33">
        <f>Z170-AA170</f>
        <v>0</v>
      </c>
      <c r="AC170" s="30" t="s">
        <v>223</v>
      </c>
    </row>
    <row r="171" spans="1:29" s="15" customFormat="1" ht="88.5" customHeight="1">
      <c r="A171" s="3" t="s">
        <v>488</v>
      </c>
      <c r="B171" s="29" t="s">
        <v>11</v>
      </c>
      <c r="C171" s="29" t="s">
        <v>40</v>
      </c>
      <c r="D171" s="29" t="s">
        <v>15</v>
      </c>
      <c r="E171" s="29" t="s">
        <v>13</v>
      </c>
      <c r="F171" s="29" t="str">
        <f>F170</f>
        <v xml:space="preserve">*-За январь 2019 г. заработная плата составила 31 595,57 руб.,т.е. 95,3 % от прогнозной среднемесячной зарплаты по ПСЭР области - 33 167,00 руб. </v>
      </c>
      <c r="G171" s="30" t="str">
        <f>G170</f>
        <v>2019 г.</v>
      </c>
      <c r="H171" s="30" t="str">
        <f t="shared" ref="H171:H225" si="30">G171</f>
        <v>2019 г.</v>
      </c>
      <c r="I171" s="30" t="str">
        <f>I170</f>
        <v>январь 2019 г.</v>
      </c>
      <c r="J171" s="31"/>
      <c r="K171" s="31"/>
      <c r="L171" s="31"/>
      <c r="M171" s="31"/>
      <c r="N171" s="31"/>
      <c r="O171" s="31"/>
      <c r="P171" s="31"/>
      <c r="Q171" s="31"/>
      <c r="R171" s="31">
        <v>808</v>
      </c>
      <c r="S171" s="31" t="s">
        <v>220</v>
      </c>
      <c r="T171" s="31" t="s">
        <v>221</v>
      </c>
      <c r="U171" s="31" t="s">
        <v>469</v>
      </c>
      <c r="V171" s="31">
        <v>119</v>
      </c>
      <c r="W171" s="32">
        <v>1197.992</v>
      </c>
      <c r="X171" s="32">
        <f t="shared" ref="X171:X195" si="31">W171</f>
        <v>1197.992</v>
      </c>
      <c r="Y171" s="32">
        <f t="shared" ref="Y171:Y195" si="32">SUM(W171-X171)</f>
        <v>0</v>
      </c>
      <c r="Z171" s="32">
        <v>367.68599999999998</v>
      </c>
      <c r="AA171" s="32">
        <f t="shared" ref="AA171:AA195" si="33">Z171</f>
        <v>367.68599999999998</v>
      </c>
      <c r="AB171" s="33">
        <f t="shared" ref="AB171:AB195" si="34">Z171-AA171</f>
        <v>0</v>
      </c>
      <c r="AC171" s="30" t="str">
        <f>AC170</f>
        <v>х</v>
      </c>
    </row>
    <row r="172" spans="1:29" s="15" customFormat="1" ht="88.5" customHeight="1">
      <c r="A172" s="3" t="s">
        <v>489</v>
      </c>
      <c r="B172" s="29" t="s">
        <v>11</v>
      </c>
      <c r="C172" s="29" t="s">
        <v>40</v>
      </c>
      <c r="D172" s="29" t="s">
        <v>15</v>
      </c>
      <c r="E172" s="29" t="s">
        <v>13</v>
      </c>
      <c r="F172" s="29" t="str">
        <f t="shared" ref="F172:G185" si="35">F171</f>
        <v xml:space="preserve">*-За январь 2019 г. заработная плата составила 31 595,57 руб.,т.е. 95,3 % от прогнозной среднемесячной зарплаты по ПСЭР области - 33 167,00 руб. </v>
      </c>
      <c r="G172" s="30" t="str">
        <f t="shared" si="35"/>
        <v>2019 г.</v>
      </c>
      <c r="H172" s="30" t="str">
        <f t="shared" si="30"/>
        <v>2019 г.</v>
      </c>
      <c r="I172" s="30" t="str">
        <f>I171</f>
        <v>январь 2019 г.</v>
      </c>
      <c r="J172" s="31"/>
      <c r="K172" s="31"/>
      <c r="L172" s="31"/>
      <c r="M172" s="31"/>
      <c r="N172" s="31"/>
      <c r="O172" s="31"/>
      <c r="P172" s="31"/>
      <c r="Q172" s="31"/>
      <c r="R172" s="31">
        <v>808</v>
      </c>
      <c r="S172" s="31" t="s">
        <v>220</v>
      </c>
      <c r="T172" s="31" t="s">
        <v>221</v>
      </c>
      <c r="U172" s="31" t="s">
        <v>470</v>
      </c>
      <c r="V172" s="31">
        <v>111</v>
      </c>
      <c r="W172" s="32">
        <f>1583.083</f>
        <v>1583.0830000000001</v>
      </c>
      <c r="X172" s="32">
        <f t="shared" si="31"/>
        <v>1583.0830000000001</v>
      </c>
      <c r="Y172" s="32">
        <f t="shared" si="32"/>
        <v>0</v>
      </c>
      <c r="Z172" s="32">
        <f>591.746</f>
        <v>591.74599999999998</v>
      </c>
      <c r="AA172" s="32">
        <f t="shared" si="33"/>
        <v>591.74599999999998</v>
      </c>
      <c r="AB172" s="33">
        <f t="shared" si="34"/>
        <v>0</v>
      </c>
      <c r="AC172" s="30" t="str">
        <f t="shared" ref="AC172:AC184" si="36">AC171</f>
        <v>х</v>
      </c>
    </row>
    <row r="173" spans="1:29" s="15" customFormat="1" ht="88.5" customHeight="1">
      <c r="A173" s="3" t="s">
        <v>490</v>
      </c>
      <c r="B173" s="29" t="s">
        <v>11</v>
      </c>
      <c r="C173" s="29" t="s">
        <v>40</v>
      </c>
      <c r="D173" s="29" t="s">
        <v>15</v>
      </c>
      <c r="E173" s="29" t="s">
        <v>13</v>
      </c>
      <c r="F173" s="29" t="str">
        <f t="shared" si="35"/>
        <v xml:space="preserve">*-За январь 2019 г. заработная плата составила 31 595,57 руб.,т.е. 95,3 % от прогнозной среднемесячной зарплаты по ПСЭР области - 33 167,00 руб. </v>
      </c>
      <c r="G173" s="30" t="str">
        <f t="shared" si="35"/>
        <v>2019 г.</v>
      </c>
      <c r="H173" s="30" t="str">
        <f t="shared" si="30"/>
        <v>2019 г.</v>
      </c>
      <c r="I173" s="30" t="str">
        <f t="shared" ref="I173:I185" si="37">I172</f>
        <v>январь 2019 г.</v>
      </c>
      <c r="J173" s="31"/>
      <c r="K173" s="31"/>
      <c r="L173" s="31"/>
      <c r="M173" s="31"/>
      <c r="N173" s="31"/>
      <c r="O173" s="31"/>
      <c r="P173" s="31"/>
      <c r="Q173" s="31"/>
      <c r="R173" s="31">
        <v>808</v>
      </c>
      <c r="S173" s="31" t="s">
        <v>220</v>
      </c>
      <c r="T173" s="31" t="s">
        <v>221</v>
      </c>
      <c r="U173" s="31" t="s">
        <v>470</v>
      </c>
      <c r="V173" s="31">
        <v>119</v>
      </c>
      <c r="W173" s="32">
        <v>590.96799999999996</v>
      </c>
      <c r="X173" s="32">
        <f t="shared" si="31"/>
        <v>590.96799999999996</v>
      </c>
      <c r="Y173" s="32">
        <f t="shared" si="32"/>
        <v>0</v>
      </c>
      <c r="Z173" s="32">
        <v>35.808</v>
      </c>
      <c r="AA173" s="32">
        <f t="shared" si="33"/>
        <v>35.808</v>
      </c>
      <c r="AB173" s="33">
        <f t="shared" si="34"/>
        <v>0</v>
      </c>
      <c r="AC173" s="30" t="str">
        <f t="shared" si="36"/>
        <v>х</v>
      </c>
    </row>
    <row r="174" spans="1:29" s="15" customFormat="1" ht="88.5" customHeight="1">
      <c r="A174" s="3" t="s">
        <v>491</v>
      </c>
      <c r="B174" s="29" t="s">
        <v>11</v>
      </c>
      <c r="C174" s="29" t="s">
        <v>40</v>
      </c>
      <c r="D174" s="29" t="s">
        <v>15</v>
      </c>
      <c r="E174" s="29" t="s">
        <v>13</v>
      </c>
      <c r="F174" s="29" t="str">
        <f t="shared" si="35"/>
        <v xml:space="preserve">*-За январь 2019 г. заработная плата составила 31 595,57 руб.,т.е. 95,3 % от прогнозной среднемесячной зарплаты по ПСЭР области - 33 167,00 руб. </v>
      </c>
      <c r="G174" s="30" t="str">
        <f t="shared" si="35"/>
        <v>2019 г.</v>
      </c>
      <c r="H174" s="30" t="str">
        <f t="shared" si="30"/>
        <v>2019 г.</v>
      </c>
      <c r="I174" s="30" t="str">
        <f t="shared" si="37"/>
        <v>январь 2019 г.</v>
      </c>
      <c r="J174" s="31"/>
      <c r="K174" s="31"/>
      <c r="L174" s="31"/>
      <c r="M174" s="31"/>
      <c r="N174" s="31"/>
      <c r="O174" s="31"/>
      <c r="P174" s="31"/>
      <c r="Q174" s="31"/>
      <c r="R174" s="31">
        <v>808</v>
      </c>
      <c r="S174" s="31" t="s">
        <v>220</v>
      </c>
      <c r="T174" s="31" t="s">
        <v>221</v>
      </c>
      <c r="U174" s="31" t="s">
        <v>471</v>
      </c>
      <c r="V174" s="31">
        <v>111</v>
      </c>
      <c r="W174" s="32">
        <f>1775.312+7.965</f>
        <v>1783.2769999999998</v>
      </c>
      <c r="X174" s="32">
        <f t="shared" si="31"/>
        <v>1783.2769999999998</v>
      </c>
      <c r="Y174" s="32">
        <f t="shared" si="32"/>
        <v>0</v>
      </c>
      <c r="Z174" s="32">
        <v>124.717</v>
      </c>
      <c r="AA174" s="32">
        <f t="shared" si="33"/>
        <v>124.717</v>
      </c>
      <c r="AB174" s="33">
        <f t="shared" si="34"/>
        <v>0</v>
      </c>
      <c r="AC174" s="30" t="str">
        <f t="shared" si="36"/>
        <v>х</v>
      </c>
    </row>
    <row r="175" spans="1:29" s="15" customFormat="1" ht="88.5" customHeight="1">
      <c r="A175" s="3" t="s">
        <v>492</v>
      </c>
      <c r="B175" s="29" t="s">
        <v>11</v>
      </c>
      <c r="C175" s="29" t="s">
        <v>40</v>
      </c>
      <c r="D175" s="29" t="s">
        <v>15</v>
      </c>
      <c r="E175" s="29" t="s">
        <v>13</v>
      </c>
      <c r="F175" s="29" t="str">
        <f t="shared" si="35"/>
        <v xml:space="preserve">*-За январь 2019 г. заработная плата составила 31 595,57 руб.,т.е. 95,3 % от прогнозной среднемесячной зарплаты по ПСЭР области - 33 167,00 руб. </v>
      </c>
      <c r="G175" s="30" t="str">
        <f t="shared" si="35"/>
        <v>2019 г.</v>
      </c>
      <c r="H175" s="30" t="str">
        <f t="shared" si="30"/>
        <v>2019 г.</v>
      </c>
      <c r="I175" s="30" t="str">
        <f t="shared" si="37"/>
        <v>январь 2019 г.</v>
      </c>
      <c r="J175" s="31"/>
      <c r="K175" s="31"/>
      <c r="L175" s="31"/>
      <c r="M175" s="31"/>
      <c r="N175" s="31"/>
      <c r="O175" s="31"/>
      <c r="P175" s="31"/>
      <c r="Q175" s="31"/>
      <c r="R175" s="31">
        <v>808</v>
      </c>
      <c r="S175" s="31" t="s">
        <v>220</v>
      </c>
      <c r="T175" s="31" t="s">
        <v>221</v>
      </c>
      <c r="U175" s="31" t="s">
        <v>471</v>
      </c>
      <c r="V175" s="31">
        <v>119</v>
      </c>
      <c r="W175" s="32">
        <v>700.80700000000002</v>
      </c>
      <c r="X175" s="32">
        <f t="shared" si="31"/>
        <v>700.80700000000002</v>
      </c>
      <c r="Y175" s="32">
        <f t="shared" si="32"/>
        <v>0</v>
      </c>
      <c r="Z175" s="32">
        <v>2.3570000000000002</v>
      </c>
      <c r="AA175" s="32">
        <f t="shared" si="33"/>
        <v>2.3570000000000002</v>
      </c>
      <c r="AB175" s="33">
        <f t="shared" si="34"/>
        <v>0</v>
      </c>
      <c r="AC175" s="30" t="str">
        <f t="shared" si="36"/>
        <v>х</v>
      </c>
    </row>
    <row r="176" spans="1:29" s="15" customFormat="1" ht="88.5" customHeight="1">
      <c r="A176" s="3" t="s">
        <v>493</v>
      </c>
      <c r="B176" s="29" t="s">
        <v>11</v>
      </c>
      <c r="C176" s="29" t="s">
        <v>40</v>
      </c>
      <c r="D176" s="29" t="s">
        <v>15</v>
      </c>
      <c r="E176" s="29" t="s">
        <v>13</v>
      </c>
      <c r="F176" s="29" t="str">
        <f t="shared" si="35"/>
        <v xml:space="preserve">*-За январь 2019 г. заработная плата составила 31 595,57 руб.,т.е. 95,3 % от прогнозной среднемесячной зарплаты по ПСЭР области - 33 167,00 руб. </v>
      </c>
      <c r="G176" s="30" t="str">
        <f t="shared" si="35"/>
        <v>2019 г.</v>
      </c>
      <c r="H176" s="30" t="str">
        <f t="shared" si="30"/>
        <v>2019 г.</v>
      </c>
      <c r="I176" s="30" t="str">
        <f t="shared" si="37"/>
        <v>январь 2019 г.</v>
      </c>
      <c r="J176" s="31"/>
      <c r="K176" s="31"/>
      <c r="L176" s="31"/>
      <c r="M176" s="31"/>
      <c r="N176" s="31"/>
      <c r="O176" s="31"/>
      <c r="P176" s="31"/>
      <c r="Q176" s="31"/>
      <c r="R176" s="31">
        <v>808</v>
      </c>
      <c r="S176" s="31" t="s">
        <v>220</v>
      </c>
      <c r="T176" s="31" t="s">
        <v>221</v>
      </c>
      <c r="U176" s="31" t="s">
        <v>472</v>
      </c>
      <c r="V176" s="31">
        <v>111</v>
      </c>
      <c r="W176" s="32">
        <v>50.954000000000001</v>
      </c>
      <c r="X176" s="32">
        <f t="shared" si="31"/>
        <v>50.954000000000001</v>
      </c>
      <c r="Y176" s="32">
        <f t="shared" si="32"/>
        <v>0</v>
      </c>
      <c r="Z176" s="32">
        <v>0</v>
      </c>
      <c r="AA176" s="32">
        <f t="shared" si="33"/>
        <v>0</v>
      </c>
      <c r="AB176" s="33">
        <f t="shared" si="34"/>
        <v>0</v>
      </c>
      <c r="AC176" s="30" t="str">
        <f t="shared" si="36"/>
        <v>х</v>
      </c>
    </row>
    <row r="177" spans="1:29" s="15" customFormat="1" ht="88.5" customHeight="1">
      <c r="A177" s="3" t="s">
        <v>494</v>
      </c>
      <c r="B177" s="29" t="s">
        <v>11</v>
      </c>
      <c r="C177" s="29" t="s">
        <v>40</v>
      </c>
      <c r="D177" s="29" t="s">
        <v>15</v>
      </c>
      <c r="E177" s="29" t="s">
        <v>13</v>
      </c>
      <c r="F177" s="29" t="str">
        <f t="shared" si="35"/>
        <v xml:space="preserve">*-За январь 2019 г. заработная плата составила 31 595,57 руб.,т.е. 95,3 % от прогнозной среднемесячной зарплаты по ПСЭР области - 33 167,00 руб. </v>
      </c>
      <c r="G177" s="30" t="str">
        <f t="shared" si="35"/>
        <v>2019 г.</v>
      </c>
      <c r="H177" s="30" t="str">
        <f t="shared" si="30"/>
        <v>2019 г.</v>
      </c>
      <c r="I177" s="30" t="str">
        <f t="shared" si="37"/>
        <v>январь 2019 г.</v>
      </c>
      <c r="J177" s="31"/>
      <c r="K177" s="31"/>
      <c r="L177" s="31"/>
      <c r="M177" s="31"/>
      <c r="N177" s="31"/>
      <c r="O177" s="31"/>
      <c r="P177" s="31"/>
      <c r="Q177" s="31"/>
      <c r="R177" s="31">
        <v>808</v>
      </c>
      <c r="S177" s="31" t="s">
        <v>220</v>
      </c>
      <c r="T177" s="31" t="s">
        <v>221</v>
      </c>
      <c r="U177" s="31" t="s">
        <v>472</v>
      </c>
      <c r="V177" s="31">
        <v>119</v>
      </c>
      <c r="W177" s="32">
        <v>17.847999999999999</v>
      </c>
      <c r="X177" s="32">
        <f t="shared" si="31"/>
        <v>17.847999999999999</v>
      </c>
      <c r="Y177" s="32">
        <f t="shared" si="32"/>
        <v>0</v>
      </c>
      <c r="Z177" s="32">
        <v>0</v>
      </c>
      <c r="AA177" s="32">
        <f t="shared" si="33"/>
        <v>0</v>
      </c>
      <c r="AB177" s="33">
        <f t="shared" si="34"/>
        <v>0</v>
      </c>
      <c r="AC177" s="30" t="str">
        <f t="shared" si="36"/>
        <v>х</v>
      </c>
    </row>
    <row r="178" spans="1:29" s="15" customFormat="1" ht="88.5" customHeight="1">
      <c r="A178" s="3" t="s">
        <v>495</v>
      </c>
      <c r="B178" s="29" t="s">
        <v>11</v>
      </c>
      <c r="C178" s="29" t="s">
        <v>40</v>
      </c>
      <c r="D178" s="29" t="s">
        <v>15</v>
      </c>
      <c r="E178" s="29" t="s">
        <v>13</v>
      </c>
      <c r="F178" s="29" t="str">
        <f t="shared" si="35"/>
        <v xml:space="preserve">*-За январь 2019 г. заработная плата составила 31 595,57 руб.,т.е. 95,3 % от прогнозной среднемесячной зарплаты по ПСЭР области - 33 167,00 руб. </v>
      </c>
      <c r="G178" s="30" t="str">
        <f t="shared" si="35"/>
        <v>2019 г.</v>
      </c>
      <c r="H178" s="30" t="str">
        <f t="shared" si="30"/>
        <v>2019 г.</v>
      </c>
      <c r="I178" s="30" t="str">
        <f t="shared" si="37"/>
        <v>январь 2019 г.</v>
      </c>
      <c r="J178" s="31"/>
      <c r="K178" s="31"/>
      <c r="L178" s="31"/>
      <c r="M178" s="31"/>
      <c r="N178" s="31"/>
      <c r="O178" s="31"/>
      <c r="P178" s="31"/>
      <c r="Q178" s="31"/>
      <c r="R178" s="31">
        <v>808</v>
      </c>
      <c r="S178" s="31" t="s">
        <v>220</v>
      </c>
      <c r="T178" s="31" t="s">
        <v>221</v>
      </c>
      <c r="U178" s="31" t="s">
        <v>473</v>
      </c>
      <c r="V178" s="31">
        <v>111</v>
      </c>
      <c r="W178" s="32">
        <v>274.03300000000002</v>
      </c>
      <c r="X178" s="32">
        <f t="shared" si="31"/>
        <v>274.03300000000002</v>
      </c>
      <c r="Y178" s="32">
        <f t="shared" si="32"/>
        <v>0</v>
      </c>
      <c r="Z178" s="32">
        <v>0</v>
      </c>
      <c r="AA178" s="32">
        <f t="shared" si="33"/>
        <v>0</v>
      </c>
      <c r="AB178" s="33">
        <f t="shared" si="34"/>
        <v>0</v>
      </c>
      <c r="AC178" s="30" t="str">
        <f t="shared" si="36"/>
        <v>х</v>
      </c>
    </row>
    <row r="179" spans="1:29" s="15" customFormat="1" ht="88.5" customHeight="1">
      <c r="A179" s="3" t="s">
        <v>496</v>
      </c>
      <c r="B179" s="29" t="s">
        <v>11</v>
      </c>
      <c r="C179" s="29" t="s">
        <v>40</v>
      </c>
      <c r="D179" s="29" t="s">
        <v>15</v>
      </c>
      <c r="E179" s="29" t="s">
        <v>13</v>
      </c>
      <c r="F179" s="29" t="str">
        <f t="shared" si="35"/>
        <v xml:space="preserve">*-За январь 2019 г. заработная плата составила 31 595,57 руб.,т.е. 95,3 % от прогнозной среднемесячной зарплаты по ПСЭР области - 33 167,00 руб. </v>
      </c>
      <c r="G179" s="30" t="str">
        <f t="shared" si="35"/>
        <v>2019 г.</v>
      </c>
      <c r="H179" s="30" t="str">
        <f t="shared" si="30"/>
        <v>2019 г.</v>
      </c>
      <c r="I179" s="30" t="str">
        <f t="shared" si="37"/>
        <v>январь 2019 г.</v>
      </c>
      <c r="J179" s="31"/>
      <c r="K179" s="31"/>
      <c r="L179" s="31"/>
      <c r="M179" s="31"/>
      <c r="N179" s="31"/>
      <c r="O179" s="31"/>
      <c r="P179" s="31"/>
      <c r="Q179" s="31"/>
      <c r="R179" s="31">
        <v>808</v>
      </c>
      <c r="S179" s="31" t="s">
        <v>220</v>
      </c>
      <c r="T179" s="31" t="s">
        <v>221</v>
      </c>
      <c r="U179" s="31" t="s">
        <v>473</v>
      </c>
      <c r="V179" s="31">
        <v>119</v>
      </c>
      <c r="W179" s="32">
        <v>34.686</v>
      </c>
      <c r="X179" s="32">
        <f t="shared" si="31"/>
        <v>34.686</v>
      </c>
      <c r="Y179" s="32">
        <f t="shared" si="32"/>
        <v>0</v>
      </c>
      <c r="Z179" s="32">
        <v>0</v>
      </c>
      <c r="AA179" s="32">
        <f t="shared" si="33"/>
        <v>0</v>
      </c>
      <c r="AB179" s="33">
        <f t="shared" si="34"/>
        <v>0</v>
      </c>
      <c r="AC179" s="30" t="str">
        <f t="shared" si="36"/>
        <v>х</v>
      </c>
    </row>
    <row r="180" spans="1:29" s="15" customFormat="1" ht="88.5" customHeight="1">
      <c r="A180" s="3" t="s">
        <v>497</v>
      </c>
      <c r="B180" s="29" t="s">
        <v>11</v>
      </c>
      <c r="C180" s="29" t="s">
        <v>40</v>
      </c>
      <c r="D180" s="29" t="s">
        <v>15</v>
      </c>
      <c r="E180" s="29" t="s">
        <v>13</v>
      </c>
      <c r="F180" s="29" t="str">
        <f t="shared" si="35"/>
        <v xml:space="preserve">*-За январь 2019 г. заработная плата составила 31 595,57 руб.,т.е. 95,3 % от прогнозной среднемесячной зарплаты по ПСЭР области - 33 167,00 руб. </v>
      </c>
      <c r="G180" s="30" t="str">
        <f t="shared" si="35"/>
        <v>2019 г.</v>
      </c>
      <c r="H180" s="30" t="str">
        <f t="shared" si="30"/>
        <v>2019 г.</v>
      </c>
      <c r="I180" s="30" t="str">
        <f t="shared" si="37"/>
        <v>январь 2019 г.</v>
      </c>
      <c r="J180" s="31"/>
      <c r="K180" s="31"/>
      <c r="L180" s="31"/>
      <c r="M180" s="31"/>
      <c r="N180" s="31"/>
      <c r="O180" s="31"/>
      <c r="P180" s="31"/>
      <c r="Q180" s="31"/>
      <c r="R180" s="31">
        <v>808</v>
      </c>
      <c r="S180" s="31" t="s">
        <v>220</v>
      </c>
      <c r="T180" s="31" t="s">
        <v>221</v>
      </c>
      <c r="U180" s="31" t="s">
        <v>474</v>
      </c>
      <c r="V180" s="31">
        <v>111</v>
      </c>
      <c r="W180" s="32">
        <f>4622.526+1.112</f>
        <v>4623.6379999999999</v>
      </c>
      <c r="X180" s="32">
        <f t="shared" si="31"/>
        <v>4623.6379999999999</v>
      </c>
      <c r="Y180" s="32">
        <f t="shared" si="32"/>
        <v>0</v>
      </c>
      <c r="Z180" s="32">
        <v>20.036000000000001</v>
      </c>
      <c r="AA180" s="32">
        <f t="shared" si="33"/>
        <v>20.036000000000001</v>
      </c>
      <c r="AB180" s="33">
        <f t="shared" si="34"/>
        <v>0</v>
      </c>
      <c r="AC180" s="30" t="str">
        <f t="shared" si="36"/>
        <v>х</v>
      </c>
    </row>
    <row r="181" spans="1:29" s="15" customFormat="1" ht="88.5" customHeight="1">
      <c r="A181" s="3" t="s">
        <v>498</v>
      </c>
      <c r="B181" s="29" t="s">
        <v>11</v>
      </c>
      <c r="C181" s="29" t="s">
        <v>40</v>
      </c>
      <c r="D181" s="29" t="s">
        <v>15</v>
      </c>
      <c r="E181" s="29" t="s">
        <v>13</v>
      </c>
      <c r="F181" s="29" t="str">
        <f t="shared" si="35"/>
        <v xml:space="preserve">*-За январь 2019 г. заработная плата составила 31 595,57 руб.,т.е. 95,3 % от прогнозной среднемесячной зарплаты по ПСЭР области - 33 167,00 руб. </v>
      </c>
      <c r="G181" s="30" t="str">
        <f t="shared" si="35"/>
        <v>2019 г.</v>
      </c>
      <c r="H181" s="30" t="str">
        <f t="shared" si="30"/>
        <v>2019 г.</v>
      </c>
      <c r="I181" s="30" t="str">
        <f t="shared" si="37"/>
        <v>январь 2019 г.</v>
      </c>
      <c r="J181" s="31"/>
      <c r="K181" s="31"/>
      <c r="L181" s="31"/>
      <c r="M181" s="31"/>
      <c r="N181" s="31"/>
      <c r="O181" s="31"/>
      <c r="P181" s="31"/>
      <c r="Q181" s="31"/>
      <c r="R181" s="31">
        <v>808</v>
      </c>
      <c r="S181" s="31" t="s">
        <v>220</v>
      </c>
      <c r="T181" s="31" t="s">
        <v>221</v>
      </c>
      <c r="U181" s="31" t="s">
        <v>474</v>
      </c>
      <c r="V181" s="31">
        <v>119</v>
      </c>
      <c r="W181" s="32">
        <f>1417.238</f>
        <v>1417.2380000000001</v>
      </c>
      <c r="X181" s="32">
        <f t="shared" si="31"/>
        <v>1417.2380000000001</v>
      </c>
      <c r="Y181" s="32">
        <f t="shared" si="32"/>
        <v>0</v>
      </c>
      <c r="Z181" s="32">
        <v>6.0490000000000004</v>
      </c>
      <c r="AA181" s="32">
        <f t="shared" si="33"/>
        <v>6.0490000000000004</v>
      </c>
      <c r="AB181" s="33">
        <f t="shared" si="34"/>
        <v>0</v>
      </c>
      <c r="AC181" s="30" t="str">
        <f t="shared" si="36"/>
        <v>х</v>
      </c>
    </row>
    <row r="182" spans="1:29" s="15" customFormat="1" ht="88.5" customHeight="1">
      <c r="A182" s="3" t="s">
        <v>499</v>
      </c>
      <c r="B182" s="29" t="s">
        <v>11</v>
      </c>
      <c r="C182" s="29" t="s">
        <v>40</v>
      </c>
      <c r="D182" s="29" t="s">
        <v>15</v>
      </c>
      <c r="E182" s="29" t="s">
        <v>13</v>
      </c>
      <c r="F182" s="29" t="str">
        <f t="shared" si="35"/>
        <v xml:space="preserve">*-За январь 2019 г. заработная плата составила 31 595,57 руб.,т.е. 95,3 % от прогнозной среднемесячной зарплаты по ПСЭР области - 33 167,00 руб. </v>
      </c>
      <c r="G182" s="30" t="str">
        <f t="shared" si="35"/>
        <v>2019 г.</v>
      </c>
      <c r="H182" s="30" t="str">
        <f t="shared" si="30"/>
        <v>2019 г.</v>
      </c>
      <c r="I182" s="30" t="str">
        <f t="shared" si="37"/>
        <v>январь 2019 г.</v>
      </c>
      <c r="J182" s="31"/>
      <c r="K182" s="31"/>
      <c r="L182" s="31"/>
      <c r="M182" s="31"/>
      <c r="N182" s="31"/>
      <c r="O182" s="31"/>
      <c r="P182" s="31"/>
      <c r="Q182" s="31"/>
      <c r="R182" s="31">
        <v>808</v>
      </c>
      <c r="S182" s="31" t="s">
        <v>220</v>
      </c>
      <c r="T182" s="31" t="s">
        <v>221</v>
      </c>
      <c r="U182" s="31" t="s">
        <v>475</v>
      </c>
      <c r="V182" s="31">
        <v>111</v>
      </c>
      <c r="W182" s="32">
        <v>560.22</v>
      </c>
      <c r="X182" s="32">
        <f t="shared" si="31"/>
        <v>560.22</v>
      </c>
      <c r="Y182" s="32">
        <f t="shared" si="32"/>
        <v>0</v>
      </c>
      <c r="Z182" s="32">
        <v>0</v>
      </c>
      <c r="AA182" s="32">
        <f t="shared" si="33"/>
        <v>0</v>
      </c>
      <c r="AB182" s="33">
        <f t="shared" si="34"/>
        <v>0</v>
      </c>
      <c r="AC182" s="30" t="str">
        <f t="shared" si="36"/>
        <v>х</v>
      </c>
    </row>
    <row r="183" spans="1:29" s="15" customFormat="1" ht="88.5" customHeight="1">
      <c r="A183" s="3" t="s">
        <v>500</v>
      </c>
      <c r="B183" s="29" t="s">
        <v>11</v>
      </c>
      <c r="C183" s="29" t="s">
        <v>40</v>
      </c>
      <c r="D183" s="29" t="s">
        <v>15</v>
      </c>
      <c r="E183" s="29" t="s">
        <v>13</v>
      </c>
      <c r="F183" s="29" t="str">
        <f t="shared" si="35"/>
        <v xml:space="preserve">*-За январь 2019 г. заработная плата составила 31 595,57 руб.,т.е. 95,3 % от прогнозной среднемесячной зарплаты по ПСЭР области - 33 167,00 руб. </v>
      </c>
      <c r="G183" s="30" t="str">
        <f t="shared" si="35"/>
        <v>2019 г.</v>
      </c>
      <c r="H183" s="30" t="str">
        <f t="shared" si="30"/>
        <v>2019 г.</v>
      </c>
      <c r="I183" s="30" t="str">
        <f t="shared" si="37"/>
        <v>январь 2019 г.</v>
      </c>
      <c r="J183" s="31"/>
      <c r="K183" s="31"/>
      <c r="L183" s="31"/>
      <c r="M183" s="31"/>
      <c r="N183" s="31"/>
      <c r="O183" s="31"/>
      <c r="P183" s="31"/>
      <c r="Q183" s="31"/>
      <c r="R183" s="31">
        <v>808</v>
      </c>
      <c r="S183" s="31" t="s">
        <v>220</v>
      </c>
      <c r="T183" s="31" t="s">
        <v>221</v>
      </c>
      <c r="U183" s="31" t="s">
        <v>475</v>
      </c>
      <c r="V183" s="31">
        <v>119</v>
      </c>
      <c r="W183" s="32">
        <v>153.67599999999999</v>
      </c>
      <c r="X183" s="32">
        <f t="shared" si="31"/>
        <v>153.67599999999999</v>
      </c>
      <c r="Y183" s="32">
        <f t="shared" si="32"/>
        <v>0</v>
      </c>
      <c r="Z183" s="32">
        <v>0</v>
      </c>
      <c r="AA183" s="32">
        <f t="shared" si="33"/>
        <v>0</v>
      </c>
      <c r="AB183" s="33">
        <f t="shared" si="34"/>
        <v>0</v>
      </c>
      <c r="AC183" s="30" t="str">
        <f t="shared" si="36"/>
        <v>х</v>
      </c>
    </row>
    <row r="184" spans="1:29" s="15" customFormat="1" ht="88.5" customHeight="1">
      <c r="A184" s="3" t="s">
        <v>501</v>
      </c>
      <c r="B184" s="29" t="s">
        <v>11</v>
      </c>
      <c r="C184" s="29" t="s">
        <v>40</v>
      </c>
      <c r="D184" s="29" t="s">
        <v>15</v>
      </c>
      <c r="E184" s="29" t="s">
        <v>13</v>
      </c>
      <c r="F184" s="29" t="str">
        <f t="shared" si="35"/>
        <v xml:space="preserve">*-За январь 2019 г. заработная плата составила 31 595,57 руб.,т.е. 95,3 % от прогнозной среднемесячной зарплаты по ПСЭР области - 33 167,00 руб. </v>
      </c>
      <c r="G184" s="30" t="str">
        <f t="shared" si="35"/>
        <v>2019 г.</v>
      </c>
      <c r="H184" s="30" t="str">
        <f t="shared" si="30"/>
        <v>2019 г.</v>
      </c>
      <c r="I184" s="30" t="str">
        <f t="shared" si="37"/>
        <v>январь 2019 г.</v>
      </c>
      <c r="J184" s="31"/>
      <c r="K184" s="31"/>
      <c r="L184" s="31"/>
      <c r="M184" s="31"/>
      <c r="N184" s="31"/>
      <c r="O184" s="31"/>
      <c r="P184" s="31"/>
      <c r="Q184" s="31"/>
      <c r="R184" s="31">
        <v>808</v>
      </c>
      <c r="S184" s="31" t="s">
        <v>220</v>
      </c>
      <c r="T184" s="31" t="s">
        <v>221</v>
      </c>
      <c r="U184" s="31" t="s">
        <v>476</v>
      </c>
      <c r="V184" s="31">
        <v>111</v>
      </c>
      <c r="W184" s="32">
        <v>454.16500000000002</v>
      </c>
      <c r="X184" s="32">
        <f t="shared" si="31"/>
        <v>454.16500000000002</v>
      </c>
      <c r="Y184" s="32">
        <f t="shared" si="32"/>
        <v>0</v>
      </c>
      <c r="Z184" s="32">
        <v>0</v>
      </c>
      <c r="AA184" s="32">
        <f t="shared" si="33"/>
        <v>0</v>
      </c>
      <c r="AB184" s="33">
        <f t="shared" si="34"/>
        <v>0</v>
      </c>
      <c r="AC184" s="30" t="str">
        <f t="shared" si="36"/>
        <v>х</v>
      </c>
    </row>
    <row r="185" spans="1:29" s="15" customFormat="1" ht="88.5" customHeight="1">
      <c r="A185" s="3" t="s">
        <v>502</v>
      </c>
      <c r="B185" s="29" t="s">
        <v>11</v>
      </c>
      <c r="C185" s="29" t="s">
        <v>40</v>
      </c>
      <c r="D185" s="29" t="s">
        <v>15</v>
      </c>
      <c r="E185" s="29" t="s">
        <v>13</v>
      </c>
      <c r="F185" s="29" t="str">
        <f t="shared" si="35"/>
        <v xml:space="preserve">*-За январь 2019 г. заработная плата составила 31 595,57 руб.,т.е. 95,3 % от прогнозной среднемесячной зарплаты по ПСЭР области - 33 167,00 руб. </v>
      </c>
      <c r="G185" s="30" t="str">
        <f t="shared" si="35"/>
        <v>2019 г.</v>
      </c>
      <c r="H185" s="30" t="str">
        <f t="shared" si="30"/>
        <v>2019 г.</v>
      </c>
      <c r="I185" s="30" t="str">
        <f t="shared" si="37"/>
        <v>январь 2019 г.</v>
      </c>
      <c r="J185" s="31"/>
      <c r="K185" s="31"/>
      <c r="L185" s="31"/>
      <c r="M185" s="31"/>
      <c r="N185" s="31"/>
      <c r="O185" s="31"/>
      <c r="P185" s="31"/>
      <c r="Q185" s="31"/>
      <c r="R185" s="31">
        <v>808</v>
      </c>
      <c r="S185" s="31" t="s">
        <v>220</v>
      </c>
      <c r="T185" s="31" t="s">
        <v>221</v>
      </c>
      <c r="U185" s="31" t="s">
        <v>476</v>
      </c>
      <c r="V185" s="31">
        <v>119</v>
      </c>
      <c r="W185" s="32">
        <v>136.601</v>
      </c>
      <c r="X185" s="32">
        <f t="shared" si="31"/>
        <v>136.601</v>
      </c>
      <c r="Y185" s="32">
        <f t="shared" si="32"/>
        <v>0</v>
      </c>
      <c r="Z185" s="32">
        <v>0</v>
      </c>
      <c r="AA185" s="32">
        <f t="shared" si="33"/>
        <v>0</v>
      </c>
      <c r="AB185" s="33">
        <f t="shared" si="34"/>
        <v>0</v>
      </c>
      <c r="AC185" s="30" t="str">
        <f>AC184</f>
        <v>х</v>
      </c>
    </row>
    <row r="186" spans="1:29" s="15" customFormat="1" ht="88.5" customHeight="1">
      <c r="A186" s="3" t="s">
        <v>503</v>
      </c>
      <c r="B186" s="29" t="s">
        <v>11</v>
      </c>
      <c r="C186" s="29" t="s">
        <v>40</v>
      </c>
      <c r="D186" s="29" t="s">
        <v>15</v>
      </c>
      <c r="E186" s="29" t="s">
        <v>13</v>
      </c>
      <c r="F186" s="29" t="str">
        <f>F185</f>
        <v xml:space="preserve">*-За январь 2019 г. заработная плата составила 31 595,57 руб.,т.е. 95,3 % от прогнозной среднемесячной зарплаты по ПСЭР области - 33 167,00 руб. </v>
      </c>
      <c r="G186" s="30" t="str">
        <f>G185</f>
        <v>2019 г.</v>
      </c>
      <c r="H186" s="30" t="str">
        <f t="shared" si="30"/>
        <v>2019 г.</v>
      </c>
      <c r="I186" s="30" t="str">
        <f>I185</f>
        <v>январь 2019 г.</v>
      </c>
      <c r="J186" s="31"/>
      <c r="K186" s="31"/>
      <c r="L186" s="31"/>
      <c r="M186" s="31"/>
      <c r="N186" s="31"/>
      <c r="O186" s="31"/>
      <c r="P186" s="31"/>
      <c r="Q186" s="31"/>
      <c r="R186" s="31">
        <v>808</v>
      </c>
      <c r="S186" s="31" t="s">
        <v>220</v>
      </c>
      <c r="T186" s="31" t="s">
        <v>221</v>
      </c>
      <c r="U186" s="31" t="s">
        <v>477</v>
      </c>
      <c r="V186" s="31">
        <v>111</v>
      </c>
      <c r="W186" s="32">
        <v>563.09400000000005</v>
      </c>
      <c r="X186" s="32">
        <f t="shared" si="31"/>
        <v>563.09400000000005</v>
      </c>
      <c r="Y186" s="32">
        <f t="shared" si="32"/>
        <v>0</v>
      </c>
      <c r="Z186" s="32">
        <v>311.61900000000003</v>
      </c>
      <c r="AA186" s="32">
        <f t="shared" si="33"/>
        <v>311.61900000000003</v>
      </c>
      <c r="AB186" s="33">
        <f t="shared" si="34"/>
        <v>0</v>
      </c>
      <c r="AC186" s="30" t="str">
        <f>AC185</f>
        <v>х</v>
      </c>
    </row>
    <row r="187" spans="1:29" s="15" customFormat="1" ht="88.5" customHeight="1">
      <c r="A187" s="3" t="s">
        <v>504</v>
      </c>
      <c r="B187" s="29" t="s">
        <v>11</v>
      </c>
      <c r="C187" s="29" t="s">
        <v>40</v>
      </c>
      <c r="D187" s="29" t="s">
        <v>15</v>
      </c>
      <c r="E187" s="29" t="s">
        <v>13</v>
      </c>
      <c r="F187" s="29" t="str">
        <f>F186</f>
        <v xml:space="preserve">*-За январь 2019 г. заработная плата составила 31 595,57 руб.,т.е. 95,3 % от прогнозной среднемесячной зарплаты по ПСЭР области - 33 167,00 руб. </v>
      </c>
      <c r="G187" s="30" t="str">
        <f>G186</f>
        <v>2019 г.</v>
      </c>
      <c r="H187" s="30" t="str">
        <f t="shared" si="30"/>
        <v>2019 г.</v>
      </c>
      <c r="I187" s="30" t="str">
        <f>I186</f>
        <v>январь 2019 г.</v>
      </c>
      <c r="J187" s="31"/>
      <c r="K187" s="31"/>
      <c r="L187" s="31"/>
      <c r="M187" s="31"/>
      <c r="N187" s="31"/>
      <c r="O187" s="31"/>
      <c r="P187" s="31"/>
      <c r="Q187" s="31"/>
      <c r="R187" s="31">
        <f>R186</f>
        <v>808</v>
      </c>
      <c r="S187" s="31" t="s">
        <v>220</v>
      </c>
      <c r="T187" s="31" t="s">
        <v>221</v>
      </c>
      <c r="U187" s="31" t="s">
        <v>477</v>
      </c>
      <c r="V187" s="31">
        <v>119</v>
      </c>
      <c r="W187" s="32">
        <v>416.22899999999998</v>
      </c>
      <c r="X187" s="32">
        <f t="shared" si="31"/>
        <v>416.22899999999998</v>
      </c>
      <c r="Y187" s="32">
        <f t="shared" si="32"/>
        <v>0</v>
      </c>
      <c r="Z187" s="32">
        <v>0</v>
      </c>
      <c r="AA187" s="32">
        <f t="shared" si="33"/>
        <v>0</v>
      </c>
      <c r="AB187" s="33">
        <f t="shared" si="34"/>
        <v>0</v>
      </c>
      <c r="AC187" s="30" t="str">
        <f>AC186</f>
        <v>х</v>
      </c>
    </row>
    <row r="188" spans="1:29" s="15" customFormat="1" ht="88.5" customHeight="1">
      <c r="A188" s="3" t="s">
        <v>505</v>
      </c>
      <c r="B188" s="29" t="s">
        <v>11</v>
      </c>
      <c r="C188" s="29" t="s">
        <v>40</v>
      </c>
      <c r="D188" s="29" t="s">
        <v>15</v>
      </c>
      <c r="E188" s="29" t="s">
        <v>13</v>
      </c>
      <c r="F188" s="29" t="str">
        <f t="shared" ref="F188:G195" si="38">F187</f>
        <v xml:space="preserve">*-За январь 2019 г. заработная плата составила 31 595,57 руб.,т.е. 95,3 % от прогнозной среднемесячной зарплаты по ПСЭР области - 33 167,00 руб. </v>
      </c>
      <c r="G188" s="30" t="str">
        <f t="shared" si="38"/>
        <v>2019 г.</v>
      </c>
      <c r="H188" s="30" t="str">
        <f t="shared" si="30"/>
        <v>2019 г.</v>
      </c>
      <c r="I188" s="30" t="str">
        <f t="shared" ref="I188:I195" si="39">I187</f>
        <v>январь 2019 г.</v>
      </c>
      <c r="J188" s="48"/>
      <c r="K188" s="48"/>
      <c r="L188" s="48"/>
      <c r="M188" s="48"/>
      <c r="N188" s="48"/>
      <c r="O188" s="48"/>
      <c r="P188" s="48"/>
      <c r="Q188" s="48"/>
      <c r="R188" s="31">
        <f>R187</f>
        <v>808</v>
      </c>
      <c r="S188" s="31" t="s">
        <v>220</v>
      </c>
      <c r="T188" s="31" t="s">
        <v>221</v>
      </c>
      <c r="U188" s="48" t="s">
        <v>478</v>
      </c>
      <c r="V188" s="48">
        <v>111</v>
      </c>
      <c r="W188" s="49">
        <v>23</v>
      </c>
      <c r="X188" s="32">
        <f t="shared" si="31"/>
        <v>23</v>
      </c>
      <c r="Y188" s="32">
        <f t="shared" si="32"/>
        <v>0</v>
      </c>
      <c r="Z188" s="49">
        <v>0</v>
      </c>
      <c r="AA188" s="32">
        <f t="shared" si="33"/>
        <v>0</v>
      </c>
      <c r="AB188" s="49">
        <f t="shared" si="34"/>
        <v>0</v>
      </c>
      <c r="AC188" s="48" t="str">
        <f>AC187</f>
        <v>х</v>
      </c>
    </row>
    <row r="189" spans="1:29" s="15" customFormat="1" ht="88.5" customHeight="1">
      <c r="A189" s="3" t="s">
        <v>506</v>
      </c>
      <c r="B189" s="29" t="s">
        <v>11</v>
      </c>
      <c r="C189" s="29" t="s">
        <v>40</v>
      </c>
      <c r="D189" s="29" t="s">
        <v>15</v>
      </c>
      <c r="E189" s="29" t="s">
        <v>13</v>
      </c>
      <c r="F189" s="29" t="str">
        <f t="shared" si="38"/>
        <v xml:space="preserve">*-За январь 2019 г. заработная плата составила 31 595,57 руб.,т.е. 95,3 % от прогнозной среднемесячной зарплаты по ПСЭР области - 33 167,00 руб. </v>
      </c>
      <c r="G189" s="30" t="str">
        <f t="shared" si="38"/>
        <v>2019 г.</v>
      </c>
      <c r="H189" s="30" t="str">
        <f t="shared" si="30"/>
        <v>2019 г.</v>
      </c>
      <c r="I189" s="30" t="str">
        <f t="shared" si="39"/>
        <v>январь 2019 г.</v>
      </c>
      <c r="J189" s="48"/>
      <c r="K189" s="48"/>
      <c r="L189" s="48"/>
      <c r="M189" s="48"/>
      <c r="N189" s="48"/>
      <c r="O189" s="48"/>
      <c r="P189" s="48"/>
      <c r="Q189" s="48"/>
      <c r="R189" s="31">
        <f t="shared" ref="R189:R195" si="40">R188</f>
        <v>808</v>
      </c>
      <c r="S189" s="31" t="s">
        <v>220</v>
      </c>
      <c r="T189" s="31" t="s">
        <v>221</v>
      </c>
      <c r="U189" s="48" t="s">
        <v>478</v>
      </c>
      <c r="V189" s="48">
        <v>119</v>
      </c>
      <c r="W189" s="49">
        <v>0</v>
      </c>
      <c r="X189" s="32">
        <f t="shared" si="31"/>
        <v>0</v>
      </c>
      <c r="Y189" s="32">
        <f t="shared" si="32"/>
        <v>0</v>
      </c>
      <c r="Z189" s="49">
        <v>0</v>
      </c>
      <c r="AA189" s="32">
        <f t="shared" si="33"/>
        <v>0</v>
      </c>
      <c r="AB189" s="49">
        <f t="shared" si="34"/>
        <v>0</v>
      </c>
      <c r="AC189" s="48" t="str">
        <f t="shared" ref="AC189:AC195" si="41">AC188</f>
        <v>х</v>
      </c>
    </row>
    <row r="190" spans="1:29" s="15" customFormat="1" ht="88.5" customHeight="1">
      <c r="A190" s="3" t="s">
        <v>507</v>
      </c>
      <c r="B190" s="29" t="s">
        <v>11</v>
      </c>
      <c r="C190" s="29" t="s">
        <v>40</v>
      </c>
      <c r="D190" s="29" t="s">
        <v>15</v>
      </c>
      <c r="E190" s="29" t="s">
        <v>13</v>
      </c>
      <c r="F190" s="29" t="str">
        <f t="shared" si="38"/>
        <v xml:space="preserve">*-За январь 2019 г. заработная плата составила 31 595,57 руб.,т.е. 95,3 % от прогнозной среднемесячной зарплаты по ПСЭР области - 33 167,00 руб. </v>
      </c>
      <c r="G190" s="30" t="str">
        <f t="shared" si="38"/>
        <v>2019 г.</v>
      </c>
      <c r="H190" s="30" t="str">
        <f t="shared" si="30"/>
        <v>2019 г.</v>
      </c>
      <c r="I190" s="30" t="str">
        <f t="shared" si="39"/>
        <v>январь 2019 г.</v>
      </c>
      <c r="J190" s="48"/>
      <c r="K190" s="48"/>
      <c r="L190" s="48"/>
      <c r="M190" s="48"/>
      <c r="N190" s="48"/>
      <c r="O190" s="48"/>
      <c r="P190" s="48"/>
      <c r="Q190" s="48"/>
      <c r="R190" s="31">
        <f t="shared" si="40"/>
        <v>808</v>
      </c>
      <c r="S190" s="31" t="s">
        <v>220</v>
      </c>
      <c r="T190" s="31" t="s">
        <v>221</v>
      </c>
      <c r="U190" s="48" t="s">
        <v>479</v>
      </c>
      <c r="V190" s="48">
        <v>111</v>
      </c>
      <c r="W190" s="49">
        <v>0</v>
      </c>
      <c r="X190" s="32">
        <f t="shared" si="31"/>
        <v>0</v>
      </c>
      <c r="Y190" s="32">
        <f t="shared" si="32"/>
        <v>0</v>
      </c>
      <c r="Z190" s="49">
        <v>0</v>
      </c>
      <c r="AA190" s="32">
        <f t="shared" si="33"/>
        <v>0</v>
      </c>
      <c r="AB190" s="49">
        <f t="shared" si="34"/>
        <v>0</v>
      </c>
      <c r="AC190" s="48" t="str">
        <f t="shared" si="41"/>
        <v>х</v>
      </c>
    </row>
    <row r="191" spans="1:29" s="15" customFormat="1" ht="88.5" customHeight="1">
      <c r="A191" s="3" t="s">
        <v>508</v>
      </c>
      <c r="B191" s="29" t="s">
        <v>11</v>
      </c>
      <c r="C191" s="29" t="s">
        <v>40</v>
      </c>
      <c r="D191" s="29" t="s">
        <v>15</v>
      </c>
      <c r="E191" s="29" t="s">
        <v>13</v>
      </c>
      <c r="F191" s="29" t="str">
        <f t="shared" si="38"/>
        <v xml:space="preserve">*-За январь 2019 г. заработная плата составила 31 595,57 руб.,т.е. 95,3 % от прогнозной среднемесячной зарплаты по ПСЭР области - 33 167,00 руб. </v>
      </c>
      <c r="G191" s="30" t="str">
        <f t="shared" si="38"/>
        <v>2019 г.</v>
      </c>
      <c r="H191" s="30" t="str">
        <f t="shared" si="30"/>
        <v>2019 г.</v>
      </c>
      <c r="I191" s="30" t="str">
        <f t="shared" si="39"/>
        <v>январь 2019 г.</v>
      </c>
      <c r="J191" s="48"/>
      <c r="K191" s="48"/>
      <c r="L191" s="48"/>
      <c r="M191" s="48"/>
      <c r="N191" s="48"/>
      <c r="O191" s="48"/>
      <c r="P191" s="48"/>
      <c r="Q191" s="48"/>
      <c r="R191" s="31">
        <f t="shared" si="40"/>
        <v>808</v>
      </c>
      <c r="S191" s="31" t="s">
        <v>220</v>
      </c>
      <c r="T191" s="31" t="s">
        <v>221</v>
      </c>
      <c r="U191" s="48" t="s">
        <v>479</v>
      </c>
      <c r="V191" s="48">
        <v>119</v>
      </c>
      <c r="W191" s="49">
        <v>0</v>
      </c>
      <c r="X191" s="32">
        <f t="shared" si="31"/>
        <v>0</v>
      </c>
      <c r="Y191" s="32">
        <f t="shared" si="32"/>
        <v>0</v>
      </c>
      <c r="Z191" s="49">
        <v>0</v>
      </c>
      <c r="AA191" s="32">
        <f t="shared" si="33"/>
        <v>0</v>
      </c>
      <c r="AB191" s="49">
        <f t="shared" si="34"/>
        <v>0</v>
      </c>
      <c r="AC191" s="48" t="str">
        <f t="shared" si="41"/>
        <v>х</v>
      </c>
    </row>
    <row r="192" spans="1:29" s="15" customFormat="1" ht="88.5" customHeight="1">
      <c r="A192" s="3" t="s">
        <v>509</v>
      </c>
      <c r="B192" s="29" t="s">
        <v>11</v>
      </c>
      <c r="C192" s="29" t="s">
        <v>40</v>
      </c>
      <c r="D192" s="29" t="s">
        <v>15</v>
      </c>
      <c r="E192" s="29" t="s">
        <v>13</v>
      </c>
      <c r="F192" s="29" t="str">
        <f t="shared" si="38"/>
        <v xml:space="preserve">*-За январь 2019 г. заработная плата составила 31 595,57 руб.,т.е. 95,3 % от прогнозной среднемесячной зарплаты по ПСЭР области - 33 167,00 руб. </v>
      </c>
      <c r="G192" s="30" t="str">
        <f t="shared" si="38"/>
        <v>2019 г.</v>
      </c>
      <c r="H192" s="30" t="str">
        <f t="shared" si="30"/>
        <v>2019 г.</v>
      </c>
      <c r="I192" s="30" t="str">
        <f t="shared" si="39"/>
        <v>январь 2019 г.</v>
      </c>
      <c r="J192" s="48"/>
      <c r="K192" s="48"/>
      <c r="L192" s="48"/>
      <c r="M192" s="48"/>
      <c r="N192" s="48"/>
      <c r="O192" s="48"/>
      <c r="P192" s="48"/>
      <c r="Q192" s="48"/>
      <c r="R192" s="31">
        <f t="shared" si="40"/>
        <v>808</v>
      </c>
      <c r="S192" s="31" t="s">
        <v>220</v>
      </c>
      <c r="T192" s="31" t="s">
        <v>221</v>
      </c>
      <c r="U192" s="48" t="s">
        <v>480</v>
      </c>
      <c r="V192" s="48">
        <v>111</v>
      </c>
      <c r="W192" s="49">
        <v>16.25</v>
      </c>
      <c r="X192" s="32">
        <f t="shared" si="31"/>
        <v>16.25</v>
      </c>
      <c r="Y192" s="32">
        <f t="shared" si="32"/>
        <v>0</v>
      </c>
      <c r="Z192" s="49">
        <v>0</v>
      </c>
      <c r="AA192" s="32">
        <f t="shared" si="33"/>
        <v>0</v>
      </c>
      <c r="AB192" s="49">
        <f t="shared" si="34"/>
        <v>0</v>
      </c>
      <c r="AC192" s="48" t="str">
        <f t="shared" si="41"/>
        <v>х</v>
      </c>
    </row>
    <row r="193" spans="1:29" s="15" customFormat="1" ht="88.5" customHeight="1">
      <c r="A193" s="3" t="s">
        <v>510</v>
      </c>
      <c r="B193" s="29" t="s">
        <v>11</v>
      </c>
      <c r="C193" s="29" t="s">
        <v>40</v>
      </c>
      <c r="D193" s="29" t="s">
        <v>15</v>
      </c>
      <c r="E193" s="29" t="s">
        <v>13</v>
      </c>
      <c r="F193" s="29" t="str">
        <f t="shared" si="38"/>
        <v xml:space="preserve">*-За январь 2019 г. заработная плата составила 31 595,57 руб.,т.е. 95,3 % от прогнозной среднемесячной зарплаты по ПСЭР области - 33 167,00 руб. </v>
      </c>
      <c r="G193" s="30" t="str">
        <f t="shared" si="38"/>
        <v>2019 г.</v>
      </c>
      <c r="H193" s="30" t="str">
        <f t="shared" si="30"/>
        <v>2019 г.</v>
      </c>
      <c r="I193" s="30" t="str">
        <f t="shared" si="39"/>
        <v>январь 2019 г.</v>
      </c>
      <c r="J193" s="48"/>
      <c r="K193" s="48"/>
      <c r="L193" s="48"/>
      <c r="M193" s="48"/>
      <c r="N193" s="48"/>
      <c r="O193" s="48"/>
      <c r="P193" s="48"/>
      <c r="Q193" s="48"/>
      <c r="R193" s="31">
        <f t="shared" si="40"/>
        <v>808</v>
      </c>
      <c r="S193" s="31" t="s">
        <v>220</v>
      </c>
      <c r="T193" s="31" t="s">
        <v>221</v>
      </c>
      <c r="U193" s="48" t="str">
        <f>U192</f>
        <v>02301S1650.</v>
      </c>
      <c r="V193" s="48">
        <v>119</v>
      </c>
      <c r="W193" s="49">
        <v>0</v>
      </c>
      <c r="X193" s="32">
        <f t="shared" si="31"/>
        <v>0</v>
      </c>
      <c r="Y193" s="32">
        <f t="shared" si="32"/>
        <v>0</v>
      </c>
      <c r="Z193" s="49">
        <v>0</v>
      </c>
      <c r="AA193" s="32">
        <f t="shared" si="33"/>
        <v>0</v>
      </c>
      <c r="AB193" s="49">
        <f t="shared" si="34"/>
        <v>0</v>
      </c>
      <c r="AC193" s="48" t="str">
        <f t="shared" si="41"/>
        <v>х</v>
      </c>
    </row>
    <row r="194" spans="1:29" s="15" customFormat="1" ht="88.5" customHeight="1">
      <c r="A194" s="3" t="s">
        <v>511</v>
      </c>
      <c r="B194" s="29" t="s">
        <v>11</v>
      </c>
      <c r="C194" s="29" t="s">
        <v>40</v>
      </c>
      <c r="D194" s="29" t="s">
        <v>15</v>
      </c>
      <c r="E194" s="29" t="s">
        <v>13</v>
      </c>
      <c r="F194" s="29" t="str">
        <f t="shared" si="38"/>
        <v xml:space="preserve">*-За январь 2019 г. заработная плата составила 31 595,57 руб.,т.е. 95,3 % от прогнозной среднемесячной зарплаты по ПСЭР области - 33 167,00 руб. </v>
      </c>
      <c r="G194" s="30" t="str">
        <f t="shared" si="38"/>
        <v>2019 г.</v>
      </c>
      <c r="H194" s="30" t="str">
        <f t="shared" si="30"/>
        <v>2019 г.</v>
      </c>
      <c r="I194" s="30" t="str">
        <f t="shared" si="39"/>
        <v>январь 2019 г.</v>
      </c>
      <c r="J194" s="48"/>
      <c r="K194" s="48"/>
      <c r="L194" s="48"/>
      <c r="M194" s="48"/>
      <c r="N194" s="48"/>
      <c r="O194" s="48"/>
      <c r="P194" s="48"/>
      <c r="Q194" s="48"/>
      <c r="R194" s="31">
        <f t="shared" si="40"/>
        <v>808</v>
      </c>
      <c r="S194" s="31" t="s">
        <v>220</v>
      </c>
      <c r="T194" s="31" t="s">
        <v>221</v>
      </c>
      <c r="U194" s="48" t="s">
        <v>481</v>
      </c>
      <c r="V194" s="48">
        <v>111</v>
      </c>
      <c r="W194" s="49">
        <v>0</v>
      </c>
      <c r="X194" s="32">
        <f t="shared" si="31"/>
        <v>0</v>
      </c>
      <c r="Y194" s="32">
        <f t="shared" si="32"/>
        <v>0</v>
      </c>
      <c r="Z194" s="49">
        <v>0</v>
      </c>
      <c r="AA194" s="32">
        <f t="shared" si="33"/>
        <v>0</v>
      </c>
      <c r="AB194" s="49">
        <f t="shared" si="34"/>
        <v>0</v>
      </c>
      <c r="AC194" s="48" t="str">
        <f t="shared" si="41"/>
        <v>х</v>
      </c>
    </row>
    <row r="195" spans="1:29" s="15" customFormat="1" ht="88.5" customHeight="1">
      <c r="A195" s="3" t="s">
        <v>512</v>
      </c>
      <c r="B195" s="29" t="s">
        <v>11</v>
      </c>
      <c r="C195" s="29" t="s">
        <v>40</v>
      </c>
      <c r="D195" s="29" t="s">
        <v>15</v>
      </c>
      <c r="E195" s="29" t="s">
        <v>13</v>
      </c>
      <c r="F195" s="29" t="str">
        <f t="shared" si="38"/>
        <v xml:space="preserve">*-За январь 2019 г. заработная плата составила 31 595,57 руб.,т.е. 95,3 % от прогнозной среднемесячной зарплаты по ПСЭР области - 33 167,00 руб. </v>
      </c>
      <c r="G195" s="30" t="str">
        <f t="shared" si="38"/>
        <v>2019 г.</v>
      </c>
      <c r="H195" s="30" t="str">
        <f t="shared" si="30"/>
        <v>2019 г.</v>
      </c>
      <c r="I195" s="30" t="str">
        <f t="shared" si="39"/>
        <v>январь 2019 г.</v>
      </c>
      <c r="J195" s="48"/>
      <c r="K195" s="48"/>
      <c r="L195" s="48"/>
      <c r="M195" s="48"/>
      <c r="N195" s="48"/>
      <c r="O195" s="48"/>
      <c r="P195" s="48"/>
      <c r="Q195" s="48"/>
      <c r="R195" s="31">
        <f t="shared" si="40"/>
        <v>808</v>
      </c>
      <c r="S195" s="31" t="s">
        <v>220</v>
      </c>
      <c r="T195" s="31" t="s">
        <v>221</v>
      </c>
      <c r="U195" s="48" t="str">
        <f>U194</f>
        <v>02304S1650.</v>
      </c>
      <c r="V195" s="48">
        <v>119</v>
      </c>
      <c r="W195" s="49">
        <v>0</v>
      </c>
      <c r="X195" s="32">
        <f t="shared" si="31"/>
        <v>0</v>
      </c>
      <c r="Y195" s="32">
        <f t="shared" si="32"/>
        <v>0</v>
      </c>
      <c r="Z195" s="49">
        <v>0</v>
      </c>
      <c r="AA195" s="32">
        <f t="shared" si="33"/>
        <v>0</v>
      </c>
      <c r="AB195" s="49">
        <f t="shared" si="34"/>
        <v>0</v>
      </c>
      <c r="AC195" s="48" t="str">
        <f t="shared" si="41"/>
        <v>х</v>
      </c>
    </row>
    <row r="196" spans="1:29" s="15" customFormat="1" ht="88.5" customHeight="1">
      <c r="A196" s="3" t="s">
        <v>525</v>
      </c>
      <c r="B196" s="29" t="s">
        <v>11</v>
      </c>
      <c r="C196" s="29" t="s">
        <v>40</v>
      </c>
      <c r="D196" s="29" t="s">
        <v>15</v>
      </c>
      <c r="E196" s="29" t="s">
        <v>13</v>
      </c>
      <c r="F196" s="29" t="s">
        <v>521</v>
      </c>
      <c r="G196" s="30" t="s">
        <v>468</v>
      </c>
      <c r="H196" s="30" t="str">
        <f t="shared" si="30"/>
        <v>2019 г.</v>
      </c>
      <c r="I196" s="30" t="s">
        <v>524</v>
      </c>
      <c r="J196" s="31"/>
      <c r="K196" s="31"/>
      <c r="L196" s="31"/>
      <c r="M196" s="31"/>
      <c r="N196" s="31"/>
      <c r="O196" s="31"/>
      <c r="P196" s="31"/>
      <c r="Q196" s="31"/>
      <c r="R196" s="31">
        <v>808</v>
      </c>
      <c r="S196" s="31" t="s">
        <v>220</v>
      </c>
      <c r="T196" s="31" t="s">
        <v>221</v>
      </c>
      <c r="U196" s="31" t="s">
        <v>469</v>
      </c>
      <c r="V196" s="31">
        <v>111</v>
      </c>
      <c r="W196" s="32">
        <v>6927.3789999999999</v>
      </c>
      <c r="X196" s="32">
        <f>W196</f>
        <v>6927.3789999999999</v>
      </c>
      <c r="Y196" s="32">
        <f>SUM(W196-X196)</f>
        <v>0</v>
      </c>
      <c r="Z196" s="32">
        <f>1673.194+0.834</f>
        <v>1674.028</v>
      </c>
      <c r="AA196" s="32">
        <f>Z196</f>
        <v>1674.028</v>
      </c>
      <c r="AB196" s="33">
        <f>Z196-AA196</f>
        <v>0</v>
      </c>
      <c r="AC196" s="30" t="s">
        <v>223</v>
      </c>
    </row>
    <row r="197" spans="1:29" s="15" customFormat="1" ht="88.5" customHeight="1">
      <c r="A197" s="3" t="s">
        <v>526</v>
      </c>
      <c r="B197" s="29" t="s">
        <v>11</v>
      </c>
      <c r="C197" s="29" t="s">
        <v>40</v>
      </c>
      <c r="D197" s="29" t="s">
        <v>15</v>
      </c>
      <c r="E197" s="29" t="s">
        <v>13</v>
      </c>
      <c r="F197" s="29" t="str">
        <f>F196</f>
        <v xml:space="preserve">*-За январь-февраль 2019 г. заработная плата составила 31 006,65 руб.,т.е. 93,5 % от прогнозной среднемесячной зарплаты по ПСЭР области - 33 167,00 руб. </v>
      </c>
      <c r="G197" s="30" t="str">
        <f>G196</f>
        <v>2019 г.</v>
      </c>
      <c r="H197" s="30" t="str">
        <f t="shared" si="30"/>
        <v>2019 г.</v>
      </c>
      <c r="I197" s="30" t="str">
        <f>I196</f>
        <v>январь-февраль       2019 г.</v>
      </c>
      <c r="J197" s="31"/>
      <c r="K197" s="31"/>
      <c r="L197" s="31"/>
      <c r="M197" s="31"/>
      <c r="N197" s="31"/>
      <c r="O197" s="31"/>
      <c r="P197" s="31"/>
      <c r="Q197" s="31"/>
      <c r="R197" s="31">
        <v>808</v>
      </c>
      <c r="S197" s="31" t="s">
        <v>220</v>
      </c>
      <c r="T197" s="31" t="s">
        <v>221</v>
      </c>
      <c r="U197" s="31" t="s">
        <v>469</v>
      </c>
      <c r="V197" s="31">
        <v>119</v>
      </c>
      <c r="W197" s="32">
        <v>2249.64</v>
      </c>
      <c r="X197" s="32">
        <f t="shared" ref="X197:X225" si="42">W197</f>
        <v>2249.64</v>
      </c>
      <c r="Y197" s="32">
        <f t="shared" ref="Y197:Y225" si="43">SUM(W197-X197)</f>
        <v>0</v>
      </c>
      <c r="Z197" s="32">
        <v>746.60900000000004</v>
      </c>
      <c r="AA197" s="32">
        <f t="shared" ref="AA197:AA225" si="44">Z197</f>
        <v>746.60900000000004</v>
      </c>
      <c r="AB197" s="33">
        <f t="shared" ref="AB197:AB225" si="45">Z197-AA197</f>
        <v>0</v>
      </c>
      <c r="AC197" s="30" t="str">
        <f>AC196</f>
        <v>х</v>
      </c>
    </row>
    <row r="198" spans="1:29" s="15" customFormat="1" ht="88.5" customHeight="1">
      <c r="A198" s="3" t="s">
        <v>527</v>
      </c>
      <c r="B198" s="29" t="s">
        <v>11</v>
      </c>
      <c r="C198" s="29" t="s">
        <v>40</v>
      </c>
      <c r="D198" s="29" t="s">
        <v>15</v>
      </c>
      <c r="E198" s="29" t="s">
        <v>13</v>
      </c>
      <c r="F198" s="29" t="str">
        <f t="shared" ref="F198:G213" si="46">F197</f>
        <v xml:space="preserve">*-За январь-февраль 2019 г. заработная плата составила 31 006,65 руб.,т.е. 93,5 % от прогнозной среднемесячной зарплаты по ПСЭР области - 33 167,00 руб. </v>
      </c>
      <c r="G198" s="30" t="str">
        <f t="shared" si="46"/>
        <v>2019 г.</v>
      </c>
      <c r="H198" s="30" t="str">
        <f t="shared" si="30"/>
        <v>2019 г.</v>
      </c>
      <c r="I198" s="30" t="str">
        <f>I197</f>
        <v>январь-февраль       2019 г.</v>
      </c>
      <c r="J198" s="31"/>
      <c r="K198" s="31"/>
      <c r="L198" s="31"/>
      <c r="M198" s="31"/>
      <c r="N198" s="31"/>
      <c r="O198" s="31"/>
      <c r="P198" s="31"/>
      <c r="Q198" s="31"/>
      <c r="R198" s="31">
        <v>808</v>
      </c>
      <c r="S198" s="31" t="s">
        <v>220</v>
      </c>
      <c r="T198" s="31" t="s">
        <v>221</v>
      </c>
      <c r="U198" s="31" t="s">
        <v>470</v>
      </c>
      <c r="V198" s="31">
        <v>111</v>
      </c>
      <c r="W198" s="32">
        <f>3915.88+1.708</f>
        <v>3917.5880000000002</v>
      </c>
      <c r="X198" s="32">
        <f t="shared" si="42"/>
        <v>3917.5880000000002</v>
      </c>
      <c r="Y198" s="32">
        <f t="shared" si="43"/>
        <v>0</v>
      </c>
      <c r="Z198" s="32">
        <f>3222.634+4.912</f>
        <v>3227.5459999999998</v>
      </c>
      <c r="AA198" s="32">
        <f t="shared" si="44"/>
        <v>3227.5459999999998</v>
      </c>
      <c r="AB198" s="33">
        <f t="shared" si="45"/>
        <v>0</v>
      </c>
      <c r="AC198" s="30" t="str">
        <f t="shared" ref="AC198:AC210" si="47">AC197</f>
        <v>х</v>
      </c>
    </row>
    <row r="199" spans="1:29" s="15" customFormat="1" ht="88.5" customHeight="1">
      <c r="A199" s="3" t="s">
        <v>528</v>
      </c>
      <c r="B199" s="29" t="s">
        <v>11</v>
      </c>
      <c r="C199" s="29" t="s">
        <v>40</v>
      </c>
      <c r="D199" s="29" t="s">
        <v>15</v>
      </c>
      <c r="E199" s="29" t="s">
        <v>13</v>
      </c>
      <c r="F199"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199" s="30" t="str">
        <f t="shared" si="46"/>
        <v>2019 г.</v>
      </c>
      <c r="H199" s="30" t="str">
        <f t="shared" si="30"/>
        <v>2019 г.</v>
      </c>
      <c r="I199" s="30" t="str">
        <f t="shared" ref="I199:I219" si="48">I198</f>
        <v>январь-февраль       2019 г.</v>
      </c>
      <c r="J199" s="31"/>
      <c r="K199" s="31"/>
      <c r="L199" s="31"/>
      <c r="M199" s="31"/>
      <c r="N199" s="31"/>
      <c r="O199" s="31"/>
      <c r="P199" s="31"/>
      <c r="Q199" s="31"/>
      <c r="R199" s="31">
        <v>808</v>
      </c>
      <c r="S199" s="31" t="s">
        <v>220</v>
      </c>
      <c r="T199" s="31" t="s">
        <v>221</v>
      </c>
      <c r="U199" s="31" t="s">
        <v>470</v>
      </c>
      <c r="V199" s="31">
        <v>119</v>
      </c>
      <c r="W199" s="32">
        <v>1217.6199999999999</v>
      </c>
      <c r="X199" s="32">
        <f t="shared" si="42"/>
        <v>1217.6199999999999</v>
      </c>
      <c r="Y199" s="32">
        <f t="shared" si="43"/>
        <v>0</v>
      </c>
      <c r="Z199" s="32">
        <v>997.48599999999999</v>
      </c>
      <c r="AA199" s="32">
        <f t="shared" si="44"/>
        <v>997.48599999999999</v>
      </c>
      <c r="AB199" s="33">
        <f t="shared" si="45"/>
        <v>0</v>
      </c>
      <c r="AC199" s="30" t="str">
        <f t="shared" si="47"/>
        <v>х</v>
      </c>
    </row>
    <row r="200" spans="1:29" s="15" customFormat="1" ht="88.5" customHeight="1">
      <c r="A200" s="3" t="s">
        <v>529</v>
      </c>
      <c r="B200" s="29" t="s">
        <v>11</v>
      </c>
      <c r="C200" s="29" t="s">
        <v>40</v>
      </c>
      <c r="D200" s="29" t="s">
        <v>15</v>
      </c>
      <c r="E200" s="29" t="s">
        <v>13</v>
      </c>
      <c r="F200"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00" s="30" t="str">
        <f t="shared" si="46"/>
        <v>2019 г.</v>
      </c>
      <c r="H200" s="30" t="str">
        <f t="shared" si="30"/>
        <v>2019 г.</v>
      </c>
      <c r="I200" s="30" t="str">
        <f t="shared" si="48"/>
        <v>январь-февраль       2019 г.</v>
      </c>
      <c r="J200" s="31"/>
      <c r="K200" s="31"/>
      <c r="L200" s="31"/>
      <c r="M200" s="31"/>
      <c r="N200" s="31"/>
      <c r="O200" s="31"/>
      <c r="P200" s="31"/>
      <c r="Q200" s="31"/>
      <c r="R200" s="31">
        <v>808</v>
      </c>
      <c r="S200" s="31" t="s">
        <v>220</v>
      </c>
      <c r="T200" s="31" t="s">
        <v>221</v>
      </c>
      <c r="U200" s="31" t="s">
        <v>471</v>
      </c>
      <c r="V200" s="31">
        <v>111</v>
      </c>
      <c r="W200" s="32">
        <f>3487.732+17.824</f>
        <v>3505.556</v>
      </c>
      <c r="X200" s="32">
        <f t="shared" si="42"/>
        <v>3505.556</v>
      </c>
      <c r="Y200" s="32">
        <f t="shared" si="43"/>
        <v>0</v>
      </c>
      <c r="Z200" s="32">
        <v>397.27</v>
      </c>
      <c r="AA200" s="32">
        <f t="shared" si="44"/>
        <v>397.27</v>
      </c>
      <c r="AB200" s="33">
        <f t="shared" si="45"/>
        <v>0</v>
      </c>
      <c r="AC200" s="30" t="str">
        <f t="shared" si="47"/>
        <v>х</v>
      </c>
    </row>
    <row r="201" spans="1:29" s="15" customFormat="1" ht="88.5" customHeight="1">
      <c r="A201" s="3" t="s">
        <v>530</v>
      </c>
      <c r="B201" s="29" t="s">
        <v>11</v>
      </c>
      <c r="C201" s="29" t="s">
        <v>40</v>
      </c>
      <c r="D201" s="29" t="s">
        <v>15</v>
      </c>
      <c r="E201" s="29" t="s">
        <v>13</v>
      </c>
      <c r="F201"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01" s="30" t="str">
        <f t="shared" si="46"/>
        <v>2019 г.</v>
      </c>
      <c r="H201" s="30" t="str">
        <f t="shared" si="30"/>
        <v>2019 г.</v>
      </c>
      <c r="I201" s="30" t="str">
        <f t="shared" si="48"/>
        <v>январь-февраль       2019 г.</v>
      </c>
      <c r="J201" s="31"/>
      <c r="K201" s="31"/>
      <c r="L201" s="31"/>
      <c r="M201" s="31"/>
      <c r="N201" s="31"/>
      <c r="O201" s="31"/>
      <c r="P201" s="31"/>
      <c r="Q201" s="31"/>
      <c r="R201" s="31">
        <v>808</v>
      </c>
      <c r="S201" s="31" t="s">
        <v>220</v>
      </c>
      <c r="T201" s="31" t="s">
        <v>221</v>
      </c>
      <c r="U201" s="31" t="s">
        <v>471</v>
      </c>
      <c r="V201" s="31">
        <v>119</v>
      </c>
      <c r="W201" s="32">
        <v>1080.981</v>
      </c>
      <c r="X201" s="32">
        <f t="shared" si="42"/>
        <v>1080.981</v>
      </c>
      <c r="Y201" s="32">
        <f t="shared" si="43"/>
        <v>0</v>
      </c>
      <c r="Z201" s="32">
        <v>114.383</v>
      </c>
      <c r="AA201" s="32">
        <f t="shared" si="44"/>
        <v>114.383</v>
      </c>
      <c r="AB201" s="33">
        <f t="shared" si="45"/>
        <v>0</v>
      </c>
      <c r="AC201" s="30" t="str">
        <f t="shared" si="47"/>
        <v>х</v>
      </c>
    </row>
    <row r="202" spans="1:29" s="15" customFormat="1" ht="88.5" customHeight="1">
      <c r="A202" s="3" t="s">
        <v>531</v>
      </c>
      <c r="B202" s="29" t="s">
        <v>11</v>
      </c>
      <c r="C202" s="29" t="s">
        <v>40</v>
      </c>
      <c r="D202" s="29" t="s">
        <v>15</v>
      </c>
      <c r="E202" s="29" t="s">
        <v>13</v>
      </c>
      <c r="F202"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02" s="30" t="str">
        <f t="shared" si="46"/>
        <v>2019 г.</v>
      </c>
      <c r="H202" s="30" t="str">
        <f t="shared" si="30"/>
        <v>2019 г.</v>
      </c>
      <c r="I202" s="30" t="str">
        <f t="shared" si="48"/>
        <v>январь-февраль       2019 г.</v>
      </c>
      <c r="J202" s="31"/>
      <c r="K202" s="31"/>
      <c r="L202" s="31"/>
      <c r="M202" s="31"/>
      <c r="N202" s="31"/>
      <c r="O202" s="31"/>
      <c r="P202" s="31"/>
      <c r="Q202" s="31"/>
      <c r="R202" s="31">
        <v>808</v>
      </c>
      <c r="S202" s="31" t="s">
        <v>220</v>
      </c>
      <c r="T202" s="31" t="s">
        <v>221</v>
      </c>
      <c r="U202" s="31" t="s">
        <v>472</v>
      </c>
      <c r="V202" s="31">
        <v>111</v>
      </c>
      <c r="W202" s="32">
        <v>73.045000000000002</v>
      </c>
      <c r="X202" s="32">
        <f t="shared" si="42"/>
        <v>73.045000000000002</v>
      </c>
      <c r="Y202" s="32">
        <f t="shared" si="43"/>
        <v>0</v>
      </c>
      <c r="Z202" s="32">
        <v>0</v>
      </c>
      <c r="AA202" s="32">
        <f t="shared" si="44"/>
        <v>0</v>
      </c>
      <c r="AB202" s="33">
        <f t="shared" si="45"/>
        <v>0</v>
      </c>
      <c r="AC202" s="30" t="str">
        <f t="shared" si="47"/>
        <v>х</v>
      </c>
    </row>
    <row r="203" spans="1:29" s="15" customFormat="1" ht="88.5" customHeight="1">
      <c r="A203" s="3" t="s">
        <v>532</v>
      </c>
      <c r="B203" s="29" t="s">
        <v>11</v>
      </c>
      <c r="C203" s="29" t="s">
        <v>40</v>
      </c>
      <c r="D203" s="29" t="s">
        <v>15</v>
      </c>
      <c r="E203" s="29" t="s">
        <v>13</v>
      </c>
      <c r="F203"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03" s="30" t="str">
        <f t="shared" si="46"/>
        <v>2019 г.</v>
      </c>
      <c r="H203" s="30" t="str">
        <f t="shared" si="30"/>
        <v>2019 г.</v>
      </c>
      <c r="I203" s="30" t="str">
        <f t="shared" si="48"/>
        <v>январь-февраль       2019 г.</v>
      </c>
      <c r="J203" s="31"/>
      <c r="K203" s="31"/>
      <c r="L203" s="31"/>
      <c r="M203" s="31"/>
      <c r="N203" s="31"/>
      <c r="O203" s="31"/>
      <c r="P203" s="31"/>
      <c r="Q203" s="31"/>
      <c r="R203" s="31">
        <v>808</v>
      </c>
      <c r="S203" s="31" t="s">
        <v>220</v>
      </c>
      <c r="T203" s="31" t="s">
        <v>221</v>
      </c>
      <c r="U203" s="31" t="s">
        <v>472</v>
      </c>
      <c r="V203" s="31">
        <v>119</v>
      </c>
      <c r="W203" s="32">
        <v>48.372999999999998</v>
      </c>
      <c r="X203" s="32">
        <f t="shared" si="42"/>
        <v>48.372999999999998</v>
      </c>
      <c r="Y203" s="32">
        <f t="shared" si="43"/>
        <v>0</v>
      </c>
      <c r="Z203" s="32">
        <v>4.069</v>
      </c>
      <c r="AA203" s="32">
        <f t="shared" si="44"/>
        <v>4.069</v>
      </c>
      <c r="AB203" s="33">
        <f t="shared" si="45"/>
        <v>0</v>
      </c>
      <c r="AC203" s="30" t="str">
        <f t="shared" si="47"/>
        <v>х</v>
      </c>
    </row>
    <row r="204" spans="1:29" s="15" customFormat="1" ht="88.5" customHeight="1">
      <c r="A204" s="3" t="s">
        <v>533</v>
      </c>
      <c r="B204" s="29" t="s">
        <v>11</v>
      </c>
      <c r="C204" s="29" t="s">
        <v>40</v>
      </c>
      <c r="D204" s="29" t="s">
        <v>15</v>
      </c>
      <c r="E204" s="29" t="s">
        <v>13</v>
      </c>
      <c r="F204"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04" s="30" t="str">
        <f t="shared" si="46"/>
        <v>2019 г.</v>
      </c>
      <c r="H204" s="30" t="str">
        <f t="shared" si="30"/>
        <v>2019 г.</v>
      </c>
      <c r="I204" s="30" t="str">
        <f t="shared" si="48"/>
        <v>январь-февраль       2019 г.</v>
      </c>
      <c r="J204" s="31"/>
      <c r="K204" s="31"/>
      <c r="L204" s="31"/>
      <c r="M204" s="31"/>
      <c r="N204" s="31"/>
      <c r="O204" s="31"/>
      <c r="P204" s="31"/>
      <c r="Q204" s="31"/>
      <c r="R204" s="31">
        <v>808</v>
      </c>
      <c r="S204" s="31" t="s">
        <v>220</v>
      </c>
      <c r="T204" s="31" t="s">
        <v>221</v>
      </c>
      <c r="U204" s="31" t="s">
        <v>473</v>
      </c>
      <c r="V204" s="31">
        <v>111</v>
      </c>
      <c r="W204" s="32">
        <f>334.909+2.92</f>
        <v>337.82900000000001</v>
      </c>
      <c r="X204" s="32">
        <f t="shared" si="42"/>
        <v>337.82900000000001</v>
      </c>
      <c r="Y204" s="32">
        <f t="shared" si="43"/>
        <v>0</v>
      </c>
      <c r="Z204" s="32">
        <v>0</v>
      </c>
      <c r="AA204" s="32">
        <f t="shared" si="44"/>
        <v>0</v>
      </c>
      <c r="AB204" s="33">
        <f t="shared" si="45"/>
        <v>0</v>
      </c>
      <c r="AC204" s="30" t="str">
        <f t="shared" si="47"/>
        <v>х</v>
      </c>
    </row>
    <row r="205" spans="1:29" s="15" customFormat="1" ht="88.5" customHeight="1">
      <c r="A205" s="3" t="s">
        <v>534</v>
      </c>
      <c r="B205" s="29" t="s">
        <v>11</v>
      </c>
      <c r="C205" s="29" t="s">
        <v>40</v>
      </c>
      <c r="D205" s="29" t="s">
        <v>15</v>
      </c>
      <c r="E205" s="29" t="s">
        <v>13</v>
      </c>
      <c r="F205"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05" s="30" t="str">
        <f t="shared" si="46"/>
        <v>2019 г.</v>
      </c>
      <c r="H205" s="30" t="str">
        <f t="shared" si="30"/>
        <v>2019 г.</v>
      </c>
      <c r="I205" s="30" t="str">
        <f t="shared" si="48"/>
        <v>январь-февраль       2019 г.</v>
      </c>
      <c r="J205" s="31"/>
      <c r="K205" s="31"/>
      <c r="L205" s="31"/>
      <c r="M205" s="31"/>
      <c r="N205" s="31"/>
      <c r="O205" s="31"/>
      <c r="P205" s="31"/>
      <c r="Q205" s="31"/>
      <c r="R205" s="31">
        <v>808</v>
      </c>
      <c r="S205" s="31" t="s">
        <v>220</v>
      </c>
      <c r="T205" s="31" t="s">
        <v>221</v>
      </c>
      <c r="U205" s="31" t="s">
        <v>473</v>
      </c>
      <c r="V205" s="31">
        <v>119</v>
      </c>
      <c r="W205" s="32">
        <v>106.286</v>
      </c>
      <c r="X205" s="32">
        <f t="shared" si="42"/>
        <v>106.286</v>
      </c>
      <c r="Y205" s="32">
        <f t="shared" si="43"/>
        <v>0</v>
      </c>
      <c r="Z205" s="32">
        <v>23.716000000000001</v>
      </c>
      <c r="AA205" s="32">
        <f t="shared" si="44"/>
        <v>23.716000000000001</v>
      </c>
      <c r="AB205" s="33">
        <f t="shared" si="45"/>
        <v>0</v>
      </c>
      <c r="AC205" s="30" t="str">
        <f t="shared" si="47"/>
        <v>х</v>
      </c>
    </row>
    <row r="206" spans="1:29" s="15" customFormat="1" ht="88.5" customHeight="1">
      <c r="A206" s="3" t="s">
        <v>535</v>
      </c>
      <c r="B206" s="29" t="s">
        <v>11</v>
      </c>
      <c r="C206" s="29" t="s">
        <v>40</v>
      </c>
      <c r="D206" s="29" t="s">
        <v>15</v>
      </c>
      <c r="E206" s="29" t="s">
        <v>13</v>
      </c>
      <c r="F206"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06" s="30" t="str">
        <f t="shared" si="46"/>
        <v>2019 г.</v>
      </c>
      <c r="H206" s="30" t="str">
        <f t="shared" si="30"/>
        <v>2019 г.</v>
      </c>
      <c r="I206" s="30" t="str">
        <f t="shared" si="48"/>
        <v>январь-февраль       2019 г.</v>
      </c>
      <c r="J206" s="31"/>
      <c r="K206" s="31"/>
      <c r="L206" s="31"/>
      <c r="M206" s="31"/>
      <c r="N206" s="31"/>
      <c r="O206" s="31"/>
      <c r="P206" s="31"/>
      <c r="Q206" s="31"/>
      <c r="R206" s="31">
        <v>808</v>
      </c>
      <c r="S206" s="31" t="s">
        <v>220</v>
      </c>
      <c r="T206" s="31" t="s">
        <v>221</v>
      </c>
      <c r="U206" s="31" t="s">
        <v>474</v>
      </c>
      <c r="V206" s="31">
        <v>111</v>
      </c>
      <c r="W206" s="32">
        <f>7354.686+20.505</f>
        <v>7375.1909999999998</v>
      </c>
      <c r="X206" s="32">
        <f t="shared" si="42"/>
        <v>7375.1909999999998</v>
      </c>
      <c r="Y206" s="32">
        <f t="shared" si="43"/>
        <v>0</v>
      </c>
      <c r="Z206" s="32">
        <v>59.173000000000002</v>
      </c>
      <c r="AA206" s="32">
        <f t="shared" si="44"/>
        <v>59.173000000000002</v>
      </c>
      <c r="AB206" s="33">
        <f t="shared" si="45"/>
        <v>0</v>
      </c>
      <c r="AC206" s="30" t="str">
        <f t="shared" si="47"/>
        <v>х</v>
      </c>
    </row>
    <row r="207" spans="1:29" s="15" customFormat="1" ht="88.5" customHeight="1">
      <c r="A207" s="3" t="s">
        <v>536</v>
      </c>
      <c r="B207" s="29" t="s">
        <v>11</v>
      </c>
      <c r="C207" s="29" t="s">
        <v>40</v>
      </c>
      <c r="D207" s="29" t="s">
        <v>15</v>
      </c>
      <c r="E207" s="29" t="s">
        <v>13</v>
      </c>
      <c r="F207"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07" s="30" t="str">
        <f t="shared" si="46"/>
        <v>2019 г.</v>
      </c>
      <c r="H207" s="30" t="str">
        <f t="shared" si="30"/>
        <v>2019 г.</v>
      </c>
      <c r="I207" s="30" t="str">
        <f t="shared" si="48"/>
        <v>январь-февраль       2019 г.</v>
      </c>
      <c r="J207" s="31"/>
      <c r="K207" s="31"/>
      <c r="L207" s="31"/>
      <c r="M207" s="31"/>
      <c r="N207" s="31"/>
      <c r="O207" s="31"/>
      <c r="P207" s="31"/>
      <c r="Q207" s="31"/>
      <c r="R207" s="31">
        <v>808</v>
      </c>
      <c r="S207" s="31" t="s">
        <v>220</v>
      </c>
      <c r="T207" s="31" t="s">
        <v>221</v>
      </c>
      <c r="U207" s="31" t="s">
        <v>474</v>
      </c>
      <c r="V207" s="31">
        <v>119</v>
      </c>
      <c r="W207" s="32">
        <v>2260.6509999999998</v>
      </c>
      <c r="X207" s="32">
        <f t="shared" si="42"/>
        <v>2260.6509999999998</v>
      </c>
      <c r="Y207" s="32">
        <f t="shared" si="43"/>
        <v>0</v>
      </c>
      <c r="Z207" s="32">
        <v>23.395</v>
      </c>
      <c r="AA207" s="32">
        <f t="shared" si="44"/>
        <v>23.395</v>
      </c>
      <c r="AB207" s="33">
        <f t="shared" si="45"/>
        <v>0</v>
      </c>
      <c r="AC207" s="30" t="str">
        <f t="shared" si="47"/>
        <v>х</v>
      </c>
    </row>
    <row r="208" spans="1:29" s="15" customFormat="1" ht="88.5" customHeight="1">
      <c r="A208" s="3" t="s">
        <v>537</v>
      </c>
      <c r="B208" s="29" t="s">
        <v>11</v>
      </c>
      <c r="C208" s="29" t="s">
        <v>40</v>
      </c>
      <c r="D208" s="29" t="s">
        <v>15</v>
      </c>
      <c r="E208" s="29" t="s">
        <v>13</v>
      </c>
      <c r="F208"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08" s="30" t="str">
        <f t="shared" si="46"/>
        <v>2019 г.</v>
      </c>
      <c r="H208" s="30" t="str">
        <f t="shared" si="30"/>
        <v>2019 г.</v>
      </c>
      <c r="I208" s="30" t="str">
        <f t="shared" si="48"/>
        <v>январь-февраль       2019 г.</v>
      </c>
      <c r="J208" s="31"/>
      <c r="K208" s="31"/>
      <c r="L208" s="31"/>
      <c r="M208" s="31"/>
      <c r="N208" s="31"/>
      <c r="O208" s="31"/>
      <c r="P208" s="31"/>
      <c r="Q208" s="31"/>
      <c r="R208" s="31">
        <v>808</v>
      </c>
      <c r="S208" s="31" t="s">
        <v>220</v>
      </c>
      <c r="T208" s="31" t="s">
        <v>221</v>
      </c>
      <c r="U208" s="31" t="s">
        <v>475</v>
      </c>
      <c r="V208" s="31">
        <v>111</v>
      </c>
      <c r="W208" s="32">
        <v>863.80399999999997</v>
      </c>
      <c r="X208" s="32">
        <f t="shared" si="42"/>
        <v>863.80399999999997</v>
      </c>
      <c r="Y208" s="32">
        <f t="shared" si="43"/>
        <v>0</v>
      </c>
      <c r="Z208" s="32">
        <v>0</v>
      </c>
      <c r="AA208" s="32">
        <f t="shared" si="44"/>
        <v>0</v>
      </c>
      <c r="AB208" s="33">
        <f t="shared" si="45"/>
        <v>0</v>
      </c>
      <c r="AC208" s="30" t="str">
        <f t="shared" si="47"/>
        <v>х</v>
      </c>
    </row>
    <row r="209" spans="1:29" s="15" customFormat="1" ht="88.5" customHeight="1">
      <c r="A209" s="3" t="s">
        <v>538</v>
      </c>
      <c r="B209" s="29" t="s">
        <v>11</v>
      </c>
      <c r="C209" s="29" t="s">
        <v>40</v>
      </c>
      <c r="D209" s="29" t="s">
        <v>15</v>
      </c>
      <c r="E209" s="29" t="s">
        <v>13</v>
      </c>
      <c r="F209"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09" s="30" t="str">
        <f t="shared" si="46"/>
        <v>2019 г.</v>
      </c>
      <c r="H209" s="30" t="str">
        <f t="shared" si="30"/>
        <v>2019 г.</v>
      </c>
      <c r="I209" s="30" t="str">
        <f t="shared" si="48"/>
        <v>январь-февраль       2019 г.</v>
      </c>
      <c r="J209" s="31"/>
      <c r="K209" s="31"/>
      <c r="L209" s="31"/>
      <c r="M209" s="31"/>
      <c r="N209" s="31"/>
      <c r="O209" s="31"/>
      <c r="P209" s="31"/>
      <c r="Q209" s="31"/>
      <c r="R209" s="31">
        <v>808</v>
      </c>
      <c r="S209" s="31" t="s">
        <v>220</v>
      </c>
      <c r="T209" s="31" t="s">
        <v>221</v>
      </c>
      <c r="U209" s="31" t="s">
        <v>475</v>
      </c>
      <c r="V209" s="31">
        <v>119</v>
      </c>
      <c r="W209" s="32">
        <v>245.07599999999999</v>
      </c>
      <c r="X209" s="32">
        <f t="shared" si="42"/>
        <v>245.07599999999999</v>
      </c>
      <c r="Y209" s="32">
        <f t="shared" si="43"/>
        <v>0</v>
      </c>
      <c r="Z209" s="32">
        <v>0</v>
      </c>
      <c r="AA209" s="32">
        <f t="shared" si="44"/>
        <v>0</v>
      </c>
      <c r="AB209" s="33">
        <f t="shared" si="45"/>
        <v>0</v>
      </c>
      <c r="AC209" s="30" t="str">
        <f t="shared" si="47"/>
        <v>х</v>
      </c>
    </row>
    <row r="210" spans="1:29" s="15" customFormat="1" ht="88.5" customHeight="1">
      <c r="A210" s="3" t="s">
        <v>539</v>
      </c>
      <c r="B210" s="29" t="s">
        <v>11</v>
      </c>
      <c r="C210" s="29" t="s">
        <v>40</v>
      </c>
      <c r="D210" s="29" t="s">
        <v>15</v>
      </c>
      <c r="E210" s="29" t="s">
        <v>13</v>
      </c>
      <c r="F210"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10" s="30" t="str">
        <f t="shared" si="46"/>
        <v>2019 г.</v>
      </c>
      <c r="H210" s="30" t="str">
        <f t="shared" si="30"/>
        <v>2019 г.</v>
      </c>
      <c r="I210" s="30" t="str">
        <f t="shared" si="48"/>
        <v>январь-февраль       2019 г.</v>
      </c>
      <c r="J210" s="31"/>
      <c r="K210" s="31"/>
      <c r="L210" s="31"/>
      <c r="M210" s="31"/>
      <c r="N210" s="31"/>
      <c r="O210" s="31"/>
      <c r="P210" s="31"/>
      <c r="Q210" s="31"/>
      <c r="R210" s="31">
        <v>808</v>
      </c>
      <c r="S210" s="31" t="s">
        <v>220</v>
      </c>
      <c r="T210" s="31" t="s">
        <v>221</v>
      </c>
      <c r="U210" s="31" t="s">
        <v>476</v>
      </c>
      <c r="V210" s="31">
        <v>111</v>
      </c>
      <c r="W210" s="32">
        <v>713.65099999999995</v>
      </c>
      <c r="X210" s="32">
        <f t="shared" si="42"/>
        <v>713.65099999999995</v>
      </c>
      <c r="Y210" s="32">
        <f t="shared" si="43"/>
        <v>0</v>
      </c>
      <c r="Z210" s="32">
        <v>0</v>
      </c>
      <c r="AA210" s="32">
        <f t="shared" si="44"/>
        <v>0</v>
      </c>
      <c r="AB210" s="33">
        <f t="shared" si="45"/>
        <v>0</v>
      </c>
      <c r="AC210" s="30" t="str">
        <f t="shared" si="47"/>
        <v>х</v>
      </c>
    </row>
    <row r="211" spans="1:29" s="15" customFormat="1" ht="88.5" customHeight="1">
      <c r="A211" s="3" t="s">
        <v>540</v>
      </c>
      <c r="B211" s="29" t="s">
        <v>11</v>
      </c>
      <c r="C211" s="29" t="s">
        <v>40</v>
      </c>
      <c r="D211" s="29" t="s">
        <v>15</v>
      </c>
      <c r="E211" s="29" t="s">
        <v>13</v>
      </c>
      <c r="F211"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11" s="30" t="str">
        <f t="shared" si="46"/>
        <v>2019 г.</v>
      </c>
      <c r="H211" s="30" t="str">
        <f t="shared" si="30"/>
        <v>2019 г.</v>
      </c>
      <c r="I211" s="30" t="str">
        <f t="shared" si="48"/>
        <v>январь-февраль       2019 г.</v>
      </c>
      <c r="J211" s="31"/>
      <c r="K211" s="31"/>
      <c r="L211" s="31"/>
      <c r="M211" s="31"/>
      <c r="N211" s="31"/>
      <c r="O211" s="31"/>
      <c r="P211" s="31"/>
      <c r="Q211" s="31"/>
      <c r="R211" s="31">
        <v>808</v>
      </c>
      <c r="S211" s="31" t="s">
        <v>220</v>
      </c>
      <c r="T211" s="31" t="s">
        <v>221</v>
      </c>
      <c r="U211" s="31" t="s">
        <v>476</v>
      </c>
      <c r="V211" s="31">
        <v>119</v>
      </c>
      <c r="W211" s="32">
        <v>209.274</v>
      </c>
      <c r="X211" s="32">
        <f t="shared" si="42"/>
        <v>209.274</v>
      </c>
      <c r="Y211" s="32">
        <f t="shared" si="43"/>
        <v>0</v>
      </c>
      <c r="Z211" s="32">
        <v>0</v>
      </c>
      <c r="AA211" s="32">
        <f t="shared" si="44"/>
        <v>0</v>
      </c>
      <c r="AB211" s="33">
        <f t="shared" si="45"/>
        <v>0</v>
      </c>
      <c r="AC211" s="30" t="str">
        <f>AC210</f>
        <v>х</v>
      </c>
    </row>
    <row r="212" spans="1:29" s="15" customFormat="1" ht="88.5" customHeight="1">
      <c r="A212" s="3" t="s">
        <v>541</v>
      </c>
      <c r="B212" s="29" t="s">
        <v>11</v>
      </c>
      <c r="C212" s="29" t="s">
        <v>40</v>
      </c>
      <c r="D212" s="29" t="s">
        <v>15</v>
      </c>
      <c r="E212" s="29" t="s">
        <v>13</v>
      </c>
      <c r="F212"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12" s="30" t="str">
        <f t="shared" si="46"/>
        <v>2019 г.</v>
      </c>
      <c r="H212" s="30" t="str">
        <f t="shared" si="30"/>
        <v>2019 г.</v>
      </c>
      <c r="I212" s="30" t="str">
        <f t="shared" si="48"/>
        <v>январь-февраль       2019 г.</v>
      </c>
      <c r="J212" s="31"/>
      <c r="K212" s="31"/>
      <c r="L212" s="31"/>
      <c r="M212" s="31"/>
      <c r="N212" s="31"/>
      <c r="O212" s="31"/>
      <c r="P212" s="31"/>
      <c r="Q212" s="31"/>
      <c r="R212" s="31">
        <v>808</v>
      </c>
      <c r="S212" s="31" t="s">
        <v>220</v>
      </c>
      <c r="T212" s="31" t="s">
        <v>221</v>
      </c>
      <c r="U212" s="31" t="s">
        <v>477</v>
      </c>
      <c r="V212" s="31">
        <v>111</v>
      </c>
      <c r="W212" s="32">
        <f>3118.154+2.687</f>
        <v>3120.8409999999999</v>
      </c>
      <c r="X212" s="32">
        <f t="shared" si="42"/>
        <v>3120.8409999999999</v>
      </c>
      <c r="Y212" s="32">
        <f t="shared" si="43"/>
        <v>0</v>
      </c>
      <c r="Z212" s="32">
        <f>2450.557+0.209</f>
        <v>2450.7659999999996</v>
      </c>
      <c r="AA212" s="32">
        <f t="shared" si="44"/>
        <v>2450.7659999999996</v>
      </c>
      <c r="AB212" s="33">
        <f t="shared" si="45"/>
        <v>0</v>
      </c>
      <c r="AC212" s="30" t="str">
        <f>AC211</f>
        <v>х</v>
      </c>
    </row>
    <row r="213" spans="1:29" s="15" customFormat="1" ht="88.5" customHeight="1">
      <c r="A213" s="3" t="s">
        <v>542</v>
      </c>
      <c r="B213" s="29" t="s">
        <v>11</v>
      </c>
      <c r="C213" s="29" t="s">
        <v>40</v>
      </c>
      <c r="D213" s="29" t="s">
        <v>15</v>
      </c>
      <c r="E213" s="29" t="s">
        <v>13</v>
      </c>
      <c r="F213"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13" s="30" t="str">
        <f t="shared" si="46"/>
        <v>2019 г.</v>
      </c>
      <c r="H213" s="30" t="str">
        <f t="shared" si="30"/>
        <v>2019 г.</v>
      </c>
      <c r="I213" s="30" t="str">
        <f t="shared" si="48"/>
        <v>январь-февраль       2019 г.</v>
      </c>
      <c r="J213" s="31"/>
      <c r="K213" s="31"/>
      <c r="L213" s="31"/>
      <c r="M213" s="31"/>
      <c r="N213" s="31"/>
      <c r="O213" s="31"/>
      <c r="P213" s="31"/>
      <c r="Q213" s="31"/>
      <c r="R213" s="31">
        <f t="shared" ref="R213:R219" si="49">R212</f>
        <v>808</v>
      </c>
      <c r="S213" s="31" t="s">
        <v>220</v>
      </c>
      <c r="T213" s="31" t="s">
        <v>221</v>
      </c>
      <c r="U213" s="31" t="s">
        <v>477</v>
      </c>
      <c r="V213" s="31">
        <v>119</v>
      </c>
      <c r="W213" s="32">
        <v>1181.5920000000001</v>
      </c>
      <c r="X213" s="32">
        <f t="shared" si="42"/>
        <v>1181.5920000000001</v>
      </c>
      <c r="Y213" s="32">
        <f t="shared" si="43"/>
        <v>0</v>
      </c>
      <c r="Z213" s="32">
        <v>566.572</v>
      </c>
      <c r="AA213" s="32">
        <f t="shared" si="44"/>
        <v>566.572</v>
      </c>
      <c r="AB213" s="33">
        <f t="shared" si="45"/>
        <v>0</v>
      </c>
      <c r="AC213" s="30" t="str">
        <f>AC212</f>
        <v>х</v>
      </c>
    </row>
    <row r="214" spans="1:29" s="15" customFormat="1" ht="88.5" customHeight="1">
      <c r="A214" s="3" t="s">
        <v>543</v>
      </c>
      <c r="B214" s="29" t="s">
        <v>11</v>
      </c>
      <c r="C214" s="29" t="s">
        <v>40</v>
      </c>
      <c r="D214" s="29" t="s">
        <v>15</v>
      </c>
      <c r="E214" s="29" t="s">
        <v>13</v>
      </c>
      <c r="F214" s="29" t="str">
        <f t="shared" ref="F214:G219" si="50">F213</f>
        <v xml:space="preserve">*-За январь-февраль 2019 г. заработная плата составила 31 006,65 руб.,т.е. 93,5 % от прогнозной среднемесячной зарплаты по ПСЭР области - 33 167,00 руб. </v>
      </c>
      <c r="G214" s="30" t="str">
        <f t="shared" si="50"/>
        <v>2019 г.</v>
      </c>
      <c r="H214" s="30" t="str">
        <f t="shared" si="30"/>
        <v>2019 г.</v>
      </c>
      <c r="I214" s="30" t="str">
        <f t="shared" si="48"/>
        <v>январь-февраль       2019 г.</v>
      </c>
      <c r="J214" s="48"/>
      <c r="K214" s="48"/>
      <c r="L214" s="48"/>
      <c r="M214" s="48"/>
      <c r="N214" s="48"/>
      <c r="O214" s="48"/>
      <c r="P214" s="48"/>
      <c r="Q214" s="48"/>
      <c r="R214" s="31">
        <f t="shared" si="49"/>
        <v>808</v>
      </c>
      <c r="S214" s="31" t="s">
        <v>220</v>
      </c>
      <c r="T214" s="31" t="s">
        <v>221</v>
      </c>
      <c r="U214" s="48" t="s">
        <v>478</v>
      </c>
      <c r="V214" s="48">
        <v>111</v>
      </c>
      <c r="W214" s="49">
        <v>23</v>
      </c>
      <c r="X214" s="32">
        <f t="shared" si="42"/>
        <v>23</v>
      </c>
      <c r="Y214" s="32">
        <f t="shared" si="43"/>
        <v>0</v>
      </c>
      <c r="Z214" s="49">
        <v>0</v>
      </c>
      <c r="AA214" s="32">
        <f t="shared" si="44"/>
        <v>0</v>
      </c>
      <c r="AB214" s="49">
        <f t="shared" si="45"/>
        <v>0</v>
      </c>
      <c r="AC214" s="48" t="str">
        <f>AC213</f>
        <v>х</v>
      </c>
    </row>
    <row r="215" spans="1:29" s="15" customFormat="1" ht="88.5" customHeight="1">
      <c r="A215" s="3" t="s">
        <v>544</v>
      </c>
      <c r="B215" s="29" t="s">
        <v>11</v>
      </c>
      <c r="C215" s="29" t="s">
        <v>40</v>
      </c>
      <c r="D215" s="29" t="s">
        <v>15</v>
      </c>
      <c r="E215" s="29" t="s">
        <v>13</v>
      </c>
      <c r="F215" s="29"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15" s="30" t="str">
        <f t="shared" si="50"/>
        <v>2019 г.</v>
      </c>
      <c r="H215" s="30" t="str">
        <f t="shared" si="30"/>
        <v>2019 г.</v>
      </c>
      <c r="I215" s="30" t="str">
        <f t="shared" si="48"/>
        <v>январь-февраль       2019 г.</v>
      </c>
      <c r="J215" s="48"/>
      <c r="K215" s="48"/>
      <c r="L215" s="48"/>
      <c r="M215" s="48"/>
      <c r="N215" s="48"/>
      <c r="O215" s="48"/>
      <c r="P215" s="48"/>
      <c r="Q215" s="48"/>
      <c r="R215" s="31">
        <f t="shared" si="49"/>
        <v>808</v>
      </c>
      <c r="S215" s="31" t="s">
        <v>220</v>
      </c>
      <c r="T215" s="31" t="s">
        <v>221</v>
      </c>
      <c r="U215" s="48" t="s">
        <v>478</v>
      </c>
      <c r="V215" s="48">
        <v>119</v>
      </c>
      <c r="W215" s="49">
        <v>5.2</v>
      </c>
      <c r="X215" s="32">
        <f t="shared" si="42"/>
        <v>5.2</v>
      </c>
      <c r="Y215" s="32">
        <f t="shared" si="43"/>
        <v>0</v>
      </c>
      <c r="Z215" s="49">
        <v>0</v>
      </c>
      <c r="AA215" s="32">
        <f t="shared" si="44"/>
        <v>0</v>
      </c>
      <c r="AB215" s="49">
        <f t="shared" si="45"/>
        <v>0</v>
      </c>
      <c r="AC215" s="48" t="str">
        <f t="shared" ref="AC215:AC225" si="51">AC214</f>
        <v>х</v>
      </c>
    </row>
    <row r="216" spans="1:29" s="15" customFormat="1" ht="88.5" customHeight="1">
      <c r="A216" s="3" t="s">
        <v>545</v>
      </c>
      <c r="B216" s="29" t="s">
        <v>11</v>
      </c>
      <c r="C216" s="29" t="s">
        <v>40</v>
      </c>
      <c r="D216" s="29" t="s">
        <v>15</v>
      </c>
      <c r="E216" s="29" t="s">
        <v>13</v>
      </c>
      <c r="F216" s="29"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16" s="30" t="str">
        <f t="shared" si="50"/>
        <v>2019 г.</v>
      </c>
      <c r="H216" s="30" t="str">
        <f t="shared" si="30"/>
        <v>2019 г.</v>
      </c>
      <c r="I216" s="30" t="str">
        <f t="shared" si="48"/>
        <v>январь-февраль       2019 г.</v>
      </c>
      <c r="J216" s="48"/>
      <c r="K216" s="48"/>
      <c r="L216" s="48"/>
      <c r="M216" s="48"/>
      <c r="N216" s="48"/>
      <c r="O216" s="48"/>
      <c r="P216" s="48"/>
      <c r="Q216" s="48"/>
      <c r="R216" s="31">
        <f t="shared" si="49"/>
        <v>808</v>
      </c>
      <c r="S216" s="31" t="s">
        <v>220</v>
      </c>
      <c r="T216" s="31" t="s">
        <v>221</v>
      </c>
      <c r="U216" s="48" t="s">
        <v>522</v>
      </c>
      <c r="V216" s="48">
        <v>111</v>
      </c>
      <c r="W216" s="49">
        <v>0</v>
      </c>
      <c r="X216" s="32">
        <f t="shared" si="42"/>
        <v>0</v>
      </c>
      <c r="Y216" s="32">
        <f t="shared" si="43"/>
        <v>0</v>
      </c>
      <c r="Z216" s="49"/>
      <c r="AA216" s="32">
        <f t="shared" si="44"/>
        <v>0</v>
      </c>
      <c r="AB216" s="49">
        <f t="shared" si="45"/>
        <v>0</v>
      </c>
      <c r="AC216" s="48" t="str">
        <f t="shared" si="51"/>
        <v>х</v>
      </c>
    </row>
    <row r="217" spans="1:29" s="15" customFormat="1" ht="88.5" customHeight="1">
      <c r="A217" s="3" t="s">
        <v>546</v>
      </c>
      <c r="B217" s="29" t="s">
        <v>11</v>
      </c>
      <c r="C217" s="29" t="s">
        <v>40</v>
      </c>
      <c r="D217" s="29" t="s">
        <v>15</v>
      </c>
      <c r="E217" s="29" t="s">
        <v>13</v>
      </c>
      <c r="F217" s="29"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17" s="30" t="str">
        <f t="shared" si="50"/>
        <v>2019 г.</v>
      </c>
      <c r="H217" s="30" t="str">
        <f t="shared" si="30"/>
        <v>2019 г.</v>
      </c>
      <c r="I217" s="30" t="str">
        <f t="shared" si="48"/>
        <v>январь-февраль       2019 г.</v>
      </c>
      <c r="J217" s="48"/>
      <c r="K217" s="48"/>
      <c r="L217" s="48"/>
      <c r="M217" s="48"/>
      <c r="N217" s="48"/>
      <c r="O217" s="48"/>
      <c r="P217" s="48"/>
      <c r="Q217" s="48"/>
      <c r="R217" s="31">
        <f t="shared" si="49"/>
        <v>808</v>
      </c>
      <c r="S217" s="31" t="s">
        <v>220</v>
      </c>
      <c r="T217" s="31" t="s">
        <v>221</v>
      </c>
      <c r="U217" s="48" t="s">
        <v>522</v>
      </c>
      <c r="V217" s="48">
        <v>119</v>
      </c>
      <c r="W217" s="49">
        <v>0.4</v>
      </c>
      <c r="X217" s="32">
        <f t="shared" si="42"/>
        <v>0.4</v>
      </c>
      <c r="Y217" s="32">
        <f t="shared" si="43"/>
        <v>0</v>
      </c>
      <c r="Z217" s="49"/>
      <c r="AA217" s="32">
        <f t="shared" si="44"/>
        <v>0</v>
      </c>
      <c r="AB217" s="49">
        <f t="shared" si="45"/>
        <v>0</v>
      </c>
      <c r="AC217" s="48" t="str">
        <f t="shared" si="51"/>
        <v>х</v>
      </c>
    </row>
    <row r="218" spans="1:29" s="15" customFormat="1" ht="88.5" customHeight="1">
      <c r="A218" s="3" t="s">
        <v>547</v>
      </c>
      <c r="B218" s="29" t="s">
        <v>11</v>
      </c>
      <c r="C218" s="29" t="s">
        <v>40</v>
      </c>
      <c r="D218" s="29" t="s">
        <v>15</v>
      </c>
      <c r="E218" s="29" t="s">
        <v>13</v>
      </c>
      <c r="F218" s="29"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18" s="30" t="str">
        <f t="shared" si="50"/>
        <v>2019 г.</v>
      </c>
      <c r="H218" s="30" t="str">
        <f t="shared" si="30"/>
        <v>2019 г.</v>
      </c>
      <c r="I218" s="30" t="str">
        <f t="shared" si="48"/>
        <v>январь-февраль       2019 г.</v>
      </c>
      <c r="J218" s="48"/>
      <c r="K218" s="48"/>
      <c r="L218" s="48"/>
      <c r="M218" s="48"/>
      <c r="N218" s="48"/>
      <c r="O218" s="48"/>
      <c r="P218" s="48"/>
      <c r="Q218" s="48"/>
      <c r="R218" s="31">
        <f t="shared" si="49"/>
        <v>808</v>
      </c>
      <c r="S218" s="31" t="s">
        <v>220</v>
      </c>
      <c r="T218" s="31" t="s">
        <v>221</v>
      </c>
      <c r="U218" s="48" t="s">
        <v>523</v>
      </c>
      <c r="V218" s="48">
        <v>111</v>
      </c>
      <c r="W218" s="49">
        <v>0</v>
      </c>
      <c r="X218" s="32">
        <f t="shared" si="42"/>
        <v>0</v>
      </c>
      <c r="Y218" s="32">
        <f t="shared" si="43"/>
        <v>0</v>
      </c>
      <c r="Z218" s="49"/>
      <c r="AA218" s="32">
        <f t="shared" si="44"/>
        <v>0</v>
      </c>
      <c r="AB218" s="49">
        <f t="shared" si="45"/>
        <v>0</v>
      </c>
      <c r="AC218" s="48" t="str">
        <f t="shared" si="51"/>
        <v>х</v>
      </c>
    </row>
    <row r="219" spans="1:29" s="15" customFormat="1" ht="88.5" customHeight="1">
      <c r="A219" s="3" t="s">
        <v>548</v>
      </c>
      <c r="B219" s="29" t="s">
        <v>11</v>
      </c>
      <c r="C219" s="29" t="s">
        <v>40</v>
      </c>
      <c r="D219" s="29" t="s">
        <v>15</v>
      </c>
      <c r="E219" s="29" t="s">
        <v>13</v>
      </c>
      <c r="F219" s="29"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19" s="30" t="str">
        <f t="shared" si="50"/>
        <v>2019 г.</v>
      </c>
      <c r="H219" s="30" t="str">
        <f t="shared" si="30"/>
        <v>2019 г.</v>
      </c>
      <c r="I219" s="30" t="str">
        <f t="shared" si="48"/>
        <v>январь-февраль       2019 г.</v>
      </c>
      <c r="J219" s="48"/>
      <c r="K219" s="48"/>
      <c r="L219" s="48"/>
      <c r="M219" s="48"/>
      <c r="N219" s="48"/>
      <c r="O219" s="48"/>
      <c r="P219" s="48"/>
      <c r="Q219" s="48"/>
      <c r="R219" s="31">
        <f t="shared" si="49"/>
        <v>808</v>
      </c>
      <c r="S219" s="31" t="s">
        <v>220</v>
      </c>
      <c r="T219" s="31" t="s">
        <v>221</v>
      </c>
      <c r="U219" s="48" t="s">
        <v>523</v>
      </c>
      <c r="V219" s="48">
        <v>119</v>
      </c>
      <c r="W219" s="49">
        <v>0.8</v>
      </c>
      <c r="X219" s="32">
        <f t="shared" si="42"/>
        <v>0.8</v>
      </c>
      <c r="Y219" s="32">
        <f t="shared" si="43"/>
        <v>0</v>
      </c>
      <c r="Z219" s="49"/>
      <c r="AA219" s="32">
        <f t="shared" si="44"/>
        <v>0</v>
      </c>
      <c r="AB219" s="49">
        <f t="shared" si="45"/>
        <v>0</v>
      </c>
      <c r="AC219" s="48" t="str">
        <f t="shared" si="51"/>
        <v>х</v>
      </c>
    </row>
    <row r="220" spans="1:29" s="15" customFormat="1" ht="88.5" customHeight="1">
      <c r="A220" s="3" t="s">
        <v>549</v>
      </c>
      <c r="B220" s="29" t="s">
        <v>11</v>
      </c>
      <c r="C220" s="29" t="s">
        <v>40</v>
      </c>
      <c r="D220" s="29" t="s">
        <v>15</v>
      </c>
      <c r="E220" s="29" t="s">
        <v>13</v>
      </c>
      <c r="F220" s="29" t="str">
        <f>F215</f>
        <v xml:space="preserve">*-За январь-февраль 2019 г. заработная плата составила 31 006,65 руб.,т.е. 93,5 % от прогнозной среднемесячной зарплаты по ПСЭР области - 33 167,00 руб. </v>
      </c>
      <c r="G220" s="30" t="str">
        <f>G215</f>
        <v>2019 г.</v>
      </c>
      <c r="H220" s="30" t="str">
        <f t="shared" si="30"/>
        <v>2019 г.</v>
      </c>
      <c r="I220" s="30" t="str">
        <f>I215</f>
        <v>январь-февраль       2019 г.</v>
      </c>
      <c r="J220" s="48"/>
      <c r="K220" s="48"/>
      <c r="L220" s="48"/>
      <c r="M220" s="48"/>
      <c r="N220" s="48"/>
      <c r="O220" s="48"/>
      <c r="P220" s="48"/>
      <c r="Q220" s="48"/>
      <c r="R220" s="31">
        <f>R215</f>
        <v>808</v>
      </c>
      <c r="S220" s="31" t="s">
        <v>220</v>
      </c>
      <c r="T220" s="31" t="s">
        <v>221</v>
      </c>
      <c r="U220" s="48" t="s">
        <v>479</v>
      </c>
      <c r="V220" s="48">
        <v>111</v>
      </c>
      <c r="W220" s="49">
        <v>36.601999999999997</v>
      </c>
      <c r="X220" s="32">
        <f t="shared" si="42"/>
        <v>36.601999999999997</v>
      </c>
      <c r="Y220" s="32">
        <f t="shared" si="43"/>
        <v>0</v>
      </c>
      <c r="Z220" s="49">
        <v>0</v>
      </c>
      <c r="AA220" s="32">
        <f t="shared" si="44"/>
        <v>0</v>
      </c>
      <c r="AB220" s="49">
        <f t="shared" si="45"/>
        <v>0</v>
      </c>
      <c r="AC220" s="48" t="str">
        <f t="shared" si="51"/>
        <v>х</v>
      </c>
    </row>
    <row r="221" spans="1:29" s="15" customFormat="1" ht="88.5" customHeight="1">
      <c r="A221" s="3" t="s">
        <v>550</v>
      </c>
      <c r="B221" s="29" t="s">
        <v>11</v>
      </c>
      <c r="C221" s="29" t="s">
        <v>40</v>
      </c>
      <c r="D221" s="29" t="s">
        <v>15</v>
      </c>
      <c r="E221" s="29" t="s">
        <v>13</v>
      </c>
      <c r="F221" s="29" t="str">
        <f t="shared" ref="F221:G225" si="52">F220</f>
        <v xml:space="preserve">*-За январь-февраль 2019 г. заработная плата составила 31 006,65 руб.,т.е. 93,5 % от прогнозной среднемесячной зарплаты по ПСЭР области - 33 167,00 руб. </v>
      </c>
      <c r="G221" s="30" t="str">
        <f t="shared" si="52"/>
        <v>2019 г.</v>
      </c>
      <c r="H221" s="30" t="str">
        <f t="shared" si="30"/>
        <v>2019 г.</v>
      </c>
      <c r="I221" s="30" t="str">
        <f t="shared" ref="I221:I225" si="53">I220</f>
        <v>январь-февраль       2019 г.</v>
      </c>
      <c r="J221" s="48"/>
      <c r="K221" s="48"/>
      <c r="L221" s="48"/>
      <c r="M221" s="48"/>
      <c r="N221" s="48"/>
      <c r="O221" s="48"/>
      <c r="P221" s="48"/>
      <c r="Q221" s="48"/>
      <c r="R221" s="31">
        <f>R220</f>
        <v>808</v>
      </c>
      <c r="S221" s="31" t="s">
        <v>220</v>
      </c>
      <c r="T221" s="31" t="s">
        <v>221</v>
      </c>
      <c r="U221" s="48" t="s">
        <v>479</v>
      </c>
      <c r="V221" s="48">
        <v>119</v>
      </c>
      <c r="W221" s="49">
        <v>10.997999999999999</v>
      </c>
      <c r="X221" s="32">
        <f t="shared" si="42"/>
        <v>10.997999999999999</v>
      </c>
      <c r="Y221" s="32">
        <f t="shared" si="43"/>
        <v>0</v>
      </c>
      <c r="Z221" s="49">
        <v>0</v>
      </c>
      <c r="AA221" s="32">
        <f t="shared" si="44"/>
        <v>0</v>
      </c>
      <c r="AB221" s="49">
        <f t="shared" si="45"/>
        <v>0</v>
      </c>
      <c r="AC221" s="48" t="str">
        <f>AC220</f>
        <v>х</v>
      </c>
    </row>
    <row r="222" spans="1:29" s="15" customFormat="1" ht="88.5" customHeight="1">
      <c r="A222" s="3" t="s">
        <v>551</v>
      </c>
      <c r="B222" s="29" t="s">
        <v>11</v>
      </c>
      <c r="C222" s="29" t="s">
        <v>40</v>
      </c>
      <c r="D222" s="29" t="s">
        <v>15</v>
      </c>
      <c r="E222" s="29" t="s">
        <v>13</v>
      </c>
      <c r="F222" s="29" t="str">
        <f t="shared" si="52"/>
        <v xml:space="preserve">*-За январь-февраль 2019 г. заработная плата составила 31 006,65 руб.,т.е. 93,5 % от прогнозной среднемесячной зарплаты по ПСЭР области - 33 167,00 руб. </v>
      </c>
      <c r="G222" s="30" t="str">
        <f t="shared" si="52"/>
        <v>2019 г.</v>
      </c>
      <c r="H222" s="30" t="str">
        <f t="shared" si="30"/>
        <v>2019 г.</v>
      </c>
      <c r="I222" s="30" t="str">
        <f t="shared" si="53"/>
        <v>январь-февраль       2019 г.</v>
      </c>
      <c r="J222" s="48"/>
      <c r="K222" s="48"/>
      <c r="L222" s="48"/>
      <c r="M222" s="48"/>
      <c r="N222" s="48"/>
      <c r="O222" s="48"/>
      <c r="P222" s="48"/>
      <c r="Q222" s="48"/>
      <c r="R222" s="31">
        <f>R221</f>
        <v>808</v>
      </c>
      <c r="S222" s="31" t="s">
        <v>220</v>
      </c>
      <c r="T222" s="31" t="s">
        <v>221</v>
      </c>
      <c r="U222" s="48" t="s">
        <v>480</v>
      </c>
      <c r="V222" s="48">
        <v>111</v>
      </c>
      <c r="W222" s="49">
        <v>120.3</v>
      </c>
      <c r="X222" s="32">
        <f t="shared" si="42"/>
        <v>120.3</v>
      </c>
      <c r="Y222" s="32">
        <f t="shared" si="43"/>
        <v>0</v>
      </c>
      <c r="Z222" s="49">
        <v>0</v>
      </c>
      <c r="AA222" s="32">
        <f t="shared" si="44"/>
        <v>0</v>
      </c>
      <c r="AB222" s="49">
        <f t="shared" si="45"/>
        <v>0</v>
      </c>
      <c r="AC222" s="48" t="str">
        <f>AC221</f>
        <v>х</v>
      </c>
    </row>
    <row r="223" spans="1:29" s="15" customFormat="1" ht="88.5" customHeight="1">
      <c r="A223" s="3" t="s">
        <v>552</v>
      </c>
      <c r="B223" s="29" t="s">
        <v>11</v>
      </c>
      <c r="C223" s="29" t="s">
        <v>40</v>
      </c>
      <c r="D223" s="29" t="s">
        <v>15</v>
      </c>
      <c r="E223" s="29" t="s">
        <v>13</v>
      </c>
      <c r="F223" s="29" t="str">
        <f t="shared" si="52"/>
        <v xml:space="preserve">*-За январь-февраль 2019 г. заработная плата составила 31 006,65 руб.,т.е. 93,5 % от прогнозной среднемесячной зарплаты по ПСЭР области - 33 167,00 руб. </v>
      </c>
      <c r="G223" s="30" t="str">
        <f t="shared" si="52"/>
        <v>2019 г.</v>
      </c>
      <c r="H223" s="30" t="str">
        <f t="shared" si="30"/>
        <v>2019 г.</v>
      </c>
      <c r="I223" s="30" t="str">
        <f t="shared" si="53"/>
        <v>январь-февраль       2019 г.</v>
      </c>
      <c r="J223" s="48"/>
      <c r="K223" s="48"/>
      <c r="L223" s="48"/>
      <c r="M223" s="48"/>
      <c r="N223" s="48"/>
      <c r="O223" s="48"/>
      <c r="P223" s="48"/>
      <c r="Q223" s="48"/>
      <c r="R223" s="31">
        <f>R222</f>
        <v>808</v>
      </c>
      <c r="S223" s="31" t="s">
        <v>220</v>
      </c>
      <c r="T223" s="31" t="s">
        <v>221</v>
      </c>
      <c r="U223" s="48" t="str">
        <f>U222</f>
        <v>02301S1650.</v>
      </c>
      <c r="V223" s="48">
        <v>119</v>
      </c>
      <c r="W223" s="49">
        <v>36.4</v>
      </c>
      <c r="X223" s="32">
        <f t="shared" si="42"/>
        <v>36.4</v>
      </c>
      <c r="Y223" s="32">
        <f t="shared" si="43"/>
        <v>0</v>
      </c>
      <c r="Z223" s="49">
        <v>0</v>
      </c>
      <c r="AA223" s="32">
        <f t="shared" si="44"/>
        <v>0</v>
      </c>
      <c r="AB223" s="49">
        <f t="shared" si="45"/>
        <v>0</v>
      </c>
      <c r="AC223" s="48" t="str">
        <f t="shared" si="51"/>
        <v>х</v>
      </c>
    </row>
    <row r="224" spans="1:29" s="15" customFormat="1" ht="88.5" customHeight="1">
      <c r="A224" s="3" t="s">
        <v>553</v>
      </c>
      <c r="B224" s="29" t="s">
        <v>11</v>
      </c>
      <c r="C224" s="29" t="s">
        <v>40</v>
      </c>
      <c r="D224" s="29" t="s">
        <v>15</v>
      </c>
      <c r="E224" s="29" t="s">
        <v>13</v>
      </c>
      <c r="F224" s="29" t="str">
        <f t="shared" si="52"/>
        <v xml:space="preserve">*-За январь-февраль 2019 г. заработная плата составила 31 006,65 руб.,т.е. 93,5 % от прогнозной среднемесячной зарплаты по ПСЭР области - 33 167,00 руб. </v>
      </c>
      <c r="G224" s="30" t="str">
        <f t="shared" si="52"/>
        <v>2019 г.</v>
      </c>
      <c r="H224" s="30" t="str">
        <f t="shared" si="30"/>
        <v>2019 г.</v>
      </c>
      <c r="I224" s="30" t="str">
        <f t="shared" si="53"/>
        <v>январь-февраль       2019 г.</v>
      </c>
      <c r="J224" s="48"/>
      <c r="K224" s="48"/>
      <c r="L224" s="48"/>
      <c r="M224" s="48"/>
      <c r="N224" s="48"/>
      <c r="O224" s="48"/>
      <c r="P224" s="48"/>
      <c r="Q224" s="48"/>
      <c r="R224" s="31">
        <f>R223</f>
        <v>808</v>
      </c>
      <c r="S224" s="31" t="s">
        <v>220</v>
      </c>
      <c r="T224" s="31" t="s">
        <v>221</v>
      </c>
      <c r="U224" s="48" t="s">
        <v>481</v>
      </c>
      <c r="V224" s="48">
        <v>111</v>
      </c>
      <c r="W224" s="49">
        <v>294.60000000000002</v>
      </c>
      <c r="X224" s="32">
        <f t="shared" si="42"/>
        <v>294.60000000000002</v>
      </c>
      <c r="Y224" s="32">
        <f t="shared" si="43"/>
        <v>0</v>
      </c>
      <c r="Z224" s="49">
        <v>0</v>
      </c>
      <c r="AA224" s="32">
        <f t="shared" si="44"/>
        <v>0</v>
      </c>
      <c r="AB224" s="49">
        <f t="shared" si="45"/>
        <v>0</v>
      </c>
      <c r="AC224" s="48" t="str">
        <f t="shared" si="51"/>
        <v>х</v>
      </c>
    </row>
    <row r="225" spans="1:258" s="15" customFormat="1" ht="88.5" customHeight="1">
      <c r="A225" s="3" t="s">
        <v>554</v>
      </c>
      <c r="B225" s="29" t="s">
        <v>11</v>
      </c>
      <c r="C225" s="29" t="s">
        <v>40</v>
      </c>
      <c r="D225" s="29" t="s">
        <v>15</v>
      </c>
      <c r="E225" s="29" t="s">
        <v>13</v>
      </c>
      <c r="F225" s="29" t="str">
        <f t="shared" si="52"/>
        <v xml:space="preserve">*-За январь-февраль 2019 г. заработная плата составила 31 006,65 руб.,т.е. 93,5 % от прогнозной среднемесячной зарплаты по ПСЭР области - 33 167,00 руб. </v>
      </c>
      <c r="G225" s="30" t="str">
        <f t="shared" si="52"/>
        <v>2019 г.</v>
      </c>
      <c r="H225" s="30" t="str">
        <f t="shared" si="30"/>
        <v>2019 г.</v>
      </c>
      <c r="I225" s="30" t="str">
        <f t="shared" si="53"/>
        <v>январь-февраль       2019 г.</v>
      </c>
      <c r="J225" s="48"/>
      <c r="K225" s="48"/>
      <c r="L225" s="48"/>
      <c r="M225" s="48"/>
      <c r="N225" s="48"/>
      <c r="O225" s="48"/>
      <c r="P225" s="48"/>
      <c r="Q225" s="48"/>
      <c r="R225" s="31">
        <f>R224</f>
        <v>808</v>
      </c>
      <c r="S225" s="31" t="s">
        <v>220</v>
      </c>
      <c r="T225" s="31" t="s">
        <v>221</v>
      </c>
      <c r="U225" s="48" t="str">
        <f>U224</f>
        <v>02304S1650.</v>
      </c>
      <c r="V225" s="48">
        <v>119</v>
      </c>
      <c r="W225" s="49">
        <v>88.95</v>
      </c>
      <c r="X225" s="32">
        <f t="shared" si="42"/>
        <v>88.95</v>
      </c>
      <c r="Y225" s="32">
        <f t="shared" si="43"/>
        <v>0</v>
      </c>
      <c r="Z225" s="49">
        <v>0</v>
      </c>
      <c r="AA225" s="32">
        <f t="shared" si="44"/>
        <v>0</v>
      </c>
      <c r="AB225" s="49">
        <f t="shared" si="45"/>
        <v>0</v>
      </c>
      <c r="AC225" s="48" t="str">
        <f t="shared" si="51"/>
        <v>х</v>
      </c>
    </row>
    <row r="226" spans="1:258" s="15" customFormat="1" ht="75" customHeight="1">
      <c r="A226" s="50" t="s">
        <v>445</v>
      </c>
      <c r="B226" s="4" t="s">
        <v>11</v>
      </c>
      <c r="C226" s="4" t="s">
        <v>37</v>
      </c>
      <c r="D226" s="4" t="s">
        <v>15</v>
      </c>
      <c r="E226" s="4" t="s">
        <v>39</v>
      </c>
      <c r="F226" s="4" t="s">
        <v>51</v>
      </c>
      <c r="G226" s="3">
        <v>2018</v>
      </c>
      <c r="H226" s="3">
        <v>2015</v>
      </c>
      <c r="I226" s="3" t="s">
        <v>49</v>
      </c>
      <c r="J226" s="3" t="s">
        <v>43</v>
      </c>
      <c r="K226" s="3" t="s">
        <v>43</v>
      </c>
      <c r="L226" s="3"/>
      <c r="M226" s="3"/>
      <c r="N226" s="3"/>
      <c r="O226" s="3"/>
      <c r="P226" s="3"/>
      <c r="Q226" s="3"/>
      <c r="R226" s="3"/>
      <c r="S226" s="3"/>
      <c r="T226" s="3"/>
      <c r="U226" s="3"/>
      <c r="V226" s="3"/>
      <c r="W226" s="3"/>
      <c r="X226" s="3"/>
      <c r="Y226" s="3"/>
      <c r="Z226" s="3"/>
      <c r="AA226" s="3"/>
      <c r="AB226" s="3" t="s">
        <v>43</v>
      </c>
      <c r="AC226" s="4"/>
    </row>
    <row r="227" spans="1:258" s="15" customFormat="1" ht="79.5" customHeight="1">
      <c r="A227" s="50" t="s">
        <v>446</v>
      </c>
      <c r="B227" s="4" t="s">
        <v>11</v>
      </c>
      <c r="C227" s="4" t="s">
        <v>37</v>
      </c>
      <c r="D227" s="4" t="s">
        <v>15</v>
      </c>
      <c r="E227" s="4" t="s">
        <v>39</v>
      </c>
      <c r="F227" s="4" t="s">
        <v>51</v>
      </c>
      <c r="G227" s="3">
        <v>2018</v>
      </c>
      <c r="H227" s="3">
        <v>2015</v>
      </c>
      <c r="I227" s="3" t="s">
        <v>57</v>
      </c>
      <c r="J227" s="3" t="s">
        <v>43</v>
      </c>
      <c r="K227" s="3" t="s">
        <v>43</v>
      </c>
      <c r="L227" s="3"/>
      <c r="M227" s="3"/>
      <c r="N227" s="3"/>
      <c r="O227" s="3"/>
      <c r="P227" s="3"/>
      <c r="Q227" s="3"/>
      <c r="R227" s="3"/>
      <c r="S227" s="3"/>
      <c r="T227" s="3"/>
      <c r="U227" s="3"/>
      <c r="V227" s="3"/>
      <c r="W227" s="3"/>
      <c r="X227" s="3"/>
      <c r="Y227" s="3"/>
      <c r="Z227" s="3"/>
      <c r="AA227" s="3"/>
      <c r="AB227" s="3" t="s">
        <v>43</v>
      </c>
      <c r="AC227" s="4"/>
    </row>
    <row r="228" spans="1:258" s="15" customFormat="1" ht="77.25" customHeight="1">
      <c r="A228" s="50" t="s">
        <v>447</v>
      </c>
      <c r="B228" s="4" t="s">
        <v>11</v>
      </c>
      <c r="C228" s="4" t="s">
        <v>37</v>
      </c>
      <c r="D228" s="4" t="s">
        <v>15</v>
      </c>
      <c r="E228" s="4" t="s">
        <v>39</v>
      </c>
      <c r="F228" s="4" t="s">
        <v>83</v>
      </c>
      <c r="G228" s="3">
        <v>2018</v>
      </c>
      <c r="H228" s="3">
        <v>2015</v>
      </c>
      <c r="I228" s="3" t="s">
        <v>82</v>
      </c>
      <c r="J228" s="3" t="s">
        <v>43</v>
      </c>
      <c r="K228" s="3" t="s">
        <v>43</v>
      </c>
      <c r="L228" s="3"/>
      <c r="M228" s="3"/>
      <c r="N228" s="3"/>
      <c r="O228" s="3"/>
      <c r="P228" s="3"/>
      <c r="Q228" s="3"/>
      <c r="R228" s="3"/>
      <c r="S228" s="3"/>
      <c r="T228" s="3"/>
      <c r="U228" s="3"/>
      <c r="V228" s="3"/>
      <c r="W228" s="3"/>
      <c r="X228" s="3"/>
      <c r="Y228" s="3"/>
      <c r="Z228" s="3"/>
      <c r="AA228" s="3"/>
      <c r="AB228" s="3" t="s">
        <v>43</v>
      </c>
      <c r="AC228" s="4"/>
    </row>
    <row r="229" spans="1:258" s="15" customFormat="1" ht="78.75" customHeight="1">
      <c r="A229" s="50" t="s">
        <v>448</v>
      </c>
      <c r="B229" s="7" t="s">
        <v>11</v>
      </c>
      <c r="C229" s="7" t="s">
        <v>37</v>
      </c>
      <c r="D229" s="7" t="s">
        <v>15</v>
      </c>
      <c r="E229" s="26" t="s">
        <v>39</v>
      </c>
      <c r="F229" s="7" t="s">
        <v>112</v>
      </c>
      <c r="G229" s="20">
        <v>2018</v>
      </c>
      <c r="H229" s="20">
        <v>2016</v>
      </c>
      <c r="I229" s="20" t="s">
        <v>92</v>
      </c>
      <c r="J229" s="20"/>
      <c r="K229" s="20"/>
      <c r="L229" s="20"/>
      <c r="M229" s="20"/>
      <c r="N229" s="20"/>
      <c r="O229" s="20"/>
      <c r="P229" s="20"/>
      <c r="Q229" s="20"/>
      <c r="R229" s="20"/>
      <c r="S229" s="20"/>
      <c r="T229" s="20"/>
      <c r="U229" s="20"/>
      <c r="V229" s="20"/>
      <c r="W229" s="20"/>
      <c r="X229" s="20"/>
      <c r="Y229" s="20"/>
      <c r="Z229" s="20"/>
      <c r="AA229" s="20"/>
      <c r="AB229" s="20" t="s">
        <v>95</v>
      </c>
      <c r="AC229" s="7" t="s">
        <v>95</v>
      </c>
    </row>
    <row r="230" spans="1:258" s="15" customFormat="1" ht="77.25" customHeight="1">
      <c r="A230" s="50" t="s">
        <v>449</v>
      </c>
      <c r="B230" s="7" t="s">
        <v>11</v>
      </c>
      <c r="C230" s="7" t="s">
        <v>37</v>
      </c>
      <c r="D230" s="7" t="s">
        <v>15</v>
      </c>
      <c r="E230" s="7" t="s">
        <v>39</v>
      </c>
      <c r="F230" s="7" t="s">
        <v>113</v>
      </c>
      <c r="G230" s="20">
        <v>2018</v>
      </c>
      <c r="H230" s="20">
        <v>2016</v>
      </c>
      <c r="I230" s="20" t="s">
        <v>114</v>
      </c>
      <c r="J230" s="20"/>
      <c r="K230" s="20"/>
      <c r="L230" s="20"/>
      <c r="M230" s="20"/>
      <c r="N230" s="20"/>
      <c r="O230" s="20"/>
      <c r="P230" s="20"/>
      <c r="Q230" s="20"/>
      <c r="R230" s="20"/>
      <c r="S230" s="20"/>
      <c r="T230" s="20"/>
      <c r="U230" s="20"/>
      <c r="V230" s="20"/>
      <c r="W230" s="20"/>
      <c r="X230" s="20"/>
      <c r="Y230" s="20"/>
      <c r="Z230" s="20"/>
      <c r="AA230" s="20"/>
      <c r="AB230" s="20" t="s">
        <v>95</v>
      </c>
      <c r="AC230" s="7" t="s">
        <v>95</v>
      </c>
    </row>
    <row r="231" spans="1:258" s="15" customFormat="1" ht="77.25" customHeight="1">
      <c r="A231" s="50" t="s">
        <v>450</v>
      </c>
      <c r="B231" s="21" t="s">
        <v>11</v>
      </c>
      <c r="C231" s="21" t="s">
        <v>37</v>
      </c>
      <c r="D231" s="21" t="s">
        <v>15</v>
      </c>
      <c r="E231" s="21" t="s">
        <v>39</v>
      </c>
      <c r="F231" s="21" t="s">
        <v>253</v>
      </c>
      <c r="G231" s="22">
        <v>2018</v>
      </c>
      <c r="H231" s="22">
        <f t="shared" ref="H231" si="54">H230</f>
        <v>2016</v>
      </c>
      <c r="I231" s="22" t="s">
        <v>210</v>
      </c>
      <c r="J231" s="22"/>
      <c r="K231" s="22"/>
      <c r="L231" s="22"/>
      <c r="M231" s="22"/>
      <c r="N231" s="22"/>
      <c r="O231" s="22"/>
      <c r="P231" s="22"/>
      <c r="Q231" s="22"/>
      <c r="R231" s="22"/>
      <c r="S231" s="22"/>
      <c r="T231" s="22"/>
      <c r="U231" s="22"/>
      <c r="V231" s="22"/>
      <c r="W231" s="25"/>
      <c r="X231" s="25"/>
      <c r="Y231" s="25"/>
      <c r="Z231" s="25"/>
      <c r="AA231" s="25"/>
      <c r="AB231" s="25" t="s">
        <v>95</v>
      </c>
      <c r="AC231" s="25" t="s">
        <v>95</v>
      </c>
    </row>
    <row r="232" spans="1:258" s="15" customFormat="1" ht="77.25" customHeight="1">
      <c r="A232" s="50" t="s">
        <v>451</v>
      </c>
      <c r="B232" s="21" t="s">
        <v>11</v>
      </c>
      <c r="C232" s="21" t="s">
        <v>37</v>
      </c>
      <c r="D232" s="21" t="s">
        <v>15</v>
      </c>
      <c r="E232" s="21" t="s">
        <v>39</v>
      </c>
      <c r="F232" s="21" t="s">
        <v>253</v>
      </c>
      <c r="G232" s="22">
        <v>2018</v>
      </c>
      <c r="H232" s="22">
        <f>H109</f>
        <v>2018</v>
      </c>
      <c r="I232" s="22" t="str">
        <f>I109</f>
        <v>9 месяцев 2018 г.</v>
      </c>
      <c r="J232" s="22"/>
      <c r="K232" s="22"/>
      <c r="L232" s="22"/>
      <c r="M232" s="22"/>
      <c r="N232" s="22"/>
      <c r="O232" s="22"/>
      <c r="P232" s="22"/>
      <c r="Q232" s="22"/>
      <c r="R232" s="22"/>
      <c r="S232" s="22"/>
      <c r="T232" s="22"/>
      <c r="U232" s="22"/>
      <c r="V232" s="22"/>
      <c r="W232" s="25"/>
      <c r="X232" s="25"/>
      <c r="Y232" s="25"/>
      <c r="Z232" s="25"/>
      <c r="AA232" s="25"/>
      <c r="AB232" s="25" t="s">
        <v>95</v>
      </c>
      <c r="AC232" s="25" t="s">
        <v>95</v>
      </c>
    </row>
    <row r="233" spans="1:258" s="15" customFormat="1" ht="77.25" customHeight="1">
      <c r="A233" s="50" t="s">
        <v>452</v>
      </c>
      <c r="B233" s="21" t="s">
        <v>11</v>
      </c>
      <c r="C233" s="21" t="s">
        <v>37</v>
      </c>
      <c r="D233" s="21" t="s">
        <v>15</v>
      </c>
      <c r="E233" s="21" t="s">
        <v>39</v>
      </c>
      <c r="F233" s="21" t="s">
        <v>253</v>
      </c>
      <c r="G233" s="22">
        <v>2018</v>
      </c>
      <c r="H233" s="22">
        <f>H110</f>
        <v>2018</v>
      </c>
      <c r="I233" s="22" t="str">
        <f>I110</f>
        <v>10 месяцев 2018 г.</v>
      </c>
      <c r="J233" s="22"/>
      <c r="K233" s="22"/>
      <c r="L233" s="22"/>
      <c r="M233" s="22"/>
      <c r="N233" s="22"/>
      <c r="O233" s="22"/>
      <c r="P233" s="22"/>
      <c r="Q233" s="22"/>
      <c r="R233" s="22"/>
      <c r="S233" s="22"/>
      <c r="T233" s="22"/>
      <c r="U233" s="22"/>
      <c r="V233" s="22"/>
      <c r="W233" s="25"/>
      <c r="X233" s="25"/>
      <c r="Y233" s="25"/>
      <c r="Z233" s="25"/>
      <c r="AA233" s="25"/>
      <c r="AB233" s="25" t="s">
        <v>95</v>
      </c>
      <c r="AC233" s="25" t="s">
        <v>95</v>
      </c>
    </row>
    <row r="234" spans="1:258" s="15" customFormat="1" ht="77.25" customHeight="1">
      <c r="A234" s="50" t="s">
        <v>453</v>
      </c>
      <c r="B234" s="21" t="s">
        <v>11</v>
      </c>
      <c r="C234" s="21" t="s">
        <v>37</v>
      </c>
      <c r="D234" s="21" t="s">
        <v>15</v>
      </c>
      <c r="E234" s="21" t="s">
        <v>39</v>
      </c>
      <c r="F234" s="21" t="s">
        <v>253</v>
      </c>
      <c r="G234" s="22">
        <v>2018</v>
      </c>
      <c r="H234" s="22">
        <f>H111</f>
        <v>2018</v>
      </c>
      <c r="I234" s="22" t="s">
        <v>290</v>
      </c>
      <c r="J234" s="22"/>
      <c r="K234" s="22"/>
      <c r="L234" s="22"/>
      <c r="M234" s="22"/>
      <c r="N234" s="22"/>
      <c r="O234" s="22"/>
      <c r="P234" s="22"/>
      <c r="Q234" s="22"/>
      <c r="R234" s="22"/>
      <c r="S234" s="22"/>
      <c r="T234" s="22"/>
      <c r="U234" s="22"/>
      <c r="V234" s="22"/>
      <c r="W234" s="25"/>
      <c r="X234" s="25"/>
      <c r="Y234" s="25"/>
      <c r="Z234" s="25"/>
      <c r="AA234" s="25"/>
      <c r="AB234" s="25" t="s">
        <v>95</v>
      </c>
      <c r="AC234" s="25" t="s">
        <v>95</v>
      </c>
    </row>
    <row r="235" spans="1:258" s="34" customFormat="1" ht="77.25" customHeight="1">
      <c r="A235" s="50" t="s">
        <v>454</v>
      </c>
      <c r="B235" s="21" t="s">
        <v>11</v>
      </c>
      <c r="C235" s="21" t="s">
        <v>37</v>
      </c>
      <c r="D235" s="21" t="s">
        <v>15</v>
      </c>
      <c r="E235" s="21" t="s">
        <v>39</v>
      </c>
      <c r="F235" s="21" t="s">
        <v>253</v>
      </c>
      <c r="G235" s="22">
        <v>2018</v>
      </c>
      <c r="H235" s="22">
        <f t="shared" ref="H235" si="55">H234</f>
        <v>2018</v>
      </c>
      <c r="I235" s="22" t="s">
        <v>341</v>
      </c>
      <c r="J235" s="22"/>
      <c r="K235" s="22"/>
      <c r="L235" s="22"/>
      <c r="M235" s="22"/>
      <c r="N235" s="22"/>
      <c r="O235" s="22"/>
      <c r="P235" s="22"/>
      <c r="Q235" s="22"/>
      <c r="R235" s="22"/>
      <c r="S235" s="22"/>
      <c r="T235" s="22"/>
      <c r="U235" s="22"/>
      <c r="V235" s="22"/>
      <c r="W235" s="25"/>
      <c r="X235" s="25"/>
      <c r="Y235" s="25"/>
      <c r="Z235" s="25"/>
      <c r="AA235" s="25"/>
      <c r="AB235" s="25"/>
      <c r="AC235" s="25" t="s">
        <v>95</v>
      </c>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c r="CW235" s="15"/>
      <c r="CX235" s="15"/>
      <c r="CY235" s="15"/>
      <c r="CZ235" s="15"/>
      <c r="DA235" s="15"/>
      <c r="DB235" s="15"/>
      <c r="DC235" s="15"/>
      <c r="DD235" s="15"/>
      <c r="DE235" s="15"/>
      <c r="DF235" s="15"/>
      <c r="DG235" s="15"/>
      <c r="DH235" s="15"/>
      <c r="DI235" s="15"/>
      <c r="DJ235" s="15"/>
      <c r="DK235" s="15"/>
      <c r="DL235" s="15"/>
      <c r="DM235" s="15"/>
      <c r="DN235" s="15"/>
      <c r="DO235" s="15"/>
      <c r="DP235" s="15"/>
      <c r="DQ235" s="15"/>
      <c r="DR235" s="15"/>
      <c r="DS235" s="15"/>
      <c r="DT235" s="15"/>
      <c r="DU235" s="15"/>
      <c r="DV235" s="15"/>
      <c r="DW235" s="15"/>
      <c r="DX235" s="15"/>
      <c r="DY235" s="15"/>
      <c r="DZ235" s="15"/>
      <c r="EA235" s="15"/>
      <c r="EB235" s="15"/>
      <c r="EC235" s="15"/>
      <c r="ED235" s="15"/>
      <c r="EE235" s="15"/>
      <c r="EF235" s="15"/>
      <c r="EG235" s="15"/>
      <c r="EH235" s="15"/>
      <c r="EI235" s="15"/>
      <c r="EJ235" s="15"/>
      <c r="EK235" s="15"/>
      <c r="EL235" s="15"/>
      <c r="EM235" s="15"/>
      <c r="EN235" s="15"/>
      <c r="EO235" s="15"/>
      <c r="EP235" s="15"/>
      <c r="EQ235" s="15"/>
      <c r="ER235" s="15"/>
      <c r="ES235" s="15"/>
      <c r="ET235" s="15"/>
      <c r="EU235" s="15"/>
      <c r="EV235" s="15"/>
      <c r="EW235" s="15"/>
      <c r="EX235" s="15"/>
      <c r="EY235" s="15"/>
      <c r="EZ235" s="15"/>
      <c r="FA235" s="15"/>
      <c r="FB235" s="15"/>
      <c r="FC235" s="15"/>
      <c r="FD235" s="15"/>
      <c r="FE235" s="15"/>
      <c r="FF235" s="15"/>
      <c r="FG235" s="15"/>
      <c r="FH235" s="15"/>
      <c r="FI235" s="15"/>
      <c r="FJ235" s="15"/>
      <c r="FK235" s="15"/>
      <c r="FL235" s="15"/>
      <c r="FM235" s="15"/>
      <c r="FN235" s="15"/>
      <c r="FO235" s="15"/>
      <c r="FP235" s="15"/>
      <c r="FQ235" s="15"/>
      <c r="FR235" s="15"/>
      <c r="FS235" s="15"/>
      <c r="FT235" s="15"/>
      <c r="FU235" s="15"/>
      <c r="FV235" s="15"/>
      <c r="FW235" s="15"/>
      <c r="FX235" s="15"/>
      <c r="FY235" s="15"/>
      <c r="FZ235" s="15"/>
      <c r="GA235" s="15"/>
      <c r="GB235" s="15"/>
      <c r="GC235" s="15"/>
      <c r="GD235" s="15"/>
      <c r="GE235" s="15"/>
      <c r="GF235" s="15"/>
      <c r="GG235" s="15"/>
      <c r="GH235" s="15"/>
      <c r="GI235" s="15"/>
      <c r="GJ235" s="15"/>
      <c r="GK235" s="15"/>
      <c r="GL235" s="15"/>
      <c r="GM235" s="15"/>
      <c r="GN235" s="15"/>
      <c r="GO235" s="15"/>
      <c r="GP235" s="15"/>
      <c r="GQ235" s="15"/>
      <c r="GR235" s="15"/>
      <c r="GS235" s="15"/>
      <c r="GT235" s="15"/>
      <c r="GU235" s="15"/>
      <c r="GV235" s="15"/>
      <c r="GW235" s="15"/>
      <c r="GX235" s="15"/>
      <c r="GY235" s="15"/>
      <c r="GZ235" s="15"/>
      <c r="HA235" s="15"/>
      <c r="HB235" s="15"/>
      <c r="HC235" s="15"/>
      <c r="HD235" s="15"/>
      <c r="HE235" s="15"/>
      <c r="HF235" s="15"/>
      <c r="HG235" s="15"/>
      <c r="HH235" s="15"/>
      <c r="HI235" s="15"/>
      <c r="HJ235" s="15"/>
      <c r="HK235" s="15"/>
      <c r="HL235" s="15"/>
      <c r="HM235" s="15"/>
      <c r="HN235" s="15"/>
      <c r="HO235" s="15"/>
      <c r="HP235" s="15"/>
      <c r="HQ235" s="15"/>
      <c r="HR235" s="15"/>
      <c r="HS235" s="15"/>
      <c r="HT235" s="15"/>
      <c r="HU235" s="15"/>
      <c r="HV235" s="15"/>
      <c r="HW235" s="15"/>
      <c r="HX235" s="15"/>
      <c r="HY235" s="15"/>
      <c r="HZ235" s="15"/>
      <c r="IA235" s="15"/>
      <c r="IB235" s="15"/>
      <c r="IC235" s="15"/>
      <c r="ID235" s="15"/>
      <c r="IE235" s="15"/>
      <c r="IF235" s="15"/>
      <c r="IG235" s="15"/>
      <c r="IH235" s="15"/>
      <c r="II235" s="15"/>
      <c r="IJ235" s="15"/>
      <c r="IK235" s="15"/>
      <c r="IL235" s="15"/>
      <c r="IM235" s="15"/>
      <c r="IN235" s="15"/>
      <c r="IO235" s="15"/>
      <c r="IP235" s="15"/>
      <c r="IQ235" s="15"/>
      <c r="IR235" s="15"/>
      <c r="IS235" s="15"/>
      <c r="IT235" s="15"/>
      <c r="IU235" s="15"/>
      <c r="IV235" s="15"/>
      <c r="IW235" s="15"/>
      <c r="IX235" s="15"/>
    </row>
    <row r="236" spans="1:258" s="15" customFormat="1" ht="77.25" customHeight="1">
      <c r="A236" s="50" t="s">
        <v>455</v>
      </c>
      <c r="B236" s="21" t="s">
        <v>11</v>
      </c>
      <c r="C236" s="21" t="s">
        <v>37</v>
      </c>
      <c r="D236" s="21" t="s">
        <v>15</v>
      </c>
      <c r="E236" s="21" t="s">
        <v>39</v>
      </c>
      <c r="F236" s="21" t="s">
        <v>327</v>
      </c>
      <c r="G236" s="22">
        <v>2019</v>
      </c>
      <c r="H236" s="22">
        <v>2019</v>
      </c>
      <c r="I236" s="22" t="s">
        <v>305</v>
      </c>
      <c r="J236" s="22"/>
      <c r="K236" s="22"/>
      <c r="L236" s="22"/>
      <c r="M236" s="22"/>
      <c r="N236" s="22"/>
      <c r="O236" s="22"/>
      <c r="P236" s="22"/>
      <c r="Q236" s="22"/>
      <c r="R236" s="22"/>
      <c r="S236" s="22"/>
      <c r="T236" s="22"/>
      <c r="U236" s="22"/>
      <c r="V236" s="22"/>
      <c r="W236" s="25"/>
      <c r="X236" s="25"/>
      <c r="Y236" s="25"/>
      <c r="Z236" s="25"/>
      <c r="AA236" s="25"/>
      <c r="AB236" s="25"/>
      <c r="AC236" s="39" t="s">
        <v>458</v>
      </c>
    </row>
    <row r="237" spans="1:258" s="15" customFormat="1" ht="152.25" customHeight="1">
      <c r="A237" s="4" t="s">
        <v>456</v>
      </c>
      <c r="B237" s="4" t="s">
        <v>17</v>
      </c>
      <c r="C237" s="4" t="s">
        <v>18</v>
      </c>
      <c r="D237" s="4" t="s">
        <v>19</v>
      </c>
      <c r="E237" s="4" t="s">
        <v>20</v>
      </c>
      <c r="F237" s="4" t="s">
        <v>54</v>
      </c>
      <c r="G237" s="3">
        <v>2018</v>
      </c>
      <c r="H237" s="3">
        <v>2013</v>
      </c>
      <c r="I237" s="3" t="s">
        <v>339</v>
      </c>
      <c r="J237" s="3"/>
      <c r="K237" s="3"/>
      <c r="L237" s="3"/>
      <c r="M237" s="3"/>
      <c r="N237" s="3"/>
      <c r="O237" s="3"/>
      <c r="P237" s="3"/>
      <c r="Q237" s="3"/>
      <c r="R237" s="3"/>
      <c r="S237" s="3"/>
      <c r="T237" s="3"/>
      <c r="U237" s="3"/>
      <c r="V237" s="3"/>
      <c r="W237" s="3"/>
      <c r="X237" s="3"/>
      <c r="Y237" s="3"/>
      <c r="Z237" s="3"/>
      <c r="AA237" s="3"/>
      <c r="AB237" s="3" t="s">
        <v>43</v>
      </c>
      <c r="AC237" s="4" t="s">
        <v>21</v>
      </c>
    </row>
    <row r="238" spans="1:258" s="15" customFormat="1" ht="70.5" customHeight="1">
      <c r="A238" s="4" t="s">
        <v>52</v>
      </c>
      <c r="B238" s="4" t="s">
        <v>17</v>
      </c>
      <c r="C238" s="4" t="s">
        <v>22</v>
      </c>
      <c r="D238" s="4" t="s">
        <v>23</v>
      </c>
      <c r="E238" s="4" t="s">
        <v>16</v>
      </c>
      <c r="F238" s="4" t="s">
        <v>24</v>
      </c>
      <c r="G238" s="3">
        <v>2022</v>
      </c>
      <c r="H238" s="3">
        <v>2013</v>
      </c>
      <c r="I238" s="3" t="s">
        <v>339</v>
      </c>
      <c r="J238" s="3"/>
      <c r="K238" s="3"/>
      <c r="L238" s="3"/>
      <c r="M238" s="3"/>
      <c r="N238" s="3"/>
      <c r="O238" s="3"/>
      <c r="P238" s="3"/>
      <c r="Q238" s="3"/>
      <c r="R238" s="3"/>
      <c r="S238" s="3"/>
      <c r="T238" s="3"/>
      <c r="U238" s="3"/>
      <c r="V238" s="3"/>
      <c r="W238" s="3"/>
      <c r="X238" s="3"/>
      <c r="Y238" s="3"/>
      <c r="Z238" s="3"/>
      <c r="AA238" s="3"/>
      <c r="AB238" s="3">
        <v>0</v>
      </c>
      <c r="AC238" s="4"/>
    </row>
    <row r="239" spans="1:258" s="15" customFormat="1" ht="138.75" customHeight="1">
      <c r="A239" s="4" t="s">
        <v>56</v>
      </c>
      <c r="B239" s="4" t="s">
        <v>17</v>
      </c>
      <c r="C239" s="4" t="s">
        <v>18</v>
      </c>
      <c r="D239" s="4" t="s">
        <v>23</v>
      </c>
      <c r="E239" s="4" t="s">
        <v>25</v>
      </c>
      <c r="F239" s="4" t="s">
        <v>26</v>
      </c>
      <c r="G239" s="3">
        <v>2022</v>
      </c>
      <c r="H239" s="3">
        <v>2013</v>
      </c>
      <c r="I239" s="3" t="s">
        <v>339</v>
      </c>
      <c r="J239" s="3"/>
      <c r="K239" s="3"/>
      <c r="L239" s="3"/>
      <c r="M239" s="3"/>
      <c r="N239" s="3"/>
      <c r="O239" s="3"/>
      <c r="P239" s="3"/>
      <c r="Q239" s="3"/>
      <c r="R239" s="3"/>
      <c r="S239" s="3"/>
      <c r="T239" s="3"/>
      <c r="U239" s="3"/>
      <c r="V239" s="3"/>
      <c r="W239" s="3"/>
      <c r="X239" s="3"/>
      <c r="Y239" s="3"/>
      <c r="Z239" s="3"/>
      <c r="AA239" s="3"/>
      <c r="AB239" s="3">
        <v>0</v>
      </c>
      <c r="AC239" s="4"/>
    </row>
    <row r="240" spans="1:258" s="15" customFormat="1" ht="81" customHeight="1">
      <c r="A240" s="4" t="s">
        <v>81</v>
      </c>
      <c r="B240" s="4" t="s">
        <v>17</v>
      </c>
      <c r="C240" s="4" t="s">
        <v>18</v>
      </c>
      <c r="D240" s="4" t="s">
        <v>19</v>
      </c>
      <c r="E240" s="4" t="s">
        <v>20</v>
      </c>
      <c r="F240" s="4" t="s">
        <v>27</v>
      </c>
      <c r="G240" s="3">
        <v>2018</v>
      </c>
      <c r="H240" s="3">
        <v>2014</v>
      </c>
      <c r="I240" s="3" t="s">
        <v>338</v>
      </c>
      <c r="J240" s="3"/>
      <c r="K240" s="3"/>
      <c r="L240" s="3"/>
      <c r="M240" s="3"/>
      <c r="N240" s="3"/>
      <c r="O240" s="3"/>
      <c r="P240" s="3"/>
      <c r="Q240" s="3"/>
      <c r="R240" s="3"/>
      <c r="S240" s="3"/>
      <c r="T240" s="3"/>
      <c r="U240" s="3"/>
      <c r="V240" s="3"/>
      <c r="W240" s="3"/>
      <c r="X240" s="3"/>
      <c r="Y240" s="3"/>
      <c r="Z240" s="3"/>
      <c r="AA240" s="3"/>
      <c r="AB240" s="3">
        <v>0</v>
      </c>
      <c r="AC240" s="4" t="s">
        <v>21</v>
      </c>
    </row>
    <row r="241" spans="1:29" s="15" customFormat="1" ht="80.25" customHeight="1">
      <c r="A241" s="4" t="s">
        <v>93</v>
      </c>
      <c r="B241" s="4" t="s">
        <v>17</v>
      </c>
      <c r="C241" s="4" t="s">
        <v>18</v>
      </c>
      <c r="D241" s="4" t="s">
        <v>19</v>
      </c>
      <c r="E241" s="4" t="s">
        <v>20</v>
      </c>
      <c r="F241" s="4" t="s">
        <v>28</v>
      </c>
      <c r="G241" s="3">
        <v>2018</v>
      </c>
      <c r="H241" s="3">
        <v>2014</v>
      </c>
      <c r="I241" s="3" t="s">
        <v>338</v>
      </c>
      <c r="J241" s="3"/>
      <c r="K241" s="3"/>
      <c r="L241" s="3"/>
      <c r="M241" s="3"/>
      <c r="N241" s="3"/>
      <c r="O241" s="3"/>
      <c r="P241" s="3"/>
      <c r="Q241" s="3"/>
      <c r="R241" s="3"/>
      <c r="S241" s="3"/>
      <c r="T241" s="3"/>
      <c r="U241" s="3"/>
      <c r="V241" s="3"/>
      <c r="W241" s="3"/>
      <c r="X241" s="3"/>
      <c r="Y241" s="3"/>
      <c r="Z241" s="3"/>
      <c r="AA241" s="3"/>
      <c r="AB241" s="3">
        <v>0</v>
      </c>
      <c r="AC241" s="4" t="s">
        <v>21</v>
      </c>
    </row>
    <row r="242" spans="1:29" s="15" customFormat="1" ht="78" customHeight="1">
      <c r="A242" s="4" t="s">
        <v>457</v>
      </c>
      <c r="B242" s="4" t="s">
        <v>17</v>
      </c>
      <c r="C242" s="4" t="s">
        <v>18</v>
      </c>
      <c r="D242" s="4" t="s">
        <v>23</v>
      </c>
      <c r="E242" s="4" t="s">
        <v>16</v>
      </c>
      <c r="F242" s="4" t="s">
        <v>29</v>
      </c>
      <c r="G242" s="3">
        <v>2022</v>
      </c>
      <c r="H242" s="3">
        <v>2014</v>
      </c>
      <c r="I242" s="3" t="s">
        <v>336</v>
      </c>
      <c r="J242" s="3"/>
      <c r="K242" s="3"/>
      <c r="L242" s="3"/>
      <c r="M242" s="3"/>
      <c r="N242" s="3"/>
      <c r="O242" s="3"/>
      <c r="P242" s="3"/>
      <c r="Q242" s="3"/>
      <c r="R242" s="3"/>
      <c r="S242" s="3"/>
      <c r="T242" s="3"/>
      <c r="U242" s="3"/>
      <c r="V242" s="3"/>
      <c r="W242" s="3"/>
      <c r="X242" s="3"/>
      <c r="Y242" s="3"/>
      <c r="Z242" s="3"/>
      <c r="AA242" s="3"/>
      <c r="AB242" s="3">
        <v>-72.5</v>
      </c>
      <c r="AC242" s="4"/>
    </row>
    <row r="243" spans="1:29" s="15" customFormat="1" ht="134.25" customHeight="1">
      <c r="A243" s="4" t="s">
        <v>217</v>
      </c>
      <c r="B243" s="4" t="s">
        <v>17</v>
      </c>
      <c r="C243" s="4" t="s">
        <v>18</v>
      </c>
      <c r="D243" s="4" t="s">
        <v>23</v>
      </c>
      <c r="E243" s="4" t="s">
        <v>25</v>
      </c>
      <c r="F243" s="4" t="s">
        <v>30</v>
      </c>
      <c r="G243" s="3">
        <v>2022</v>
      </c>
      <c r="H243" s="3">
        <v>2014</v>
      </c>
      <c r="I243" s="3" t="s">
        <v>336</v>
      </c>
      <c r="J243" s="3"/>
      <c r="K243" s="3"/>
      <c r="L243" s="3"/>
      <c r="M243" s="3"/>
      <c r="N243" s="3"/>
      <c r="O243" s="3"/>
      <c r="P243" s="3"/>
      <c r="Q243" s="3"/>
      <c r="R243" s="3"/>
      <c r="S243" s="3"/>
      <c r="T243" s="3"/>
      <c r="U243" s="3"/>
      <c r="V243" s="3"/>
      <c r="W243" s="3"/>
      <c r="X243" s="3"/>
      <c r="Y243" s="3"/>
      <c r="Z243" s="3"/>
      <c r="AA243" s="3"/>
      <c r="AB243" s="3">
        <v>0</v>
      </c>
      <c r="AC243" s="4" t="s">
        <v>21</v>
      </c>
    </row>
    <row r="244" spans="1:29" s="15" customFormat="1" ht="76.5" customHeight="1">
      <c r="A244" s="4" t="s">
        <v>233</v>
      </c>
      <c r="B244" s="4" t="s">
        <v>17</v>
      </c>
      <c r="C244" s="4" t="s">
        <v>18</v>
      </c>
      <c r="D244" s="4" t="s">
        <v>23</v>
      </c>
      <c r="E244" s="4" t="s">
        <v>16</v>
      </c>
      <c r="F244" s="4" t="s">
        <v>31</v>
      </c>
      <c r="G244" s="3">
        <v>2022</v>
      </c>
      <c r="H244" s="3">
        <v>2014</v>
      </c>
      <c r="I244" s="3" t="s">
        <v>337</v>
      </c>
      <c r="J244" s="3"/>
      <c r="K244" s="3"/>
      <c r="L244" s="3"/>
      <c r="M244" s="3"/>
      <c r="N244" s="3"/>
      <c r="O244" s="3"/>
      <c r="P244" s="3"/>
      <c r="Q244" s="3"/>
      <c r="R244" s="3"/>
      <c r="S244" s="3"/>
      <c r="T244" s="3"/>
      <c r="U244" s="3"/>
      <c r="V244" s="3"/>
      <c r="W244" s="3"/>
      <c r="X244" s="3"/>
      <c r="Y244" s="3"/>
      <c r="Z244" s="3"/>
      <c r="AA244" s="3"/>
      <c r="AB244" s="3"/>
      <c r="AC244" s="4"/>
    </row>
    <row r="245" spans="1:29" s="15" customFormat="1" ht="165.75" customHeight="1">
      <c r="A245" s="4" t="s">
        <v>234</v>
      </c>
      <c r="B245" s="4" t="s">
        <v>17</v>
      </c>
      <c r="C245" s="4" t="s">
        <v>18</v>
      </c>
      <c r="D245" s="4" t="s">
        <v>23</v>
      </c>
      <c r="E245" s="4" t="s">
        <v>25</v>
      </c>
      <c r="F245" s="4" t="s">
        <v>36</v>
      </c>
      <c r="G245" s="3">
        <v>2022</v>
      </c>
      <c r="H245" s="3">
        <v>2014</v>
      </c>
      <c r="I245" s="3" t="s">
        <v>343</v>
      </c>
      <c r="J245" s="3"/>
      <c r="K245" s="3"/>
      <c r="L245" s="3"/>
      <c r="M245" s="3"/>
      <c r="N245" s="3"/>
      <c r="O245" s="3"/>
      <c r="P245" s="3"/>
      <c r="Q245" s="3"/>
      <c r="R245" s="3"/>
      <c r="S245" s="3"/>
      <c r="T245" s="3"/>
      <c r="U245" s="3"/>
      <c r="V245" s="3"/>
      <c r="W245" s="3"/>
      <c r="X245" s="3"/>
      <c r="Y245" s="3"/>
      <c r="Z245" s="3"/>
      <c r="AA245" s="3"/>
      <c r="AB245" s="3"/>
      <c r="AC245" s="4"/>
    </row>
    <row r="246" spans="1:29" s="15" customFormat="1" ht="201" customHeight="1">
      <c r="A246" s="4" t="s">
        <v>235</v>
      </c>
      <c r="B246" s="4" t="s">
        <v>17</v>
      </c>
      <c r="C246" s="4" t="s">
        <v>18</v>
      </c>
      <c r="D246" s="4" t="s">
        <v>19</v>
      </c>
      <c r="E246" s="4"/>
      <c r="F246" s="4" t="s">
        <v>55</v>
      </c>
      <c r="G246" s="3">
        <v>2018</v>
      </c>
      <c r="H246" s="3">
        <v>2015</v>
      </c>
      <c r="I246" s="3" t="s">
        <v>335</v>
      </c>
      <c r="J246" s="3"/>
      <c r="K246" s="3"/>
      <c r="L246" s="3"/>
      <c r="M246" s="3"/>
      <c r="N246" s="3"/>
      <c r="O246" s="3"/>
      <c r="P246" s="3"/>
      <c r="Q246" s="3"/>
      <c r="R246" s="3"/>
      <c r="S246" s="3"/>
      <c r="T246" s="3"/>
      <c r="U246" s="3"/>
      <c r="V246" s="3"/>
      <c r="W246" s="3"/>
      <c r="X246" s="3"/>
      <c r="Y246" s="3"/>
      <c r="Z246" s="3"/>
      <c r="AA246" s="3"/>
      <c r="AB246" s="3"/>
      <c r="AC246" s="4" t="s">
        <v>21</v>
      </c>
    </row>
    <row r="247" spans="1:29" s="15" customFormat="1" ht="81" customHeight="1">
      <c r="A247" s="4" t="s">
        <v>236</v>
      </c>
      <c r="B247" s="4" t="s">
        <v>17</v>
      </c>
      <c r="C247" s="4" t="s">
        <v>18</v>
      </c>
      <c r="D247" s="4" t="s">
        <v>19</v>
      </c>
      <c r="E247" s="4"/>
      <c r="F247" s="4" t="s">
        <v>80</v>
      </c>
      <c r="G247" s="3">
        <v>2018</v>
      </c>
      <c r="H247" s="3">
        <v>2015</v>
      </c>
      <c r="I247" s="3" t="s">
        <v>57</v>
      </c>
      <c r="J247" s="3"/>
      <c r="K247" s="3"/>
      <c r="L247" s="3"/>
      <c r="M247" s="3"/>
      <c r="N247" s="3"/>
      <c r="O247" s="3"/>
      <c r="P247" s="3"/>
      <c r="Q247" s="3"/>
      <c r="R247" s="3"/>
      <c r="S247" s="3"/>
      <c r="T247" s="3"/>
      <c r="U247" s="3"/>
      <c r="V247" s="3"/>
      <c r="W247" s="3"/>
      <c r="X247" s="3"/>
      <c r="Y247" s="3"/>
      <c r="Z247" s="3"/>
      <c r="AA247" s="3"/>
      <c r="AB247" s="3"/>
      <c r="AC247" s="4" t="s">
        <v>21</v>
      </c>
    </row>
    <row r="248" spans="1:29" s="15" customFormat="1" ht="81.75" customHeight="1">
      <c r="A248" s="4" t="s">
        <v>237</v>
      </c>
      <c r="B248" s="4" t="s">
        <v>17</v>
      </c>
      <c r="C248" s="4" t="s">
        <v>18</v>
      </c>
      <c r="D248" s="4" t="s">
        <v>19</v>
      </c>
      <c r="E248" s="4" t="s">
        <v>71</v>
      </c>
      <c r="F248" s="4" t="s">
        <v>80</v>
      </c>
      <c r="G248" s="3">
        <v>2018</v>
      </c>
      <c r="H248" s="3">
        <v>2015</v>
      </c>
      <c r="I248" s="3" t="s">
        <v>82</v>
      </c>
      <c r="J248" s="3" t="s">
        <v>43</v>
      </c>
      <c r="K248" s="3" t="s">
        <v>43</v>
      </c>
      <c r="L248" s="3"/>
      <c r="M248" s="3"/>
      <c r="N248" s="3"/>
      <c r="O248" s="3"/>
      <c r="P248" s="3"/>
      <c r="Q248" s="3"/>
      <c r="R248" s="3"/>
      <c r="S248" s="3"/>
      <c r="T248" s="3"/>
      <c r="U248" s="3"/>
      <c r="V248" s="3"/>
      <c r="W248" s="3"/>
      <c r="X248" s="3"/>
      <c r="Y248" s="3"/>
      <c r="Z248" s="3"/>
      <c r="AA248" s="3"/>
      <c r="AB248" s="3" t="s">
        <v>43</v>
      </c>
      <c r="AC248" s="4" t="s">
        <v>21</v>
      </c>
    </row>
    <row r="249" spans="1:29" s="15" customFormat="1" ht="78.75" customHeight="1">
      <c r="A249" s="4" t="s">
        <v>238</v>
      </c>
      <c r="B249" s="4" t="s">
        <v>17</v>
      </c>
      <c r="C249" s="4" t="s">
        <v>18</v>
      </c>
      <c r="D249" s="4" t="s">
        <v>19</v>
      </c>
      <c r="E249" s="4" t="s">
        <v>71</v>
      </c>
      <c r="F249" s="4" t="s">
        <v>97</v>
      </c>
      <c r="G249" s="3">
        <v>2018</v>
      </c>
      <c r="H249" s="3">
        <v>2016</v>
      </c>
      <c r="I249" s="3" t="s">
        <v>98</v>
      </c>
      <c r="J249" s="3" t="s">
        <v>43</v>
      </c>
      <c r="K249" s="3" t="s">
        <v>43</v>
      </c>
      <c r="L249" s="3"/>
      <c r="M249" s="3"/>
      <c r="N249" s="3"/>
      <c r="O249" s="3"/>
      <c r="P249" s="3"/>
      <c r="Q249" s="3"/>
      <c r="R249" s="3"/>
      <c r="S249" s="3"/>
      <c r="T249" s="3"/>
      <c r="U249" s="3"/>
      <c r="V249" s="3"/>
      <c r="W249" s="3"/>
      <c r="X249" s="3"/>
      <c r="Y249" s="3"/>
      <c r="Z249" s="3"/>
      <c r="AA249" s="3"/>
      <c r="AB249" s="3" t="s">
        <v>43</v>
      </c>
      <c r="AC249" s="4" t="s">
        <v>21</v>
      </c>
    </row>
    <row r="250" spans="1:29" s="15" customFormat="1" ht="78.75" customHeight="1">
      <c r="A250" s="4" t="s">
        <v>239</v>
      </c>
      <c r="B250" s="4" t="s">
        <v>17</v>
      </c>
      <c r="C250" s="4" t="s">
        <v>18</v>
      </c>
      <c r="D250" s="4" t="s">
        <v>19</v>
      </c>
      <c r="E250" s="4" t="s">
        <v>71</v>
      </c>
      <c r="F250" s="4" t="s">
        <v>97</v>
      </c>
      <c r="G250" s="3">
        <v>2018</v>
      </c>
      <c r="H250" s="3">
        <v>2016</v>
      </c>
      <c r="I250" s="3" t="s">
        <v>103</v>
      </c>
      <c r="J250" s="3" t="s">
        <v>43</v>
      </c>
      <c r="K250" s="3" t="s">
        <v>43</v>
      </c>
      <c r="L250" s="3"/>
      <c r="M250" s="3"/>
      <c r="N250" s="3"/>
      <c r="O250" s="3"/>
      <c r="P250" s="3"/>
      <c r="Q250" s="3"/>
      <c r="R250" s="3"/>
      <c r="S250" s="3"/>
      <c r="T250" s="3"/>
      <c r="U250" s="3"/>
      <c r="V250" s="3"/>
      <c r="W250" s="3"/>
      <c r="X250" s="3"/>
      <c r="Y250" s="3"/>
      <c r="Z250" s="3"/>
      <c r="AA250" s="3"/>
      <c r="AB250" s="3" t="s">
        <v>43</v>
      </c>
      <c r="AC250" s="4" t="s">
        <v>21</v>
      </c>
    </row>
    <row r="251" spans="1:29" s="15" customFormat="1" ht="78.75" customHeight="1">
      <c r="A251" s="4" t="s">
        <v>240</v>
      </c>
      <c r="B251" s="4" t="s">
        <v>17</v>
      </c>
      <c r="C251" s="4" t="s">
        <v>18</v>
      </c>
      <c r="D251" s="4" t="s">
        <v>19</v>
      </c>
      <c r="E251" s="4" t="s">
        <v>71</v>
      </c>
      <c r="F251" s="4" t="s">
        <v>97</v>
      </c>
      <c r="G251" s="3">
        <v>2018</v>
      </c>
      <c r="H251" s="3">
        <v>2016</v>
      </c>
      <c r="I251" s="3" t="s">
        <v>136</v>
      </c>
      <c r="J251" s="3" t="s">
        <v>43</v>
      </c>
      <c r="K251" s="3" t="s">
        <v>43</v>
      </c>
      <c r="L251" s="3"/>
      <c r="M251" s="3"/>
      <c r="N251" s="3"/>
      <c r="O251" s="3"/>
      <c r="P251" s="3"/>
      <c r="Q251" s="3"/>
      <c r="R251" s="3"/>
      <c r="S251" s="3"/>
      <c r="T251" s="3"/>
      <c r="U251" s="3"/>
      <c r="V251" s="3"/>
      <c r="W251" s="3"/>
      <c r="X251" s="3"/>
      <c r="Y251" s="3"/>
      <c r="Z251" s="3"/>
      <c r="AA251" s="3"/>
      <c r="AB251" s="3" t="s">
        <v>43</v>
      </c>
      <c r="AC251" s="4" t="s">
        <v>21</v>
      </c>
    </row>
    <row r="252" spans="1:29" s="15" customFormat="1" ht="79.5" customHeight="1">
      <c r="A252" s="4" t="s">
        <v>241</v>
      </c>
      <c r="B252" s="4" t="s">
        <v>17</v>
      </c>
      <c r="C252" s="4" t="s">
        <v>18</v>
      </c>
      <c r="D252" s="4" t="s">
        <v>19</v>
      </c>
      <c r="E252" s="4" t="s">
        <v>71</v>
      </c>
      <c r="F252" s="8" t="s">
        <v>146</v>
      </c>
      <c r="G252" s="3">
        <v>2018</v>
      </c>
      <c r="H252" s="3">
        <v>2016</v>
      </c>
      <c r="I252" s="3" t="s">
        <v>329</v>
      </c>
      <c r="J252" s="3" t="s">
        <v>43</v>
      </c>
      <c r="K252" s="3" t="s">
        <v>43</v>
      </c>
      <c r="L252" s="3"/>
      <c r="M252" s="3"/>
      <c r="N252" s="3"/>
      <c r="O252" s="3"/>
      <c r="P252" s="3"/>
      <c r="Q252" s="3"/>
      <c r="R252" s="3"/>
      <c r="S252" s="3"/>
      <c r="T252" s="3"/>
      <c r="U252" s="3"/>
      <c r="V252" s="3"/>
      <c r="W252" s="3"/>
      <c r="X252" s="3"/>
      <c r="Y252" s="3"/>
      <c r="Z252" s="3"/>
      <c r="AA252" s="3"/>
      <c r="AB252" s="3" t="s">
        <v>43</v>
      </c>
      <c r="AC252" s="4" t="s">
        <v>21</v>
      </c>
    </row>
    <row r="253" spans="1:29" s="15" customFormat="1" ht="81.75" customHeight="1">
      <c r="A253" s="4" t="s">
        <v>242</v>
      </c>
      <c r="B253" s="4" t="s">
        <v>17</v>
      </c>
      <c r="C253" s="4" t="s">
        <v>18</v>
      </c>
      <c r="D253" s="4" t="s">
        <v>19</v>
      </c>
      <c r="E253" s="4" t="s">
        <v>71</v>
      </c>
      <c r="F253" s="8" t="s">
        <v>146</v>
      </c>
      <c r="G253" s="3">
        <v>2018</v>
      </c>
      <c r="H253" s="3">
        <v>2016</v>
      </c>
      <c r="I253" s="3" t="s">
        <v>151</v>
      </c>
      <c r="J253" s="3" t="s">
        <v>43</v>
      </c>
      <c r="K253" s="3" t="s">
        <v>43</v>
      </c>
      <c r="L253" s="3"/>
      <c r="M253" s="3"/>
      <c r="N253" s="3"/>
      <c r="O253" s="3"/>
      <c r="P253" s="3"/>
      <c r="Q253" s="3"/>
      <c r="R253" s="3"/>
      <c r="S253" s="3"/>
      <c r="T253" s="3"/>
      <c r="U253" s="3"/>
      <c r="V253" s="3"/>
      <c r="W253" s="3"/>
      <c r="X253" s="3"/>
      <c r="Y253" s="3"/>
      <c r="Z253" s="3"/>
      <c r="AA253" s="3"/>
      <c r="AB253" s="3" t="s">
        <v>43</v>
      </c>
      <c r="AC253" s="4" t="s">
        <v>21</v>
      </c>
    </row>
    <row r="254" spans="1:29" s="15" customFormat="1" ht="77.25" customHeight="1">
      <c r="A254" s="4" t="s">
        <v>243</v>
      </c>
      <c r="B254" s="4" t="s">
        <v>17</v>
      </c>
      <c r="C254" s="4" t="s">
        <v>18</v>
      </c>
      <c r="D254" s="4" t="s">
        <v>19</v>
      </c>
      <c r="E254" s="4" t="s">
        <v>71</v>
      </c>
      <c r="F254" s="8" t="s">
        <v>146</v>
      </c>
      <c r="G254" s="3">
        <v>2018</v>
      </c>
      <c r="H254" s="3">
        <v>2016</v>
      </c>
      <c r="I254" s="3" t="s">
        <v>158</v>
      </c>
      <c r="J254" s="3" t="s">
        <v>43</v>
      </c>
      <c r="K254" s="3" t="s">
        <v>43</v>
      </c>
      <c r="L254" s="3"/>
      <c r="M254" s="3"/>
      <c r="N254" s="3"/>
      <c r="O254" s="3"/>
      <c r="P254" s="3"/>
      <c r="Q254" s="3"/>
      <c r="R254" s="3"/>
      <c r="S254" s="3"/>
      <c r="T254" s="3"/>
      <c r="U254" s="3"/>
      <c r="V254" s="3"/>
      <c r="W254" s="3"/>
      <c r="X254" s="3"/>
      <c r="Y254" s="3"/>
      <c r="Z254" s="3"/>
      <c r="AA254" s="3"/>
      <c r="AB254" s="3" t="s">
        <v>43</v>
      </c>
      <c r="AC254" s="4" t="s">
        <v>21</v>
      </c>
    </row>
    <row r="255" spans="1:29" s="15" customFormat="1" ht="77.25" customHeight="1">
      <c r="A255" s="4" t="s">
        <v>244</v>
      </c>
      <c r="B255" s="4" t="s">
        <v>17</v>
      </c>
      <c r="C255" s="4" t="s">
        <v>18</v>
      </c>
      <c r="D255" s="4" t="s">
        <v>19</v>
      </c>
      <c r="E255" s="4" t="s">
        <v>71</v>
      </c>
      <c r="F255" s="8" t="s">
        <v>146</v>
      </c>
      <c r="G255" s="3">
        <v>2018</v>
      </c>
      <c r="H255" s="3">
        <v>2016</v>
      </c>
      <c r="I255" s="3" t="s">
        <v>171</v>
      </c>
      <c r="J255" s="3"/>
      <c r="K255" s="3"/>
      <c r="L255" s="3"/>
      <c r="M255" s="3"/>
      <c r="N255" s="3"/>
      <c r="O255" s="3"/>
      <c r="P255" s="3"/>
      <c r="Q255" s="3"/>
      <c r="R255" s="3"/>
      <c r="S255" s="3"/>
      <c r="T255" s="3"/>
      <c r="U255" s="3"/>
      <c r="V255" s="3"/>
      <c r="W255" s="3"/>
      <c r="X255" s="3"/>
      <c r="Y255" s="3"/>
      <c r="Z255" s="3"/>
      <c r="AA255" s="3"/>
      <c r="AB255" s="3"/>
      <c r="AC255" s="4" t="s">
        <v>21</v>
      </c>
    </row>
    <row r="256" spans="1:29" s="15" customFormat="1" ht="81" customHeight="1">
      <c r="A256" s="4" t="s">
        <v>245</v>
      </c>
      <c r="B256" s="4" t="s">
        <v>17</v>
      </c>
      <c r="C256" s="4" t="s">
        <v>18</v>
      </c>
      <c r="D256" s="4" t="s">
        <v>19</v>
      </c>
      <c r="E256" s="4" t="s">
        <v>71</v>
      </c>
      <c r="F256" s="8" t="s">
        <v>183</v>
      </c>
      <c r="G256" s="3">
        <v>2018</v>
      </c>
      <c r="H256" s="3">
        <v>2016</v>
      </c>
      <c r="I256" s="3" t="s">
        <v>330</v>
      </c>
      <c r="J256" s="3"/>
      <c r="K256" s="3"/>
      <c r="L256" s="3"/>
      <c r="M256" s="3"/>
      <c r="N256" s="3"/>
      <c r="O256" s="3"/>
      <c r="P256" s="3"/>
      <c r="Q256" s="3"/>
      <c r="R256" s="3"/>
      <c r="S256" s="3"/>
      <c r="T256" s="3"/>
      <c r="U256" s="3"/>
      <c r="V256" s="3"/>
      <c r="W256" s="3"/>
      <c r="X256" s="3"/>
      <c r="Y256" s="3"/>
      <c r="Z256" s="3"/>
      <c r="AA256" s="3"/>
      <c r="AB256" s="3"/>
      <c r="AC256" s="4" t="s">
        <v>21</v>
      </c>
    </row>
    <row r="257" spans="1:29" s="15" customFormat="1" ht="76.5" customHeight="1">
      <c r="A257" s="4" t="s">
        <v>246</v>
      </c>
      <c r="B257" s="4" t="s">
        <v>17</v>
      </c>
      <c r="C257" s="4" t="s">
        <v>18</v>
      </c>
      <c r="D257" s="4" t="s">
        <v>19</v>
      </c>
      <c r="E257" s="4" t="s">
        <v>71</v>
      </c>
      <c r="F257" s="8" t="s">
        <v>183</v>
      </c>
      <c r="G257" s="3">
        <v>2018</v>
      </c>
      <c r="H257" s="3">
        <v>2018</v>
      </c>
      <c r="I257" s="3" t="s">
        <v>331</v>
      </c>
      <c r="J257" s="3"/>
      <c r="K257" s="3"/>
      <c r="L257" s="3"/>
      <c r="M257" s="3"/>
      <c r="N257" s="3"/>
      <c r="O257" s="3"/>
      <c r="P257" s="3"/>
      <c r="Q257" s="3"/>
      <c r="R257" s="3"/>
      <c r="S257" s="3"/>
      <c r="T257" s="3"/>
      <c r="U257" s="3"/>
      <c r="V257" s="3"/>
      <c r="W257" s="3"/>
      <c r="X257" s="3"/>
      <c r="Y257" s="3"/>
      <c r="Z257" s="3"/>
      <c r="AA257" s="3"/>
      <c r="AB257" s="3"/>
      <c r="AC257" s="4" t="s">
        <v>21</v>
      </c>
    </row>
    <row r="258" spans="1:29" s="15" customFormat="1" ht="78.75" customHeight="1">
      <c r="A258" s="4" t="s">
        <v>247</v>
      </c>
      <c r="B258" s="4" t="s">
        <v>17</v>
      </c>
      <c r="C258" s="4" t="s">
        <v>18</v>
      </c>
      <c r="D258" s="4" t="s">
        <v>19</v>
      </c>
      <c r="E258" s="4" t="s">
        <v>71</v>
      </c>
      <c r="F258" s="8" t="s">
        <v>183</v>
      </c>
      <c r="G258" s="3">
        <v>2018</v>
      </c>
      <c r="H258" s="3">
        <v>2018</v>
      </c>
      <c r="I258" s="3" t="s">
        <v>340</v>
      </c>
      <c r="J258" s="3"/>
      <c r="K258" s="3"/>
      <c r="L258" s="3"/>
      <c r="M258" s="3"/>
      <c r="N258" s="3"/>
      <c r="O258" s="3"/>
      <c r="P258" s="3"/>
      <c r="Q258" s="3"/>
      <c r="R258" s="3"/>
      <c r="S258" s="3"/>
      <c r="T258" s="3"/>
      <c r="U258" s="3"/>
      <c r="V258" s="3"/>
      <c r="W258" s="3"/>
      <c r="X258" s="3"/>
      <c r="Y258" s="3"/>
      <c r="Z258" s="3"/>
      <c r="AA258" s="3"/>
      <c r="AB258" s="3"/>
      <c r="AC258" s="4" t="s">
        <v>21</v>
      </c>
    </row>
    <row r="259" spans="1:29" s="15" customFormat="1" ht="79.5" customHeight="1">
      <c r="A259" s="4" t="s">
        <v>248</v>
      </c>
      <c r="B259" s="4" t="s">
        <v>17</v>
      </c>
      <c r="C259" s="4" t="s">
        <v>18</v>
      </c>
      <c r="D259" s="4" t="s">
        <v>19</v>
      </c>
      <c r="E259" s="4" t="s">
        <v>71</v>
      </c>
      <c r="F259" s="8" t="s">
        <v>183</v>
      </c>
      <c r="G259" s="3">
        <v>2018</v>
      </c>
      <c r="H259" s="3">
        <v>2018</v>
      </c>
      <c r="I259" s="3" t="s">
        <v>333</v>
      </c>
      <c r="J259" s="3"/>
      <c r="K259" s="3"/>
      <c r="L259" s="3"/>
      <c r="M259" s="3"/>
      <c r="N259" s="3"/>
      <c r="O259" s="3"/>
      <c r="P259" s="3"/>
      <c r="Q259" s="3"/>
      <c r="R259" s="3"/>
      <c r="S259" s="3"/>
      <c r="T259" s="3"/>
      <c r="U259" s="3"/>
      <c r="V259" s="3"/>
      <c r="W259" s="3"/>
      <c r="X259" s="3"/>
      <c r="Y259" s="3"/>
      <c r="Z259" s="3"/>
      <c r="AA259" s="3"/>
      <c r="AB259" s="3"/>
      <c r="AC259" s="4" t="s">
        <v>21</v>
      </c>
    </row>
    <row r="260" spans="1:29" s="15" customFormat="1" ht="81" customHeight="1">
      <c r="A260" s="4" t="s">
        <v>249</v>
      </c>
      <c r="B260" s="4" t="s">
        <v>17</v>
      </c>
      <c r="C260" s="4" t="s">
        <v>18</v>
      </c>
      <c r="D260" s="4" t="s">
        <v>19</v>
      </c>
      <c r="E260" s="4" t="s">
        <v>71</v>
      </c>
      <c r="F260" s="8" t="s">
        <v>209</v>
      </c>
      <c r="G260" s="3">
        <v>2018</v>
      </c>
      <c r="H260" s="3">
        <v>2018</v>
      </c>
      <c r="I260" s="3" t="s">
        <v>219</v>
      </c>
      <c r="J260" s="3"/>
      <c r="K260" s="3"/>
      <c r="L260" s="3"/>
      <c r="M260" s="3"/>
      <c r="N260" s="3"/>
      <c r="O260" s="3"/>
      <c r="P260" s="3"/>
      <c r="Q260" s="3"/>
      <c r="R260" s="3"/>
      <c r="S260" s="3"/>
      <c r="T260" s="3"/>
      <c r="U260" s="3"/>
      <c r="V260" s="3"/>
      <c r="W260" s="3"/>
      <c r="X260" s="3"/>
      <c r="Y260" s="3"/>
      <c r="Z260" s="3"/>
      <c r="AA260" s="3"/>
      <c r="AB260" s="3"/>
      <c r="AC260" s="4" t="s">
        <v>21</v>
      </c>
    </row>
    <row r="261" spans="1:29" s="15" customFormat="1" ht="81" customHeight="1">
      <c r="A261" s="4" t="s">
        <v>250</v>
      </c>
      <c r="B261" s="4" t="s">
        <v>17</v>
      </c>
      <c r="C261" s="4" t="s">
        <v>18</v>
      </c>
      <c r="D261" s="4" t="s">
        <v>19</v>
      </c>
      <c r="E261" s="4" t="s">
        <v>71</v>
      </c>
      <c r="F261" s="8" t="s">
        <v>209</v>
      </c>
      <c r="G261" s="3">
        <v>2018</v>
      </c>
      <c r="H261" s="3">
        <v>2018</v>
      </c>
      <c r="I261" s="3" t="s">
        <v>260</v>
      </c>
      <c r="J261" s="3"/>
      <c r="K261" s="3"/>
      <c r="L261" s="3"/>
      <c r="M261" s="3"/>
      <c r="N261" s="3"/>
      <c r="O261" s="3"/>
      <c r="P261" s="3"/>
      <c r="Q261" s="3"/>
      <c r="R261" s="3"/>
      <c r="S261" s="3"/>
      <c r="T261" s="3"/>
      <c r="U261" s="3"/>
      <c r="V261" s="3"/>
      <c r="W261" s="3"/>
      <c r="X261" s="3"/>
      <c r="Y261" s="3"/>
      <c r="Z261" s="3"/>
      <c r="AA261" s="3"/>
      <c r="AB261" s="3"/>
      <c r="AC261" s="4" t="s">
        <v>21</v>
      </c>
    </row>
    <row r="262" spans="1:29" s="15" customFormat="1" ht="279" customHeight="1">
      <c r="A262" s="4" t="s">
        <v>251</v>
      </c>
      <c r="B262" s="4" t="s">
        <v>17</v>
      </c>
      <c r="C262" s="4" t="s">
        <v>18</v>
      </c>
      <c r="D262" s="4" t="s">
        <v>19</v>
      </c>
      <c r="E262" s="4" t="s">
        <v>71</v>
      </c>
      <c r="F262" s="8" t="s">
        <v>209</v>
      </c>
      <c r="G262" s="3">
        <v>2018</v>
      </c>
      <c r="H262" s="3">
        <v>2018</v>
      </c>
      <c r="I262" s="3" t="s">
        <v>284</v>
      </c>
      <c r="J262" s="3"/>
      <c r="K262" s="3"/>
      <c r="L262" s="3"/>
      <c r="M262" s="3"/>
      <c r="N262" s="3"/>
      <c r="O262" s="3"/>
      <c r="P262" s="3"/>
      <c r="Q262" s="3"/>
      <c r="R262" s="3"/>
      <c r="S262" s="3"/>
      <c r="T262" s="3"/>
      <c r="U262" s="3"/>
      <c r="V262" s="3"/>
      <c r="W262" s="3"/>
      <c r="X262" s="3"/>
      <c r="Y262" s="3"/>
      <c r="Z262" s="3"/>
      <c r="AA262" s="3"/>
      <c r="AB262" s="3"/>
      <c r="AC262" s="4" t="s">
        <v>21</v>
      </c>
    </row>
    <row r="263" spans="1:29" s="15" customFormat="1" ht="279" customHeight="1">
      <c r="A263" s="4" t="s">
        <v>252</v>
      </c>
      <c r="B263" s="4" t="s">
        <v>17</v>
      </c>
      <c r="C263" s="4" t="s">
        <v>18</v>
      </c>
      <c r="D263" s="4" t="s">
        <v>19</v>
      </c>
      <c r="E263" s="4" t="s">
        <v>71</v>
      </c>
      <c r="F263" s="8" t="s">
        <v>209</v>
      </c>
      <c r="G263" s="3">
        <v>2018</v>
      </c>
      <c r="H263" s="3">
        <v>2018</v>
      </c>
      <c r="I263" s="3" t="s">
        <v>290</v>
      </c>
      <c r="J263" s="3"/>
      <c r="K263" s="3"/>
      <c r="L263" s="3"/>
      <c r="M263" s="3"/>
      <c r="N263" s="3"/>
      <c r="O263" s="3"/>
      <c r="P263" s="3"/>
      <c r="Q263" s="3"/>
      <c r="R263" s="3"/>
      <c r="S263" s="3"/>
      <c r="T263" s="3"/>
      <c r="U263" s="3"/>
      <c r="V263" s="3"/>
      <c r="W263" s="3"/>
      <c r="X263" s="3"/>
      <c r="Y263" s="3"/>
      <c r="Z263" s="3"/>
      <c r="AA263" s="3"/>
      <c r="AB263" s="3"/>
      <c r="AC263" s="4" t="s">
        <v>21</v>
      </c>
    </row>
    <row r="264" spans="1:29" s="15" customFormat="1" ht="279" customHeight="1">
      <c r="A264" s="4" t="s">
        <v>259</v>
      </c>
      <c r="B264" s="4" t="s">
        <v>17</v>
      </c>
      <c r="C264" s="4" t="s">
        <v>18</v>
      </c>
      <c r="D264" s="4" t="s">
        <v>19</v>
      </c>
      <c r="E264" s="4" t="s">
        <v>71</v>
      </c>
      <c r="F264" s="8" t="s">
        <v>209</v>
      </c>
      <c r="G264" s="3">
        <v>2018</v>
      </c>
      <c r="H264" s="3">
        <v>2018</v>
      </c>
      <c r="I264" s="3" t="s">
        <v>341</v>
      </c>
      <c r="J264" s="3"/>
      <c r="K264" s="3"/>
      <c r="L264" s="3"/>
      <c r="M264" s="3"/>
      <c r="N264" s="3"/>
      <c r="O264" s="3"/>
      <c r="P264" s="3"/>
      <c r="Q264" s="3"/>
      <c r="R264" s="3"/>
      <c r="S264" s="3"/>
      <c r="T264" s="3"/>
      <c r="U264" s="3"/>
      <c r="V264" s="3"/>
      <c r="W264" s="3"/>
      <c r="X264" s="3"/>
      <c r="Y264" s="3"/>
      <c r="Z264" s="3"/>
      <c r="AA264" s="3"/>
      <c r="AB264" s="3"/>
      <c r="AC264" s="4" t="s">
        <v>21</v>
      </c>
    </row>
    <row r="265" spans="1:29" s="15" customFormat="1" ht="279" customHeight="1">
      <c r="A265" s="4" t="s">
        <v>264</v>
      </c>
      <c r="B265" s="4" t="s">
        <v>17</v>
      </c>
      <c r="C265" s="4" t="s">
        <v>18</v>
      </c>
      <c r="D265" s="4" t="s">
        <v>19</v>
      </c>
      <c r="E265" s="4" t="s">
        <v>71</v>
      </c>
      <c r="F265" s="8" t="s">
        <v>313</v>
      </c>
      <c r="G265" s="3">
        <v>2018</v>
      </c>
      <c r="H265" s="3">
        <v>2019</v>
      </c>
      <c r="I265" s="3" t="s">
        <v>305</v>
      </c>
      <c r="J265" s="3"/>
      <c r="K265" s="3"/>
      <c r="L265" s="3"/>
      <c r="M265" s="3"/>
      <c r="N265" s="3"/>
      <c r="O265" s="3"/>
      <c r="P265" s="3"/>
      <c r="Q265" s="3"/>
      <c r="R265" s="3"/>
      <c r="S265" s="3"/>
      <c r="T265" s="3"/>
      <c r="U265" s="3"/>
      <c r="V265" s="3"/>
      <c r="W265" s="3"/>
      <c r="X265" s="3"/>
      <c r="Y265" s="3"/>
      <c r="Z265" s="3"/>
      <c r="AA265" s="3"/>
      <c r="AB265" s="3"/>
      <c r="AC265" s="4" t="s">
        <v>21</v>
      </c>
    </row>
    <row r="266" spans="1:29" s="15" customFormat="1" ht="80.25" hidden="1" customHeight="1">
      <c r="A266" s="4" t="s">
        <v>50</v>
      </c>
      <c r="B266" s="4" t="s">
        <v>32</v>
      </c>
      <c r="C266" s="4" t="s">
        <v>33</v>
      </c>
      <c r="D266" s="4" t="s">
        <v>59</v>
      </c>
      <c r="E266" s="4" t="s">
        <v>60</v>
      </c>
      <c r="F266" s="4" t="s">
        <v>35</v>
      </c>
      <c r="G266" s="3">
        <v>2015</v>
      </c>
      <c r="H266" s="3">
        <v>2015</v>
      </c>
      <c r="I266" s="3">
        <v>2015</v>
      </c>
      <c r="J266" s="3"/>
      <c r="K266" s="3"/>
      <c r="L266" s="3"/>
      <c r="M266" s="3"/>
      <c r="N266" s="3"/>
      <c r="O266" s="3"/>
      <c r="P266" s="3"/>
      <c r="Q266" s="3"/>
      <c r="R266" s="3"/>
      <c r="S266" s="3"/>
      <c r="T266" s="3"/>
      <c r="U266" s="3"/>
      <c r="V266" s="3"/>
      <c r="W266" s="3"/>
      <c r="X266" s="3"/>
      <c r="Y266" s="3"/>
      <c r="Z266" s="3"/>
      <c r="AA266" s="3"/>
      <c r="AB266" s="3">
        <v>-0.46739999999999998</v>
      </c>
      <c r="AC266" s="27" t="s">
        <v>274</v>
      </c>
    </row>
    <row r="267" spans="1:29" s="15" customFormat="1" ht="76.5" hidden="1" customHeight="1">
      <c r="A267" s="4" t="s">
        <v>61</v>
      </c>
      <c r="B267" s="4" t="s">
        <v>32</v>
      </c>
      <c r="C267" s="4" t="s">
        <v>33</v>
      </c>
      <c r="D267" s="4" t="s">
        <v>59</v>
      </c>
      <c r="E267" s="4" t="s">
        <v>62</v>
      </c>
      <c r="F267" s="4" t="s">
        <v>63</v>
      </c>
      <c r="G267" s="3">
        <v>2015</v>
      </c>
      <c r="H267" s="3">
        <v>2015</v>
      </c>
      <c r="I267" s="3">
        <v>2015</v>
      </c>
      <c r="J267" s="3">
        <v>0.85799999999999998</v>
      </c>
      <c r="K267" s="3">
        <v>0.55840000000000001</v>
      </c>
      <c r="L267" s="3"/>
      <c r="M267" s="3"/>
      <c r="N267" s="3"/>
      <c r="O267" s="3"/>
      <c r="P267" s="3"/>
      <c r="Q267" s="3"/>
      <c r="R267" s="3"/>
      <c r="S267" s="3"/>
      <c r="T267" s="3"/>
      <c r="U267" s="3"/>
      <c r="V267" s="3"/>
      <c r="W267" s="3"/>
      <c r="X267" s="3"/>
      <c r="Y267" s="3"/>
      <c r="Z267" s="3"/>
      <c r="AA267" s="3"/>
      <c r="AB267" s="3">
        <v>-0.29959999999999998</v>
      </c>
      <c r="AC267" s="27" t="s">
        <v>275</v>
      </c>
    </row>
    <row r="268" spans="1:29" s="15" customFormat="1" ht="79.5" hidden="1" customHeight="1">
      <c r="A268" s="28" t="s">
        <v>89</v>
      </c>
      <c r="B268" s="4" t="s">
        <v>32</v>
      </c>
      <c r="C268" s="4" t="s">
        <v>90</v>
      </c>
      <c r="D268" s="4" t="s">
        <v>91</v>
      </c>
      <c r="E268" s="4" t="s">
        <v>34</v>
      </c>
      <c r="F268" s="4" t="s">
        <v>35</v>
      </c>
      <c r="G268" s="3">
        <v>2016</v>
      </c>
      <c r="H268" s="3">
        <v>2016</v>
      </c>
      <c r="I268" s="3" t="s">
        <v>98</v>
      </c>
      <c r="J268" s="3"/>
      <c r="K268" s="3"/>
      <c r="L268" s="3"/>
      <c r="M268" s="3"/>
      <c r="N268" s="3"/>
      <c r="O268" s="3"/>
      <c r="P268" s="3"/>
      <c r="Q268" s="3"/>
      <c r="R268" s="3"/>
      <c r="S268" s="3"/>
      <c r="T268" s="3"/>
      <c r="U268" s="3"/>
      <c r="V268" s="3"/>
      <c r="W268" s="3"/>
      <c r="X268" s="3"/>
      <c r="Y268" s="3"/>
      <c r="Z268" s="3"/>
      <c r="AA268" s="3"/>
      <c r="AB268" s="3">
        <v>-0.65820000000000001</v>
      </c>
      <c r="AC268" s="27" t="s">
        <v>276</v>
      </c>
    </row>
    <row r="269" spans="1:29" s="15" customFormat="1" ht="80.25" hidden="1" customHeight="1">
      <c r="A269" s="28" t="s">
        <v>104</v>
      </c>
      <c r="B269" s="4" t="s">
        <v>32</v>
      </c>
      <c r="C269" s="4" t="s">
        <v>90</v>
      </c>
      <c r="D269" s="4" t="s">
        <v>91</v>
      </c>
      <c r="E269" s="4" t="s">
        <v>34</v>
      </c>
      <c r="F269" s="4" t="s">
        <v>35</v>
      </c>
      <c r="G269" s="3">
        <v>2016</v>
      </c>
      <c r="H269" s="3">
        <v>2016</v>
      </c>
      <c r="I269" s="3" t="s">
        <v>103</v>
      </c>
      <c r="J269" s="3"/>
      <c r="K269" s="3"/>
      <c r="L269" s="3"/>
      <c r="M269" s="3"/>
      <c r="N269" s="3"/>
      <c r="O269" s="3"/>
      <c r="P269" s="3"/>
      <c r="Q269" s="3"/>
      <c r="R269" s="3"/>
      <c r="S269" s="3"/>
      <c r="T269" s="3"/>
      <c r="U269" s="3"/>
      <c r="V269" s="3"/>
      <c r="W269" s="3"/>
      <c r="X269" s="3"/>
      <c r="Y269" s="3"/>
      <c r="Z269" s="3"/>
      <c r="AA269" s="3"/>
      <c r="AB269" s="3">
        <v>-0.63319999999999999</v>
      </c>
      <c r="AC269" s="27" t="s">
        <v>277</v>
      </c>
    </row>
    <row r="270" spans="1:29" s="15" customFormat="1" ht="240">
      <c r="A270" s="41" t="s">
        <v>464</v>
      </c>
      <c r="B270" s="41" t="s">
        <v>17</v>
      </c>
      <c r="C270" s="41" t="s">
        <v>18</v>
      </c>
      <c r="D270" s="41" t="s">
        <v>19</v>
      </c>
      <c r="E270" s="41" t="s">
        <v>71</v>
      </c>
      <c r="F270" s="43" t="s">
        <v>313</v>
      </c>
      <c r="G270" s="44">
        <v>2018</v>
      </c>
      <c r="H270" s="44">
        <v>2019</v>
      </c>
      <c r="I270" s="44" t="s">
        <v>460</v>
      </c>
      <c r="J270" s="44"/>
      <c r="K270" s="44"/>
      <c r="L270" s="44"/>
      <c r="M270" s="44"/>
      <c r="N270" s="44"/>
      <c r="O270" s="44"/>
      <c r="P270" s="44"/>
      <c r="Q270" s="44"/>
      <c r="R270" s="44"/>
      <c r="S270" s="44"/>
      <c r="T270" s="44"/>
      <c r="U270" s="44"/>
      <c r="V270" s="44"/>
      <c r="W270" s="44"/>
      <c r="X270" s="44"/>
      <c r="Y270" s="44"/>
      <c r="Z270" s="44"/>
      <c r="AA270" s="44"/>
      <c r="AB270" s="44"/>
      <c r="AC270" s="41" t="s">
        <v>21</v>
      </c>
    </row>
    <row r="271" spans="1:29" s="15" customFormat="1"/>
    <row r="272" spans="1:29" s="15" customFormat="1"/>
    <row r="273" s="15" customFormat="1"/>
    <row r="274" s="15" customFormat="1"/>
    <row r="275" s="15" customFormat="1"/>
    <row r="276" s="15" customFormat="1"/>
    <row r="277" s="15" customFormat="1"/>
    <row r="278" s="15" customFormat="1"/>
    <row r="279" s="15" customFormat="1"/>
    <row r="280" s="15" customFormat="1"/>
    <row r="281" s="15" customFormat="1"/>
    <row r="282" s="15" customFormat="1"/>
    <row r="283" s="15" customFormat="1"/>
    <row r="284" s="15" customFormat="1"/>
    <row r="285" s="15" customFormat="1"/>
    <row r="286" s="15" customFormat="1"/>
    <row r="287" s="15" customFormat="1"/>
    <row r="288" s="15" customFormat="1"/>
    <row r="289" s="15" customFormat="1"/>
    <row r="290" s="15" customFormat="1"/>
    <row r="291" s="15" customFormat="1"/>
    <row r="292" s="15" customFormat="1"/>
    <row r="293" s="15" customFormat="1"/>
    <row r="294" s="15" customFormat="1"/>
    <row r="295" s="15" customFormat="1"/>
    <row r="296" s="15" customFormat="1"/>
    <row r="297" s="15" customFormat="1"/>
    <row r="298" s="15" customFormat="1"/>
    <row r="299" s="15" customFormat="1"/>
    <row r="300" s="15" customFormat="1"/>
    <row r="301" s="15" customFormat="1"/>
    <row r="302" s="15" customFormat="1"/>
    <row r="303" s="15" customFormat="1"/>
    <row r="304" s="15" customFormat="1"/>
    <row r="305" s="15" customFormat="1"/>
    <row r="306" s="15" customFormat="1"/>
    <row r="307" s="15" customFormat="1"/>
    <row r="308" s="15" customFormat="1"/>
    <row r="309" s="15" customFormat="1"/>
    <row r="310" s="15" customFormat="1"/>
    <row r="311" s="15" customFormat="1"/>
    <row r="312" s="15" customFormat="1"/>
    <row r="313" s="15" customFormat="1"/>
    <row r="314" s="15" customFormat="1"/>
    <row r="315" s="15" customFormat="1"/>
    <row r="316" s="15" customFormat="1"/>
  </sheetData>
  <pageMargins left="0.39370078740157483" right="0.39370078740157483" top="0.78740157480314965" bottom="0.39370078740157483" header="0.31496062992125984" footer="0.31496062992125984"/>
  <pageSetup paperSize="9" scale="70"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Январь - февраль 2019</vt:lpstr>
      <vt:lpstr>'Январь - февраль 2019'!_GoBack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Барабаш Екатерина Николаевна</dc:creator>
  <cp:lastModifiedBy>kononenkoea</cp:lastModifiedBy>
  <cp:lastPrinted>2017-04-10T12:10:47Z</cp:lastPrinted>
  <dcterms:created xsi:type="dcterms:W3CDTF">2014-10-15T15:06:23Z</dcterms:created>
  <dcterms:modified xsi:type="dcterms:W3CDTF">2019-03-14T12:40:33Z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-1953148595</vt:i4>
  </property>
  <property fmtid="{D5CDD505-2E9C-101B-9397-08002B2CF9AE}" pid="3" name="_NewReviewCycle">
    <vt:lpwstr/>
  </property>
  <property fmtid="{D5CDD505-2E9C-101B-9397-08002B2CF9AE}" pid="4" name="_EmailSubject">
    <vt:lpwstr>Исполнение майских указов Президента</vt:lpwstr>
  </property>
  <property fmtid="{D5CDD505-2E9C-101B-9397-08002B2CF9AE}" pid="5" name="_AuthorEmail">
    <vt:lpwstr>priemnaya6@cherepovetscity.ru</vt:lpwstr>
  </property>
  <property fmtid="{D5CDD505-2E9C-101B-9397-08002B2CF9AE}" pid="6" name="_AuthorEmailDisplayName">
    <vt:lpwstr>Приемная Авдеевой Е.О.</vt:lpwstr>
  </property>
  <property fmtid="{D5CDD505-2E9C-101B-9397-08002B2CF9AE}" pid="7" name="_ReviewingToolsShownOnce">
    <vt:lpwstr/>
  </property>
</Properties>
</file>