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601" activeTab="0"/>
  </bookViews>
  <sheets>
    <sheet name="доходы" sheetId="1" r:id="rId1"/>
    <sheet name="расходы" sheetId="2" r:id="rId2"/>
  </sheets>
  <definedNames>
    <definedName name="_xlnm.Print_Titles" localSheetId="1">'расходы'!$3:$3</definedName>
    <definedName name="_xlnm.Print_Area" localSheetId="0">'доходы'!$A:$G</definedName>
    <definedName name="_xlnm.Print_Area" localSheetId="1">'расходы'!$A:$H</definedName>
  </definedNames>
  <calcPr fullCalcOnLoad="1"/>
</workbook>
</file>

<file path=xl/sharedStrings.xml><?xml version="1.0" encoding="utf-8"?>
<sst xmlns="http://schemas.openxmlformats.org/spreadsheetml/2006/main" count="228" uniqueCount="140">
  <si>
    <t>тыс. рублей</t>
  </si>
  <si>
    <t>Наименование</t>
  </si>
  <si>
    <t>Раздел</t>
  </si>
  <si>
    <t>Подраздел</t>
  </si>
  <si>
    <t>ОБЩЕГОСУДАРСТВЕННЫЕ 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</si>
  <si>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</si>
  <si>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</si>
  <si>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</si>
  <si>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</si>
  <si>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</si>
  <si>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</si>
  <si>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</si>
  <si>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Судебная система</t>
  </si>
  <si>
    <t>05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</si>
  <si>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</si>
  <si>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06</t>
  </si>
  <si>
    <t>Обеспечение проведения выборов и референдумов</t>
  </si>
  <si>
    <t>07</t>
  </si>
  <si>
    <t>11</t>
  </si>
  <si>
    <t>Другие общегосударственные вопросы</t>
  </si>
  <si>
    <t>13</t>
  </si>
  <si>
    <t>НАЦИОНАЛЬНАЯ БЕЗОПАСНОСТЬ И ПРАВООХРАНИТЕЛЬНАЯ 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</si>
  <si>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</si>
  <si>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</si>
  <si>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</si>
  <si>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Общеэкономические вопросы</t>
  </si>
  <si>
    <t>Транспорт</t>
  </si>
  <si>
    <t>08</t>
  </si>
  <si>
    <t>Дорожное хозяйство (дорожные фонды)</t>
  </si>
  <si>
    <t>Связь и информатика</t>
  </si>
  <si>
    <t>10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</si>
  <si>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</si>
  <si>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</si>
  <si>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</si>
  <si>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</si>
  <si>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</si>
  <si>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</si>
  <si>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</si>
  <si>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</si>
  <si>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</si>
  <si>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</si>
  <si>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</si>
  <si>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</si>
  <si>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</si>
  <si>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</si>
  <si>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</si>
  <si>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</si>
  <si>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 xml:space="preserve">Культура </t>
  </si>
  <si>
    <t xml:space="preserve">Другие вопросы в области культуры, кинематографии </t>
  </si>
  <si>
    <t>ЗДРАВООХРАНЕНИЕ</t>
  </si>
  <si>
    <t>Санитарно-эпидемиологическое благополучие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</si>
  <si>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</si>
  <si>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</si>
  <si>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</si>
  <si>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</si>
  <si>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</si>
  <si>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</si>
  <si>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</si>
  <si>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</si>
  <si>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</si>
  <si>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</si>
  <si>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</si>
  <si>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 xml:space="preserve">Обслуживание государственного внутреннего и муниципального долга </t>
  </si>
  <si>
    <t>В % к аналогичному периоду прошлого года</t>
  </si>
  <si>
    <t>1. Доходы городского бюджета</t>
  </si>
  <si>
    <t>2. Расходы городского бюджета</t>
  </si>
  <si>
    <t>ВСЕГО РАСХОДОВ</t>
  </si>
  <si>
    <t>Наименование доходов</t>
  </si>
  <si>
    <t>Код бюджетной классификации</t>
  </si>
  <si>
    <t>НАЛОГОВЫЕ И НЕНАЛОГОВЫЕ ДОХОДЫ</t>
  </si>
  <si>
    <t>1 00 00000 00 0000 000</t>
  </si>
  <si>
    <t>Налог на доходы физических лиц</t>
  </si>
  <si>
    <t>1 01 02000 01 0000 110</t>
  </si>
  <si>
    <t>Акцизы по подакцизным товарам, производимым на территории Российской Федерации</t>
  </si>
  <si>
    <t>1 03 02000 01 0000 110</t>
  </si>
  <si>
    <t>Налог, взимаемый в связи с применением упрощенной системы налогообложения</t>
  </si>
  <si>
    <t>1 05 01000 00 0000 110</t>
  </si>
  <si>
    <t>Единый налог на  вмененный доход для отдельных видов деятельности</t>
  </si>
  <si>
    <t>1 05 02010 02 0000 110</t>
  </si>
  <si>
    <t>Единый сельскохозяйственный налог</t>
  </si>
  <si>
    <t>1 05 03000 01 0000 110</t>
  </si>
  <si>
    <t>Налог, взимаемый в связи с применением патентной системы налогообложения, зачисляемый в бюджеты городских округов</t>
  </si>
  <si>
    <t>1 05 04010 02 0000 110</t>
  </si>
  <si>
    <t xml:space="preserve">Налог на имущество физических лиц  </t>
  </si>
  <si>
    <t>1 06 01000 00 0000 110</t>
  </si>
  <si>
    <t>Земельный налог</t>
  </si>
  <si>
    <t>1 06 06000 00 0000 110</t>
  </si>
  <si>
    <t>Государственная пошлина</t>
  </si>
  <si>
    <t>1 08 00000 00 0000 000</t>
  </si>
  <si>
    <t>Задолженность и перерасчеты по отмененным налогам, сборам и иным обязательным платежам</t>
  </si>
  <si>
    <t>1 09 00000 00 0000 000</t>
  </si>
  <si>
    <t>Доходы, получаемые в виде арендной платы  за земельные участки а также средства от продажи права на заключение договоров аренды  земельных участков</t>
  </si>
  <si>
    <t>1 11 05000 00 0000 120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</si>
  <si>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</si>
  <si>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1 11 05034 04 0000 120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</si>
  <si>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</si>
  <si>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1 11 07014 04 0000 120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</si>
  <si>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</si>
  <si>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1 11 09044 04 0000 120</t>
  </si>
  <si>
    <t>Плата за негативное воздействие на окружающую среду</t>
  </si>
  <si>
    <t>1 12 01000 01 0000 120</t>
  </si>
  <si>
    <t>Доходы от оказания платных услуг (работ) и компенсации затрат государства</t>
  </si>
  <si>
    <t>1 13 00000 00 0000 000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</si>
  <si>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</si>
  <si>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1 14 02040 04 0000 410</t>
  </si>
  <si>
    <t>Доходы от продажи земельных участков, находящихся в государственной и муниципальной собственности</t>
  </si>
  <si>
    <t>1 14 06000 00 0000 000</t>
  </si>
  <si>
    <t>Штрафы, санкции, возмещение ущерба</t>
  </si>
  <si>
    <t>1 16 00000 00 0000 000</t>
  </si>
  <si>
    <t xml:space="preserve">Прочие неналоговые доходы </t>
  </si>
  <si>
    <t>1 17 00000 00 0000 000</t>
  </si>
  <si>
    <t>БЕЗВОЗМЕЗДНЫЕ ПОСТУПЛЕНИЯ</t>
  </si>
  <si>
    <t>2 00 00000 00 0000 000</t>
  </si>
  <si>
    <t>Субсидии из других бюджетов бюджетной системы РФ</t>
  </si>
  <si>
    <t>2 02 20000 00 0000 151</t>
  </si>
  <si>
    <t>Субвенции бюджетам бюджетной системы РФ</t>
  </si>
  <si>
    <t>2 02 30000 00 0000 151</t>
  </si>
  <si>
    <t>Иные межбюджетные трансферты</t>
  </si>
  <si>
    <t>2 02 40000 00 0000 151</t>
  </si>
  <si>
    <t>Прочие безвозмездные поступления</t>
  </si>
  <si>
    <t>2 07 04000 04 0000 180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</si>
  <si>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</si>
  <si>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2 18 00000 00 0000 151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</si>
  <si>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</si>
  <si>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2 19 00000 04 0000 151</t>
  </si>
  <si>
    <t xml:space="preserve">ВСЕГО ДОХОДОВ </t>
  </si>
  <si>
    <t>Профессиональная подготовка, переподготовка и повышение квалификации</t>
  </si>
  <si>
    <t>Спорт высших достижений</t>
  </si>
  <si>
    <t>План на 2018 год</t>
  </si>
  <si>
    <t>В % к плану на 2018 год</t>
  </si>
  <si>
    <t>Плановые показатели на 2018 год, утвержденныес учетом по-становлений (распоряже-ний) мэрии города</t>
  </si>
  <si>
    <t>В % к плановым показателям на 2018 год</t>
  </si>
  <si>
    <t>Исполнено                              за 1 полугодие 2018 года</t>
  </si>
  <si>
    <t>Исполнено                              за 1 полугодие 2017 года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</si>
  <si>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</si>
  <si>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1 11 05300 00 0000 120</t>
  </si>
  <si>
    <t>Безвозмездные поступления от негосударственных организаций</t>
  </si>
  <si>
    <t>2 04 00000 00 0000 000</t>
  </si>
  <si>
    <t>Анализ исполнения городского бюджета по доходам и расходам в разрезе кодов бюджетной классификации Российской Федерации
 за 1 полугодие 2018 года в сравнении с 1 полугодием 2017 года и плановыми значениями на 2018 год</t>
  </si>
  <si>
    <t>-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</si>
</sst>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_(* #,##0.0_);_(* \(#,##0.0\);_(* &quot;-&quot;??_);_(@_)"/>
    <numFmt numFmtId="177" formatCode="0.0"/>
    <numFmt numFmtId="178" formatCode="_-* #,##0.0_р_._-;\-* #,##0.0_р_._-;_-* &quot;-&quot;??_р_._-;_-@_-"/>
    <numFmt numFmtId="179" formatCode="_-* #,##0.0_р_._-;\-* #,##0.0_р_._-;_-* &quot;-&quot;?_р_._-;_-@_-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#,##0.0_р_."/>
    <numFmt numFmtId="186" formatCode="#,##0.0&quot;р.&quot;"/>
    <numFmt numFmtId="187" formatCode="0.00000000"/>
    <numFmt numFmtId="188" formatCode="0.0000000"/>
    <numFmt numFmtId="189" formatCode="_-* #,##0_р_._-;\-* #,##0_р_._-;_-* &quot;-&quot;??_р_._-;_-@_-"/>
    <numFmt numFmtId="190" formatCode="0.0%"/>
    <numFmt numFmtId="191" formatCode="#,##0.0\ &quot;₽&quot;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42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8"/>
      <color indexed="56"/>
      <name val="Cambria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3"/>
      <color indexed="8"/>
      <name val="Times New Roman"/>
      <family val="1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8"/>
      <color theme="3"/>
      <name val="Cambria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  <font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33" borderId="0" xfId="0" applyFont="1" applyFill="1" applyAlignment="1">
      <alignment horizontal="justify" vertical="center"/>
    </xf>
    <xf numFmtId="0" fontId="3" fillId="33" borderId="0" xfId="0" applyFont="1" applyFill="1" applyAlignment="1">
      <alignment vertical="center"/>
    </xf>
    <xf numFmtId="0" fontId="3" fillId="33" borderId="0" xfId="0" applyNumberFormat="1" applyFont="1" applyFill="1" applyBorder="1" applyAlignment="1" applyProtection="1">
      <alignment horizontal="center" vertical="center"/>
      <protection/>
    </xf>
    <xf numFmtId="0" fontId="3" fillId="33" borderId="10" xfId="0" applyNumberFormat="1" applyFont="1" applyFill="1" applyBorder="1" applyAlignment="1" applyProtection="1">
      <alignment horizontal="justify" vertical="center" wrapText="1"/>
      <protection/>
    </xf>
    <xf numFmtId="49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>
      <alignment vertical="center"/>
    </xf>
    <xf numFmtId="180" fontId="3" fillId="33" borderId="10" xfId="0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justify" vertical="center" wrapText="1"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0" xfId="52" applyNumberFormat="1" applyFont="1" applyFill="1" applyBorder="1" applyAlignment="1" applyProtection="1">
      <alignment horizontal="justify" vertical="center" wrapText="1"/>
      <protection hidden="1"/>
    </xf>
    <xf numFmtId="49" fontId="3" fillId="33" borderId="10" xfId="0" applyNumberFormat="1" applyFont="1" applyFill="1" applyBorder="1" applyAlignment="1">
      <alignment horizontal="justify" vertical="center" wrapText="1"/>
    </xf>
    <xf numFmtId="0" fontId="3" fillId="33" borderId="10" xfId="0" applyFont="1" applyFill="1" applyBorder="1" applyAlignment="1">
      <alignment horizontal="justify" vertical="center"/>
    </xf>
    <xf numFmtId="180" fontId="3" fillId="33" borderId="10" xfId="53" applyNumberFormat="1" applyFont="1" applyFill="1" applyBorder="1" applyAlignment="1">
      <alignment horizontal="center" vertical="center" wrapText="1"/>
      <protection/>
    </xf>
    <xf numFmtId="0" fontId="3" fillId="33" borderId="10" xfId="53" applyFont="1" applyFill="1" applyBorder="1" applyAlignment="1">
      <alignment horizontal="center" vertical="center" wrapText="1"/>
      <protection/>
    </xf>
    <xf numFmtId="0" fontId="3" fillId="0" borderId="11" xfId="53" applyFont="1" applyBorder="1" applyAlignment="1">
      <alignment horizontal="center" vertical="center" wrapText="1"/>
      <protection/>
    </xf>
    <xf numFmtId="0" fontId="3" fillId="0" borderId="11" xfId="53" applyFont="1" applyFill="1" applyBorder="1" applyAlignment="1">
      <alignment horizontal="center" vertical="center" wrapText="1"/>
      <protection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53" applyFont="1" applyAlignment="1">
      <alignment vertical="center"/>
      <protection/>
    </xf>
    <xf numFmtId="0" fontId="3" fillId="0" borderId="0" xfId="53" applyFont="1" applyAlignment="1">
      <alignment horizontal="center" vertical="center"/>
      <protection/>
    </xf>
    <xf numFmtId="0" fontId="3" fillId="0" borderId="0" xfId="53" applyFont="1" applyAlignment="1">
      <alignment horizontal="justify" vertical="center"/>
      <protection/>
    </xf>
    <xf numFmtId="176" fontId="3" fillId="0" borderId="0" xfId="62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33" borderId="0" xfId="0" applyFont="1" applyFill="1" applyBorder="1" applyAlignment="1">
      <alignment horizontal="right" vertical="center"/>
    </xf>
    <xf numFmtId="0" fontId="4" fillId="0" borderId="10" xfId="0" applyFont="1" applyBorder="1" applyAlignment="1">
      <alignment vertical="center" wrapText="1"/>
    </xf>
    <xf numFmtId="0" fontId="4" fillId="0" borderId="10" xfId="53" applyFont="1" applyFill="1" applyBorder="1" applyAlignment="1">
      <alignment horizontal="center" vertical="center" wrapText="1"/>
      <protection/>
    </xf>
    <xf numFmtId="180" fontId="4" fillId="0" borderId="10" xfId="62" applyNumberFormat="1" applyFont="1" applyBorder="1" applyAlignment="1">
      <alignment horizontal="right" vertical="center" indent="1"/>
    </xf>
    <xf numFmtId="190" fontId="4" fillId="0" borderId="10" xfId="57" applyNumberFormat="1" applyFont="1" applyBorder="1" applyAlignment="1">
      <alignment horizontal="right" vertical="center" indent="1"/>
    </xf>
    <xf numFmtId="0" fontId="4" fillId="0" borderId="10" xfId="53" applyFont="1" applyBorder="1" applyAlignment="1">
      <alignment vertical="center" wrapText="1"/>
      <protection/>
    </xf>
    <xf numFmtId="180" fontId="4" fillId="0" borderId="10" xfId="0" applyNumberFormat="1" applyFont="1" applyBorder="1" applyAlignment="1">
      <alignment horizontal="right" vertical="center" indent="1"/>
    </xf>
    <xf numFmtId="0" fontId="4" fillId="0" borderId="10" xfId="53" applyFont="1" applyFill="1" applyBorder="1" applyAlignment="1">
      <alignment vertical="center" wrapText="1"/>
      <protection/>
    </xf>
    <xf numFmtId="180" fontId="4" fillId="0" borderId="10" xfId="0" applyNumberFormat="1" applyFont="1" applyFill="1" applyBorder="1" applyAlignment="1">
      <alignment horizontal="right" vertical="center" inden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180" fontId="4" fillId="0" borderId="10" xfId="60" applyNumberFormat="1" applyFont="1" applyFill="1" applyBorder="1" applyAlignment="1">
      <alignment horizontal="right" vertical="center" indent="1"/>
    </xf>
    <xf numFmtId="180" fontId="5" fillId="0" borderId="10" xfId="0" applyNumberFormat="1" applyFont="1" applyBorder="1" applyAlignment="1">
      <alignment horizontal="right" vertical="center" indent="1"/>
    </xf>
    <xf numFmtId="0" fontId="3" fillId="33" borderId="10" xfId="0" applyFont="1" applyFill="1" applyBorder="1" applyAlignment="1">
      <alignment horizontal="right" vertical="center"/>
    </xf>
    <xf numFmtId="0" fontId="3" fillId="33" borderId="0" xfId="0" applyFont="1" applyFill="1" applyAlignment="1">
      <alignment horizontal="right" vertical="center"/>
    </xf>
    <xf numFmtId="190" fontId="3" fillId="33" borderId="10" xfId="0" applyNumberFormat="1" applyFont="1" applyFill="1" applyBorder="1" applyAlignment="1">
      <alignment horizontal="right" vertical="center"/>
    </xf>
    <xf numFmtId="0" fontId="3" fillId="33" borderId="0" xfId="0" applyNumberFormat="1" applyFont="1" applyFill="1" applyBorder="1" applyAlignment="1" applyProtection="1">
      <alignment horizontal="right" vertical="center"/>
      <protection/>
    </xf>
    <xf numFmtId="180" fontId="3" fillId="33" borderId="0" xfId="0" applyNumberFormat="1" applyFont="1" applyFill="1" applyBorder="1" applyAlignment="1">
      <alignment horizontal="right" vertical="center"/>
    </xf>
    <xf numFmtId="0" fontId="41" fillId="0" borderId="0" xfId="0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_Лист1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tabSelected="1" zoomScalePageLayoutView="0" workbookViewId="0" topLeftCell="A1">
      <selection activeCell="A1" sqref="A1:G1"/>
    </sheetView>
  </sheetViews>
  <sheetFormatPr defaultColWidth="9.00390625" defaultRowHeight="12.75"/>
  <cols>
    <col min="1" max="1" width="51.625" style="21" customWidth="1"/>
    <col min="2" max="2" width="26.125" style="20" customWidth="1"/>
    <col min="3" max="4" width="16.375" style="21" customWidth="1"/>
    <col min="5" max="5" width="17.125" style="21" customWidth="1"/>
    <col min="6" max="6" width="15.25390625" style="28" customWidth="1"/>
    <col min="7" max="7" width="11.375" style="21" customWidth="1"/>
    <col min="8" max="16384" width="9.125" style="21" customWidth="1"/>
  </cols>
  <sheetData>
    <row r="1" spans="1:7" ht="39.75" customHeight="1">
      <c r="A1" s="47" t="s">
        <v>138</v>
      </c>
      <c r="B1" s="47"/>
      <c r="C1" s="47"/>
      <c r="D1" s="47"/>
      <c r="E1" s="47"/>
      <c r="F1" s="47"/>
      <c r="G1" s="47"/>
    </row>
    <row r="2" spans="1:5" ht="12.75" customHeight="1">
      <c r="A2" s="23"/>
      <c r="B2" s="22"/>
      <c r="C2" s="23"/>
      <c r="D2" s="23"/>
      <c r="E2" s="23"/>
    </row>
    <row r="3" spans="1:5" ht="20.25" customHeight="1">
      <c r="A3" s="23" t="s">
        <v>64</v>
      </c>
      <c r="B3" s="22"/>
      <c r="C3" s="23"/>
      <c r="D3" s="23"/>
      <c r="E3" s="23"/>
    </row>
    <row r="4" spans="1:7" ht="16.5" customHeight="1">
      <c r="A4" s="24"/>
      <c r="B4" s="25"/>
      <c r="F4" s="21"/>
      <c r="G4" s="29" t="s">
        <v>0</v>
      </c>
    </row>
    <row r="5" spans="1:7" ht="82.5">
      <c r="A5" s="17" t="s">
        <v>67</v>
      </c>
      <c r="B5" s="18" t="s">
        <v>68</v>
      </c>
      <c r="C5" s="15" t="s">
        <v>133</v>
      </c>
      <c r="D5" s="19" t="s">
        <v>128</v>
      </c>
      <c r="E5" s="16" t="s">
        <v>132</v>
      </c>
      <c r="F5" s="9" t="s">
        <v>63</v>
      </c>
      <c r="G5" s="9" t="s">
        <v>129</v>
      </c>
    </row>
    <row r="6" spans="1:7" ht="22.5" customHeight="1">
      <c r="A6" s="30" t="s">
        <v>69</v>
      </c>
      <c r="B6" s="31" t="s">
        <v>70</v>
      </c>
      <c r="C6" s="32">
        <f>SUM(C7:C27)</f>
        <v>1412183.9</v>
      </c>
      <c r="D6" s="32">
        <f>SUM(D7:D27)</f>
        <v>3413100.5000000005</v>
      </c>
      <c r="E6" s="32">
        <f>SUM(E7:E27)</f>
        <v>1583715.9</v>
      </c>
      <c r="F6" s="33">
        <f>E6/C6</f>
        <v>1.121465766604477</v>
      </c>
      <c r="G6" s="33">
        <f>E6/D6</f>
        <v>0.46401091910419856</v>
      </c>
    </row>
    <row r="7" spans="1:7" ht="21.75" customHeight="1">
      <c r="A7" s="34" t="s">
        <v>71</v>
      </c>
      <c r="B7" s="31" t="s">
        <v>72</v>
      </c>
      <c r="C7" s="35">
        <v>523797.3</v>
      </c>
      <c r="D7" s="35">
        <v>1520856.3</v>
      </c>
      <c r="E7" s="35">
        <v>714503.3</v>
      </c>
      <c r="F7" s="33">
        <f aca="true" t="shared" si="0" ref="F7:F36">E7/C7</f>
        <v>1.3640835872960781</v>
      </c>
      <c r="G7" s="33">
        <f aca="true" t="shared" si="1" ref="G7:G36">E7/D7</f>
        <v>0.4698032943677848</v>
      </c>
    </row>
    <row r="8" spans="1:7" ht="38.25" customHeight="1">
      <c r="A8" s="36" t="s">
        <v>73</v>
      </c>
      <c r="B8" s="31" t="s">
        <v>74</v>
      </c>
      <c r="C8" s="35">
        <v>2278.3</v>
      </c>
      <c r="D8" s="35">
        <v>5297</v>
      </c>
      <c r="E8" s="35">
        <v>2501.7</v>
      </c>
      <c r="F8" s="33">
        <f t="shared" si="0"/>
        <v>1.098055567747882</v>
      </c>
      <c r="G8" s="33">
        <f t="shared" si="1"/>
        <v>0.4722861997356994</v>
      </c>
    </row>
    <row r="9" spans="1:7" ht="31.5">
      <c r="A9" s="36" t="s">
        <v>75</v>
      </c>
      <c r="B9" s="31" t="s">
        <v>76</v>
      </c>
      <c r="C9" s="37">
        <v>60175.6</v>
      </c>
      <c r="D9" s="35">
        <f>72500+39118</f>
        <v>111618</v>
      </c>
      <c r="E9" s="35">
        <f>39186.7+24998.1-46.4</f>
        <v>64138.399999999994</v>
      </c>
      <c r="F9" s="33">
        <f>E9/C9</f>
        <v>1.065853934152713</v>
      </c>
      <c r="G9" s="33">
        <f t="shared" si="1"/>
        <v>0.5746241645612714</v>
      </c>
    </row>
    <row r="10" spans="1:7" ht="31.5">
      <c r="A10" s="30" t="s">
        <v>77</v>
      </c>
      <c r="B10" s="31" t="s">
        <v>78</v>
      </c>
      <c r="C10" s="37">
        <v>121907.4</v>
      </c>
      <c r="D10" s="37">
        <v>207385.6</v>
      </c>
      <c r="E10" s="37">
        <v>127629.5</v>
      </c>
      <c r="F10" s="33">
        <f t="shared" si="0"/>
        <v>1.046938085792987</v>
      </c>
      <c r="G10" s="33">
        <f t="shared" si="1"/>
        <v>0.615421225003086</v>
      </c>
    </row>
    <row r="11" spans="1:7" ht="25.5" customHeight="1">
      <c r="A11" s="30" t="s">
        <v>79</v>
      </c>
      <c r="B11" s="31" t="s">
        <v>80</v>
      </c>
      <c r="C11" s="37">
        <v>19.8</v>
      </c>
      <c r="D11" s="37">
        <v>0</v>
      </c>
      <c r="E11" s="37">
        <v>41.9</v>
      </c>
      <c r="F11" s="33">
        <f t="shared" si="0"/>
        <v>2.116161616161616</v>
      </c>
      <c r="G11" s="33" t="s">
        <v>139</v>
      </c>
    </row>
    <row r="12" spans="1:7" ht="47.25">
      <c r="A12" s="38" t="s">
        <v>81</v>
      </c>
      <c r="B12" s="31" t="s">
        <v>82</v>
      </c>
      <c r="C12" s="37">
        <v>6870.6</v>
      </c>
      <c r="D12" s="37">
        <v>10479</v>
      </c>
      <c r="E12" s="37">
        <v>11137.4</v>
      </c>
      <c r="F12" s="33">
        <f t="shared" si="0"/>
        <v>1.6210229092073472</v>
      </c>
      <c r="G12" s="33">
        <f t="shared" si="1"/>
        <v>1.0628304227502623</v>
      </c>
    </row>
    <row r="13" spans="1:7" ht="25.5" customHeight="1">
      <c r="A13" s="34" t="s">
        <v>83</v>
      </c>
      <c r="B13" s="31" t="s">
        <v>84</v>
      </c>
      <c r="C13" s="35">
        <v>13916.6</v>
      </c>
      <c r="D13" s="35">
        <v>201179</v>
      </c>
      <c r="E13" s="35">
        <v>14592.3</v>
      </c>
      <c r="F13" s="33">
        <f t="shared" si="0"/>
        <v>1.0485535260049148</v>
      </c>
      <c r="G13" s="33">
        <f t="shared" si="1"/>
        <v>0.0725339125853096</v>
      </c>
    </row>
    <row r="14" spans="1:7" ht="21.75" customHeight="1">
      <c r="A14" s="34" t="s">
        <v>85</v>
      </c>
      <c r="B14" s="31" t="s">
        <v>86</v>
      </c>
      <c r="C14" s="35">
        <v>384090.4</v>
      </c>
      <c r="D14" s="35">
        <v>607876.9</v>
      </c>
      <c r="E14" s="35">
        <v>261732</v>
      </c>
      <c r="F14" s="33">
        <f t="shared" si="0"/>
        <v>0.6814333292370754</v>
      </c>
      <c r="G14" s="33">
        <f t="shared" si="1"/>
        <v>0.43056743890086957</v>
      </c>
    </row>
    <row r="15" spans="1:7" ht="23.25" customHeight="1">
      <c r="A15" s="34" t="s">
        <v>87</v>
      </c>
      <c r="B15" s="31" t="s">
        <v>88</v>
      </c>
      <c r="C15" s="35">
        <v>27576.4</v>
      </c>
      <c r="D15" s="35">
        <v>57330</v>
      </c>
      <c r="E15" s="35">
        <v>31114</v>
      </c>
      <c r="F15" s="33">
        <f t="shared" si="0"/>
        <v>1.128283604821514</v>
      </c>
      <c r="G15" s="33">
        <f t="shared" si="1"/>
        <v>0.542717599860457</v>
      </c>
    </row>
    <row r="16" spans="1:7" ht="39.75" customHeight="1">
      <c r="A16" s="34" t="s">
        <v>89</v>
      </c>
      <c r="B16" s="31" t="s">
        <v>90</v>
      </c>
      <c r="C16" s="35">
        <v>0</v>
      </c>
      <c r="D16" s="35">
        <v>0</v>
      </c>
      <c r="E16" s="35">
        <v>-0.1</v>
      </c>
      <c r="F16" s="33" t="s">
        <v>139</v>
      </c>
      <c r="G16" s="33" t="s">
        <v>139</v>
      </c>
    </row>
    <row r="17" spans="1:7" ht="72.75" customHeight="1">
      <c r="A17" s="34" t="s">
        <v>91</v>
      </c>
      <c r="B17" s="31" t="s">
        <v>92</v>
      </c>
      <c r="C17" s="35">
        <v>136275.8</v>
      </c>
      <c r="D17" s="35">
        <f>429271.8+7507.2</f>
        <v>436779</v>
      </c>
      <c r="E17" s="35">
        <f>96509+6736.5</f>
        <v>103245.5</v>
      </c>
      <c r="F17" s="33">
        <f t="shared" si="0"/>
        <v>0.7576216760422614</v>
      </c>
      <c r="G17" s="33">
        <f t="shared" si="1"/>
        <v>0.23637926731825476</v>
      </c>
    </row>
    <row r="18" spans="1:7" ht="90.75" customHeight="1">
      <c r="A18" s="34" t="s">
        <v>93</v>
      </c>
      <c r="B18" s="31" t="s">
        <v>94</v>
      </c>
      <c r="C18" s="35">
        <v>9502.7</v>
      </c>
      <c r="D18" s="35">
        <v>16301.2</v>
      </c>
      <c r="E18" s="35">
        <v>8562.3</v>
      </c>
      <c r="F18" s="33">
        <f t="shared" si="0"/>
        <v>0.9010386521725403</v>
      </c>
      <c r="G18" s="33">
        <f t="shared" si="1"/>
        <v>0.5252558093882659</v>
      </c>
    </row>
    <row r="19" spans="1:7" ht="72.75" customHeight="1">
      <c r="A19" s="34" t="s">
        <v>134</v>
      </c>
      <c r="B19" s="31" t="s">
        <v>135</v>
      </c>
      <c r="C19" s="35">
        <v>0</v>
      </c>
      <c r="D19" s="35">
        <v>0.4</v>
      </c>
      <c r="E19" s="35">
        <v>1.9</v>
      </c>
      <c r="F19" s="33" t="s">
        <v>139</v>
      </c>
      <c r="G19" s="33">
        <f t="shared" si="1"/>
        <v>4.749999999999999</v>
      </c>
    </row>
    <row r="20" spans="1:7" ht="78.75">
      <c r="A20" s="34" t="s">
        <v>95</v>
      </c>
      <c r="B20" s="31" t="s">
        <v>96</v>
      </c>
      <c r="C20" s="35">
        <v>20394.5</v>
      </c>
      <c r="D20" s="35">
        <v>51769.1</v>
      </c>
      <c r="E20" s="35">
        <v>53956</v>
      </c>
      <c r="F20" s="33">
        <f t="shared" si="0"/>
        <v>2.64561523940278</v>
      </c>
      <c r="G20" s="33">
        <f t="shared" si="1"/>
        <v>1.0422433459341576</v>
      </c>
    </row>
    <row r="21" spans="1:7" ht="94.5">
      <c r="A21" s="34" t="s">
        <v>97</v>
      </c>
      <c r="B21" s="31" t="s">
        <v>98</v>
      </c>
      <c r="C21" s="35">
        <v>24741</v>
      </c>
      <c r="D21" s="35">
        <v>42574.7</v>
      </c>
      <c r="E21" s="35">
        <v>22224.3</v>
      </c>
      <c r="F21" s="33">
        <f t="shared" si="0"/>
        <v>0.89827816175579</v>
      </c>
      <c r="G21" s="33">
        <f t="shared" si="1"/>
        <v>0.522007201460022</v>
      </c>
    </row>
    <row r="22" spans="1:7" ht="31.5">
      <c r="A22" s="34" t="s">
        <v>99</v>
      </c>
      <c r="B22" s="31" t="s">
        <v>100</v>
      </c>
      <c r="C22" s="35">
        <v>6621.3</v>
      </c>
      <c r="D22" s="35">
        <v>10010</v>
      </c>
      <c r="E22" s="35">
        <v>21016.5</v>
      </c>
      <c r="F22" s="33">
        <f t="shared" si="0"/>
        <v>3.1740745774998866</v>
      </c>
      <c r="G22" s="33">
        <f t="shared" si="1"/>
        <v>2.0995504495504496</v>
      </c>
    </row>
    <row r="23" spans="1:7" ht="31.5">
      <c r="A23" s="34" t="s">
        <v>101</v>
      </c>
      <c r="B23" s="31" t="s">
        <v>102</v>
      </c>
      <c r="C23" s="35">
        <v>30126.6</v>
      </c>
      <c r="D23" s="35">
        <v>62938.3</v>
      </c>
      <c r="E23" s="35">
        <v>35617</v>
      </c>
      <c r="F23" s="33">
        <f t="shared" si="0"/>
        <v>1.182244262545392</v>
      </c>
      <c r="G23" s="33">
        <f t="shared" si="1"/>
        <v>0.5659034324092007</v>
      </c>
    </row>
    <row r="24" spans="1:7" ht="101.25" customHeight="1">
      <c r="A24" s="34" t="s">
        <v>103</v>
      </c>
      <c r="B24" s="31" t="s">
        <v>104</v>
      </c>
      <c r="C24" s="35">
        <v>11552.2</v>
      </c>
      <c r="D24" s="35">
        <v>21700</v>
      </c>
      <c r="E24" s="35">
        <f>400+41746.4</f>
        <v>42146.4</v>
      </c>
      <c r="F24" s="33">
        <f t="shared" si="0"/>
        <v>3.6483440383649866</v>
      </c>
      <c r="G24" s="33">
        <f t="shared" si="1"/>
        <v>1.942230414746544</v>
      </c>
    </row>
    <row r="25" spans="1:7" ht="47.25">
      <c r="A25" s="36" t="s">
        <v>105</v>
      </c>
      <c r="B25" s="31" t="s">
        <v>106</v>
      </c>
      <c r="C25" s="35">
        <v>7853.6</v>
      </c>
      <c r="D25" s="35">
        <v>10300</v>
      </c>
      <c r="E25" s="35">
        <f>9058.1+24620.5+129.2</f>
        <v>33807.799999999996</v>
      </c>
      <c r="F25" s="33">
        <f t="shared" si="0"/>
        <v>4.30475196088418</v>
      </c>
      <c r="G25" s="33">
        <f t="shared" si="1"/>
        <v>3.28231067961165</v>
      </c>
    </row>
    <row r="26" spans="1:7" ht="22.5" customHeight="1">
      <c r="A26" s="34" t="s">
        <v>107</v>
      </c>
      <c r="B26" s="31" t="s">
        <v>108</v>
      </c>
      <c r="C26" s="35">
        <v>24135.9</v>
      </c>
      <c r="D26" s="35">
        <v>38526</v>
      </c>
      <c r="E26" s="35">
        <v>34124.6</v>
      </c>
      <c r="F26" s="33">
        <f t="shared" si="0"/>
        <v>1.4138523941514507</v>
      </c>
      <c r="G26" s="33">
        <f t="shared" si="1"/>
        <v>0.8857550744951461</v>
      </c>
    </row>
    <row r="27" spans="1:7" ht="20.25" customHeight="1">
      <c r="A27" s="34" t="s">
        <v>109</v>
      </c>
      <c r="B27" s="31" t="s">
        <v>110</v>
      </c>
      <c r="C27" s="35">
        <v>347.9</v>
      </c>
      <c r="D27" s="35">
        <v>180</v>
      </c>
      <c r="E27" s="35">
        <v>1623.2</v>
      </c>
      <c r="F27" s="33">
        <f t="shared" si="0"/>
        <v>4.6657085369359015</v>
      </c>
      <c r="G27" s="33">
        <f t="shared" si="1"/>
        <v>9.017777777777779</v>
      </c>
    </row>
    <row r="28" spans="1:7" ht="25.5" customHeight="1">
      <c r="A28" s="30" t="s">
        <v>111</v>
      </c>
      <c r="B28" s="39" t="s">
        <v>112</v>
      </c>
      <c r="C28" s="40">
        <f>SUM(C29:C35)</f>
        <v>1751060.6999999997</v>
      </c>
      <c r="D28" s="40">
        <f>SUM(D29:D35)</f>
        <v>4326611.2</v>
      </c>
      <c r="E28" s="40">
        <f>SUM(E29:E35)</f>
        <v>2023721.9999999998</v>
      </c>
      <c r="F28" s="33">
        <f t="shared" si="0"/>
        <v>1.1557120778280274</v>
      </c>
      <c r="G28" s="33">
        <f t="shared" si="1"/>
        <v>0.4677383537490033</v>
      </c>
    </row>
    <row r="29" spans="1:7" ht="31.5">
      <c r="A29" s="30" t="s">
        <v>113</v>
      </c>
      <c r="B29" s="39" t="s">
        <v>114</v>
      </c>
      <c r="C29" s="35">
        <v>310164.6</v>
      </c>
      <c r="D29" s="35">
        <v>1755926.9</v>
      </c>
      <c r="E29" s="35">
        <v>400919.7</v>
      </c>
      <c r="F29" s="33">
        <f t="shared" si="0"/>
        <v>1.2926030243296625</v>
      </c>
      <c r="G29" s="33">
        <f t="shared" si="1"/>
        <v>0.22832368477298232</v>
      </c>
    </row>
    <row r="30" spans="1:7" ht="25.5" customHeight="1">
      <c r="A30" s="30" t="s">
        <v>115</v>
      </c>
      <c r="B30" s="39" t="s">
        <v>116</v>
      </c>
      <c r="C30" s="35">
        <v>1419402.7</v>
      </c>
      <c r="D30" s="35">
        <v>2546835.2</v>
      </c>
      <c r="E30" s="35">
        <v>1606635.7</v>
      </c>
      <c r="F30" s="33">
        <f t="shared" si="0"/>
        <v>1.131909711035494</v>
      </c>
      <c r="G30" s="33">
        <f t="shared" si="1"/>
        <v>0.6308361451891351</v>
      </c>
    </row>
    <row r="31" spans="1:7" ht="24.75" customHeight="1">
      <c r="A31" s="30" t="s">
        <v>117</v>
      </c>
      <c r="B31" s="39" t="s">
        <v>118</v>
      </c>
      <c r="C31" s="35">
        <v>0</v>
      </c>
      <c r="D31" s="35">
        <v>6108.2</v>
      </c>
      <c r="E31" s="35">
        <v>150</v>
      </c>
      <c r="F31" s="33" t="s">
        <v>139</v>
      </c>
      <c r="G31" s="33">
        <f t="shared" si="1"/>
        <v>0.02455715268000393</v>
      </c>
    </row>
    <row r="32" spans="1:7" ht="35.25" customHeight="1">
      <c r="A32" s="30" t="s">
        <v>136</v>
      </c>
      <c r="B32" s="39" t="s">
        <v>137</v>
      </c>
      <c r="C32" s="35">
        <v>0</v>
      </c>
      <c r="D32" s="35">
        <v>1000</v>
      </c>
      <c r="E32" s="35">
        <v>1000</v>
      </c>
      <c r="F32" s="33" t="s">
        <v>139</v>
      </c>
      <c r="G32" s="33">
        <f t="shared" si="1"/>
        <v>1</v>
      </c>
    </row>
    <row r="33" spans="1:7" ht="16.5" hidden="1">
      <c r="A33" s="30" t="s">
        <v>119</v>
      </c>
      <c r="B33" s="39" t="s">
        <v>120</v>
      </c>
      <c r="C33" s="35">
        <v>21504.4</v>
      </c>
      <c r="D33" s="35">
        <v>16740.9</v>
      </c>
      <c r="E33" s="35">
        <v>15790.9</v>
      </c>
      <c r="F33" s="33">
        <f t="shared" si="0"/>
        <v>0.7343101876825208</v>
      </c>
      <c r="G33" s="33">
        <f t="shared" si="1"/>
        <v>0.9432527522415162</v>
      </c>
    </row>
    <row r="34" spans="1:7" ht="94.5" hidden="1">
      <c r="A34" s="30" t="s">
        <v>121</v>
      </c>
      <c r="B34" s="39" t="s">
        <v>122</v>
      </c>
      <c r="C34" s="35"/>
      <c r="D34" s="41"/>
      <c r="E34" s="41"/>
      <c r="F34" s="33"/>
      <c r="G34" s="33"/>
    </row>
    <row r="35" spans="1:7" ht="63">
      <c r="A35" s="30" t="s">
        <v>123</v>
      </c>
      <c r="B35" s="39" t="s">
        <v>124</v>
      </c>
      <c r="C35" s="35">
        <v>-11</v>
      </c>
      <c r="D35" s="35">
        <v>0</v>
      </c>
      <c r="E35" s="35">
        <v>-774.3</v>
      </c>
      <c r="F35" s="33" t="s">
        <v>139</v>
      </c>
      <c r="G35" s="33" t="s">
        <v>139</v>
      </c>
    </row>
    <row r="36" spans="1:7" ht="16.5">
      <c r="A36" s="34" t="s">
        <v>125</v>
      </c>
      <c r="B36" s="31"/>
      <c r="C36" s="32">
        <f>SUM(C6,C28)</f>
        <v>3163244.5999999996</v>
      </c>
      <c r="D36" s="32">
        <f>SUM(D6,D28)</f>
        <v>7739711.700000001</v>
      </c>
      <c r="E36" s="32">
        <f>SUM(E6,E28)</f>
        <v>3607437.8999999994</v>
      </c>
      <c r="F36" s="33">
        <f t="shared" si="0"/>
        <v>1.140423317248372</v>
      </c>
      <c r="G36" s="33">
        <f t="shared" si="1"/>
        <v>0.4660946091829233</v>
      </c>
    </row>
    <row r="37" spans="1:4" ht="16.5">
      <c r="A37" s="26"/>
      <c r="B37" s="25"/>
      <c r="C37" s="27"/>
      <c r="D37" s="27"/>
    </row>
    <row r="38" spans="1:4" ht="16.5">
      <c r="A38" s="26"/>
      <c r="B38" s="25"/>
      <c r="C38" s="27"/>
      <c r="D38" s="27"/>
    </row>
    <row r="39" spans="1:4" ht="16.5">
      <c r="A39" s="26"/>
      <c r="B39" s="25"/>
      <c r="C39" s="27"/>
      <c r="D39" s="27"/>
    </row>
    <row r="40" spans="1:4" ht="16.5">
      <c r="A40" s="26"/>
      <c r="B40" s="25"/>
      <c r="C40" s="27"/>
      <c r="D40" s="27"/>
    </row>
    <row r="41" spans="1:4" ht="16.5">
      <c r="A41" s="26"/>
      <c r="B41" s="25"/>
      <c r="C41" s="27"/>
      <c r="D41" s="27"/>
    </row>
    <row r="42" spans="1:4" ht="16.5">
      <c r="A42" s="26"/>
      <c r="B42" s="25"/>
      <c r="C42" s="27"/>
      <c r="D42" s="27"/>
    </row>
    <row r="43" spans="1:4" ht="16.5">
      <c r="A43" s="26"/>
      <c r="B43" s="25"/>
      <c r="C43" s="27"/>
      <c r="D43" s="27"/>
    </row>
    <row r="44" spans="1:4" ht="16.5">
      <c r="A44" s="26"/>
      <c r="B44" s="25"/>
      <c r="C44" s="27"/>
      <c r="D44" s="27"/>
    </row>
    <row r="45" spans="1:4" ht="16.5">
      <c r="A45" s="26"/>
      <c r="B45" s="25"/>
      <c r="C45" s="27"/>
      <c r="D45" s="27"/>
    </row>
    <row r="46" spans="1:4" ht="16.5">
      <c r="A46" s="26"/>
      <c r="B46" s="25"/>
      <c r="C46" s="27"/>
      <c r="D46" s="27"/>
    </row>
    <row r="47" spans="1:4" ht="16.5">
      <c r="A47" s="26"/>
      <c r="B47" s="25"/>
      <c r="C47" s="27"/>
      <c r="D47" s="27"/>
    </row>
    <row r="48" spans="1:4" ht="16.5">
      <c r="A48" s="26"/>
      <c r="B48" s="25"/>
      <c r="C48" s="27"/>
      <c r="D48" s="27"/>
    </row>
    <row r="49" spans="1:4" ht="16.5">
      <c r="A49" s="26"/>
      <c r="B49" s="25"/>
      <c r="C49" s="27"/>
      <c r="D49" s="27"/>
    </row>
    <row r="50" spans="1:4" ht="16.5">
      <c r="A50" s="26"/>
      <c r="B50" s="25"/>
      <c r="C50" s="27"/>
      <c r="D50" s="27"/>
    </row>
    <row r="51" spans="1:4" ht="16.5">
      <c r="A51" s="24"/>
      <c r="B51" s="25"/>
      <c r="C51" s="27"/>
      <c r="D51" s="27"/>
    </row>
    <row r="52" spans="1:4" ht="16.5">
      <c r="A52" s="24"/>
      <c r="B52" s="25"/>
      <c r="C52" s="27"/>
      <c r="D52" s="27"/>
    </row>
    <row r="53" spans="1:4" ht="16.5">
      <c r="A53" s="24"/>
      <c r="B53" s="25"/>
      <c r="C53" s="27"/>
      <c r="D53" s="27"/>
    </row>
    <row r="54" spans="1:4" ht="16.5">
      <c r="A54" s="24"/>
      <c r="B54" s="25"/>
      <c r="C54" s="27"/>
      <c r="D54" s="27"/>
    </row>
    <row r="55" spans="1:4" ht="16.5">
      <c r="A55" s="24"/>
      <c r="B55" s="25"/>
      <c r="C55" s="27"/>
      <c r="D55" s="27"/>
    </row>
    <row r="56" spans="1:4" ht="16.5">
      <c r="A56" s="24"/>
      <c r="B56" s="25"/>
      <c r="C56" s="27"/>
      <c r="D56" s="27"/>
    </row>
    <row r="57" spans="1:4" ht="16.5">
      <c r="A57" s="24"/>
      <c r="B57" s="25"/>
      <c r="C57" s="27"/>
      <c r="D57" s="27"/>
    </row>
    <row r="58" spans="1:4" ht="16.5">
      <c r="A58" s="24"/>
      <c r="B58" s="25"/>
      <c r="C58" s="27"/>
      <c r="D58" s="27"/>
    </row>
    <row r="59" spans="1:4" ht="16.5">
      <c r="A59" s="24"/>
      <c r="B59" s="25"/>
      <c r="C59" s="27"/>
      <c r="D59" s="27"/>
    </row>
    <row r="60" spans="1:4" ht="16.5">
      <c r="A60" s="24"/>
      <c r="B60" s="25"/>
      <c r="C60" s="27"/>
      <c r="D60" s="27"/>
    </row>
    <row r="61" spans="1:4" ht="16.5">
      <c r="A61" s="24"/>
      <c r="B61" s="25"/>
      <c r="C61" s="27"/>
      <c r="D61" s="27"/>
    </row>
    <row r="62" spans="1:4" ht="16.5">
      <c r="A62" s="24"/>
      <c r="B62" s="25"/>
      <c r="C62" s="27"/>
      <c r="D62" s="27"/>
    </row>
    <row r="63" spans="1:4" ht="16.5">
      <c r="A63" s="24"/>
      <c r="B63" s="25"/>
      <c r="C63" s="27"/>
      <c r="D63" s="27"/>
    </row>
    <row r="64" spans="1:4" ht="16.5">
      <c r="A64" s="24"/>
      <c r="B64" s="25"/>
      <c r="C64" s="27"/>
      <c r="D64" s="27"/>
    </row>
    <row r="65" spans="1:4" ht="16.5">
      <c r="A65" s="24"/>
      <c r="B65" s="25"/>
      <c r="C65" s="27"/>
      <c r="D65" s="27"/>
    </row>
  </sheetData>
  <sheetProtection/>
  <mergeCells count="1">
    <mergeCell ref="A1:G1"/>
  </mergeCells>
  <printOptions/>
  <pageMargins left="1.3779527559055118" right="0.3937007874015748" top="0.3937007874015748" bottom="0.3937007874015748" header="0.31496062992125984" footer="0.15748031496062992"/>
  <pageSetup fitToHeight="1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3.125" style="1" customWidth="1"/>
    <col min="2" max="2" width="11.375" style="2" customWidth="1"/>
    <col min="3" max="3" width="12.625" style="2" customWidth="1"/>
    <col min="4" max="5" width="15.625" style="43" customWidth="1"/>
    <col min="6" max="6" width="14.875" style="43" customWidth="1"/>
    <col min="7" max="7" width="15.875" style="43" customWidth="1"/>
    <col min="8" max="8" width="14.625" style="43" customWidth="1"/>
    <col min="9" max="16384" width="9.125" style="2" customWidth="1"/>
  </cols>
  <sheetData>
    <row r="1" spans="1:5" ht="16.5">
      <c r="A1" s="2" t="s">
        <v>65</v>
      </c>
      <c r="B1" s="3"/>
      <c r="C1" s="3"/>
      <c r="D1" s="45"/>
      <c r="E1" s="45"/>
    </row>
    <row r="2" spans="1:8" ht="16.5">
      <c r="A2" s="3"/>
      <c r="B2" s="3"/>
      <c r="C2" s="3"/>
      <c r="D2" s="45"/>
      <c r="E2" s="45"/>
      <c r="H2" s="29" t="s">
        <v>0</v>
      </c>
    </row>
    <row r="3" spans="1:8" ht="153" customHeight="1">
      <c r="A3" s="8" t="s">
        <v>1</v>
      </c>
      <c r="B3" s="8" t="s">
        <v>2</v>
      </c>
      <c r="C3" s="8" t="s">
        <v>3</v>
      </c>
      <c r="D3" s="15" t="s">
        <v>133</v>
      </c>
      <c r="E3" s="15" t="s">
        <v>130</v>
      </c>
      <c r="F3" s="16" t="s">
        <v>132</v>
      </c>
      <c r="G3" s="9" t="s">
        <v>63</v>
      </c>
      <c r="H3" s="9" t="s">
        <v>131</v>
      </c>
    </row>
    <row r="4" spans="1:8" ht="26.25" customHeight="1">
      <c r="A4" s="4" t="s">
        <v>4</v>
      </c>
      <c r="B4" s="5" t="s">
        <v>5</v>
      </c>
      <c r="C4" s="5"/>
      <c r="D4" s="7">
        <f>SUM(D5:D11)</f>
        <v>191304.11</v>
      </c>
      <c r="E4" s="7">
        <f>SUM(E5:E11)</f>
        <v>417872.79999999993</v>
      </c>
      <c r="F4" s="7">
        <f>SUM(F5:F11)</f>
        <v>192707.3</v>
      </c>
      <c r="G4" s="44">
        <f>F4/D4</f>
        <v>1.0073348659367538</v>
      </c>
      <c r="H4" s="44">
        <f>F4/E4</f>
        <v>0.46116258344644595</v>
      </c>
    </row>
    <row r="5" spans="1:8" ht="33">
      <c r="A5" s="10" t="s">
        <v>6</v>
      </c>
      <c r="B5" s="5" t="s">
        <v>5</v>
      </c>
      <c r="C5" s="5" t="s">
        <v>7</v>
      </c>
      <c r="D5" s="7">
        <v>1791.7</v>
      </c>
      <c r="E5" s="7">
        <v>3346.5</v>
      </c>
      <c r="F5" s="7">
        <v>1727.8</v>
      </c>
      <c r="G5" s="44">
        <f aca="true" t="shared" si="0" ref="G5:G52">F5/D5</f>
        <v>0.9643355472456326</v>
      </c>
      <c r="H5" s="44">
        <f aca="true" t="shared" si="1" ref="H5:H52">F5/E5</f>
        <v>0.5163006125803078</v>
      </c>
    </row>
    <row r="6" spans="1:8" ht="56.25" customHeight="1">
      <c r="A6" s="4" t="s">
        <v>8</v>
      </c>
      <c r="B6" s="5" t="s">
        <v>5</v>
      </c>
      <c r="C6" s="5" t="s">
        <v>9</v>
      </c>
      <c r="D6" s="7">
        <v>8325.1</v>
      </c>
      <c r="E6" s="7">
        <v>14385.6</v>
      </c>
      <c r="F6" s="7">
        <v>7113.2</v>
      </c>
      <c r="G6" s="44">
        <f t="shared" si="0"/>
        <v>0.8544281750369365</v>
      </c>
      <c r="H6" s="44">
        <f t="shared" si="1"/>
        <v>0.4944666889111333</v>
      </c>
    </row>
    <row r="7" spans="1:8" ht="73.5" customHeight="1">
      <c r="A7" s="11" t="s">
        <v>10</v>
      </c>
      <c r="B7" s="5" t="s">
        <v>5</v>
      </c>
      <c r="C7" s="5" t="s">
        <v>11</v>
      </c>
      <c r="D7" s="7">
        <v>63933.2</v>
      </c>
      <c r="E7" s="7">
        <v>137855.3</v>
      </c>
      <c r="F7" s="7">
        <v>65546.1</v>
      </c>
      <c r="G7" s="44">
        <f t="shared" si="0"/>
        <v>1.0252278941144821</v>
      </c>
      <c r="H7" s="44">
        <f t="shared" si="1"/>
        <v>0.47547029385159667</v>
      </c>
    </row>
    <row r="8" spans="1:8" ht="16.5" customHeight="1">
      <c r="A8" s="11" t="s">
        <v>12</v>
      </c>
      <c r="B8" s="5" t="s">
        <v>5</v>
      </c>
      <c r="C8" s="5" t="s">
        <v>13</v>
      </c>
      <c r="D8" s="7"/>
      <c r="E8" s="7">
        <v>186</v>
      </c>
      <c r="F8" s="7">
        <v>129.8</v>
      </c>
      <c r="G8" s="44"/>
      <c r="H8" s="44">
        <f t="shared" si="1"/>
        <v>0.6978494623655914</v>
      </c>
    </row>
    <row r="9" spans="1:8" ht="58.5" customHeight="1">
      <c r="A9" s="4" t="s">
        <v>14</v>
      </c>
      <c r="B9" s="5" t="s">
        <v>5</v>
      </c>
      <c r="C9" s="5" t="s">
        <v>15</v>
      </c>
      <c r="D9" s="7">
        <v>25839.21</v>
      </c>
      <c r="E9" s="7">
        <v>57455.69999999999</v>
      </c>
      <c r="F9" s="7">
        <v>27970.5</v>
      </c>
      <c r="G9" s="44">
        <f t="shared" si="0"/>
        <v>1.0824827848839031</v>
      </c>
      <c r="H9" s="44">
        <f t="shared" si="1"/>
        <v>0.4868185401970562</v>
      </c>
    </row>
    <row r="10" spans="1:8" ht="22.5" customHeight="1">
      <c r="A10" s="4" t="s">
        <v>16</v>
      </c>
      <c r="B10" s="5" t="s">
        <v>5</v>
      </c>
      <c r="C10" s="5" t="s">
        <v>17</v>
      </c>
      <c r="D10" s="7">
        <v>9039.7</v>
      </c>
      <c r="E10" s="7">
        <v>8153.4</v>
      </c>
      <c r="F10" s="7"/>
      <c r="G10" s="44">
        <f t="shared" si="0"/>
        <v>0</v>
      </c>
      <c r="H10" s="44">
        <f t="shared" si="1"/>
        <v>0</v>
      </c>
    </row>
    <row r="11" spans="1:8" ht="21" customHeight="1">
      <c r="A11" s="4" t="s">
        <v>19</v>
      </c>
      <c r="B11" s="5" t="s">
        <v>5</v>
      </c>
      <c r="C11" s="5" t="s">
        <v>20</v>
      </c>
      <c r="D11" s="7">
        <v>82375.2</v>
      </c>
      <c r="E11" s="7">
        <v>196490.3</v>
      </c>
      <c r="F11" s="7">
        <v>90219.9</v>
      </c>
      <c r="G11" s="44">
        <f t="shared" si="0"/>
        <v>1.0952313317600442</v>
      </c>
      <c r="H11" s="44">
        <f t="shared" si="1"/>
        <v>0.45915701691126737</v>
      </c>
    </row>
    <row r="12" spans="1:8" ht="40.5" customHeight="1">
      <c r="A12" s="4" t="s">
        <v>21</v>
      </c>
      <c r="B12" s="5" t="s">
        <v>9</v>
      </c>
      <c r="C12" s="5"/>
      <c r="D12" s="7">
        <f>SUM(D13)</f>
        <v>26580.1</v>
      </c>
      <c r="E12" s="7">
        <f>E13</f>
        <v>58711.6</v>
      </c>
      <c r="F12" s="7">
        <f>F13</f>
        <v>27869.1</v>
      </c>
      <c r="G12" s="44">
        <f t="shared" si="0"/>
        <v>1.048494926655656</v>
      </c>
      <c r="H12" s="44">
        <f t="shared" si="1"/>
        <v>0.4746779171407354</v>
      </c>
    </row>
    <row r="13" spans="1:8" ht="49.5">
      <c r="A13" s="4" t="s">
        <v>22</v>
      </c>
      <c r="B13" s="5" t="s">
        <v>9</v>
      </c>
      <c r="C13" s="5" t="s">
        <v>23</v>
      </c>
      <c r="D13" s="7">
        <v>26580.1</v>
      </c>
      <c r="E13" s="7">
        <v>58711.6</v>
      </c>
      <c r="F13" s="7">
        <v>27869.1</v>
      </c>
      <c r="G13" s="44">
        <f t="shared" si="0"/>
        <v>1.048494926655656</v>
      </c>
      <c r="H13" s="44">
        <f t="shared" si="1"/>
        <v>0.4746779171407354</v>
      </c>
    </row>
    <row r="14" spans="1:8" ht="18.75" customHeight="1">
      <c r="A14" s="4" t="s">
        <v>24</v>
      </c>
      <c r="B14" s="5" t="s">
        <v>11</v>
      </c>
      <c r="C14" s="5"/>
      <c r="D14" s="7">
        <f>SUM(D15:D19)</f>
        <v>587149.7</v>
      </c>
      <c r="E14" s="7">
        <f>SUM(E15:E19)</f>
        <v>1131324.7</v>
      </c>
      <c r="F14" s="7">
        <f>SUM(F15:F19)</f>
        <v>532011.9</v>
      </c>
      <c r="G14" s="44">
        <f t="shared" si="0"/>
        <v>0.9060924326453714</v>
      </c>
      <c r="H14" s="44">
        <f t="shared" si="1"/>
        <v>0.4702557099654945</v>
      </c>
    </row>
    <row r="15" spans="1:8" ht="16.5">
      <c r="A15" s="11" t="s">
        <v>25</v>
      </c>
      <c r="B15" s="5" t="s">
        <v>11</v>
      </c>
      <c r="C15" s="5" t="s">
        <v>5</v>
      </c>
      <c r="D15" s="7">
        <v>351.9</v>
      </c>
      <c r="E15" s="7">
        <v>1680.3</v>
      </c>
      <c r="F15" s="7">
        <v>748.7</v>
      </c>
      <c r="G15" s="44">
        <f t="shared" si="0"/>
        <v>2.1275930662119924</v>
      </c>
      <c r="H15" s="44">
        <f t="shared" si="1"/>
        <v>0.44557519490567166</v>
      </c>
    </row>
    <row r="16" spans="1:8" ht="16.5">
      <c r="A16" s="12" t="s">
        <v>26</v>
      </c>
      <c r="B16" s="5" t="s">
        <v>11</v>
      </c>
      <c r="C16" s="5" t="s">
        <v>27</v>
      </c>
      <c r="D16" s="7">
        <v>138333.2</v>
      </c>
      <c r="E16" s="7">
        <v>87141.6</v>
      </c>
      <c r="F16" s="7">
        <v>58422.2</v>
      </c>
      <c r="G16" s="44">
        <f t="shared" si="0"/>
        <v>0.42232956369114566</v>
      </c>
      <c r="H16" s="44">
        <f t="shared" si="1"/>
        <v>0.6704283602779842</v>
      </c>
    </row>
    <row r="17" spans="1:8" ht="16.5">
      <c r="A17" s="12" t="s">
        <v>28</v>
      </c>
      <c r="B17" s="5" t="s">
        <v>11</v>
      </c>
      <c r="C17" s="5" t="s">
        <v>23</v>
      </c>
      <c r="D17" s="7">
        <v>343714.4</v>
      </c>
      <c r="E17" s="7">
        <v>693227.2999999998</v>
      </c>
      <c r="F17" s="7">
        <v>363498.6</v>
      </c>
      <c r="G17" s="44">
        <f t="shared" si="0"/>
        <v>1.057559997486285</v>
      </c>
      <c r="H17" s="44">
        <f t="shared" si="1"/>
        <v>0.524357018253609</v>
      </c>
    </row>
    <row r="18" spans="1:8" ht="22.5" customHeight="1">
      <c r="A18" s="4" t="s">
        <v>29</v>
      </c>
      <c r="B18" s="5" t="s">
        <v>11</v>
      </c>
      <c r="C18" s="5" t="s">
        <v>30</v>
      </c>
      <c r="D18" s="7">
        <v>20887.7</v>
      </c>
      <c r="E18" s="7">
        <v>54288.99999999999</v>
      </c>
      <c r="F18" s="7">
        <v>21884.6</v>
      </c>
      <c r="G18" s="44">
        <f t="shared" si="0"/>
        <v>1.047726652527564</v>
      </c>
      <c r="H18" s="44">
        <f t="shared" si="1"/>
        <v>0.40311296947816316</v>
      </c>
    </row>
    <row r="19" spans="1:8" ht="21.75" customHeight="1">
      <c r="A19" s="4" t="s">
        <v>31</v>
      </c>
      <c r="B19" s="5" t="s">
        <v>11</v>
      </c>
      <c r="C19" s="5" t="s">
        <v>32</v>
      </c>
      <c r="D19" s="7">
        <v>83862.5</v>
      </c>
      <c r="E19" s="7">
        <v>294986.50000000006</v>
      </c>
      <c r="F19" s="7">
        <v>87457.8</v>
      </c>
      <c r="G19" s="44">
        <f t="shared" si="0"/>
        <v>1.0428713668206886</v>
      </c>
      <c r="H19" s="44">
        <f t="shared" si="1"/>
        <v>0.29648068640429304</v>
      </c>
    </row>
    <row r="20" spans="1:8" ht="24.75" customHeight="1">
      <c r="A20" s="4" t="s">
        <v>33</v>
      </c>
      <c r="B20" s="5" t="s">
        <v>13</v>
      </c>
      <c r="C20" s="5"/>
      <c r="D20" s="7">
        <f>SUM(D21:D23)</f>
        <v>100090.99999999999</v>
      </c>
      <c r="E20" s="7">
        <f>SUM(E21:E23)</f>
        <v>429953.3</v>
      </c>
      <c r="F20" s="7">
        <f>SUM(F21:F23)</f>
        <v>107962.90000000001</v>
      </c>
      <c r="G20" s="44">
        <f t="shared" si="0"/>
        <v>1.0786474308379377</v>
      </c>
      <c r="H20" s="44">
        <f t="shared" si="1"/>
        <v>0.2511037826666292</v>
      </c>
    </row>
    <row r="21" spans="1:8" ht="23.25" customHeight="1">
      <c r="A21" s="4" t="s">
        <v>34</v>
      </c>
      <c r="B21" s="5" t="s">
        <v>13</v>
      </c>
      <c r="C21" s="5" t="s">
        <v>5</v>
      </c>
      <c r="D21" s="7">
        <v>3640.4</v>
      </c>
      <c r="E21" s="7">
        <v>149281</v>
      </c>
      <c r="F21" s="7">
        <v>9654.8</v>
      </c>
      <c r="G21" s="44">
        <f t="shared" si="0"/>
        <v>2.6521261399846168</v>
      </c>
      <c r="H21" s="44">
        <f t="shared" si="1"/>
        <v>0.06467534381468505</v>
      </c>
    </row>
    <row r="22" spans="1:8" ht="21" customHeight="1">
      <c r="A22" s="11" t="s">
        <v>35</v>
      </c>
      <c r="B22" s="5" t="s">
        <v>13</v>
      </c>
      <c r="C22" s="5" t="s">
        <v>9</v>
      </c>
      <c r="D22" s="7">
        <v>86279.9</v>
      </c>
      <c r="E22" s="7">
        <v>260556.39999999997</v>
      </c>
      <c r="F22" s="7">
        <v>88213.1</v>
      </c>
      <c r="G22" s="44">
        <f t="shared" si="0"/>
        <v>1.0224061455796774</v>
      </c>
      <c r="H22" s="44">
        <f t="shared" si="1"/>
        <v>0.3385566426309237</v>
      </c>
    </row>
    <row r="23" spans="1:8" ht="33">
      <c r="A23" s="4" t="s">
        <v>36</v>
      </c>
      <c r="B23" s="5" t="s">
        <v>13</v>
      </c>
      <c r="C23" s="5" t="s">
        <v>13</v>
      </c>
      <c r="D23" s="7">
        <v>10170.7</v>
      </c>
      <c r="E23" s="7">
        <v>20115.9</v>
      </c>
      <c r="F23" s="7">
        <v>10095</v>
      </c>
      <c r="G23" s="44">
        <f t="shared" si="0"/>
        <v>0.9925570511370898</v>
      </c>
      <c r="H23" s="44">
        <f t="shared" si="1"/>
        <v>0.5018418266147674</v>
      </c>
    </row>
    <row r="24" spans="1:8" ht="21.75" customHeight="1">
      <c r="A24" s="4" t="s">
        <v>37</v>
      </c>
      <c r="B24" s="5" t="s">
        <v>15</v>
      </c>
      <c r="C24" s="5"/>
      <c r="D24" s="7">
        <f>SUM(D25:D26)</f>
        <v>2952.6</v>
      </c>
      <c r="E24" s="7">
        <f>E26</f>
        <v>6348.2</v>
      </c>
      <c r="F24" s="7">
        <f>F26</f>
        <v>2532.7</v>
      </c>
      <c r="G24" s="44">
        <f t="shared" si="0"/>
        <v>0.8577863577863577</v>
      </c>
      <c r="H24" s="44">
        <f t="shared" si="1"/>
        <v>0.3989634857124854</v>
      </c>
    </row>
    <row r="25" spans="1:8" ht="39" customHeight="1">
      <c r="A25" s="13" t="s">
        <v>38</v>
      </c>
      <c r="B25" s="5" t="s">
        <v>15</v>
      </c>
      <c r="C25" s="5" t="s">
        <v>9</v>
      </c>
      <c r="D25" s="7">
        <v>862.6</v>
      </c>
      <c r="E25" s="42" t="s">
        <v>139</v>
      </c>
      <c r="F25" s="43" t="s">
        <v>139</v>
      </c>
      <c r="G25" s="44" t="s">
        <v>139</v>
      </c>
      <c r="H25" s="44" t="s">
        <v>139</v>
      </c>
    </row>
    <row r="26" spans="1:8" ht="16.5">
      <c r="A26" s="4" t="s">
        <v>39</v>
      </c>
      <c r="B26" s="5" t="s">
        <v>15</v>
      </c>
      <c r="C26" s="5" t="s">
        <v>13</v>
      </c>
      <c r="D26" s="7">
        <v>2090</v>
      </c>
      <c r="E26" s="7">
        <v>6348.2</v>
      </c>
      <c r="F26" s="7">
        <v>2532.7</v>
      </c>
      <c r="G26" s="44">
        <f t="shared" si="0"/>
        <v>1.2118181818181817</v>
      </c>
      <c r="H26" s="44">
        <f t="shared" si="1"/>
        <v>0.3989634857124854</v>
      </c>
    </row>
    <row r="27" spans="1:8" ht="24" customHeight="1">
      <c r="A27" s="4" t="s">
        <v>40</v>
      </c>
      <c r="B27" s="5" t="s">
        <v>17</v>
      </c>
      <c r="C27" s="5"/>
      <c r="D27" s="7">
        <f>SUM(D28:D33)</f>
        <v>1980450.0000000002</v>
      </c>
      <c r="E27" s="7">
        <f>SUM(E28:E33)</f>
        <v>5139942.499999999</v>
      </c>
      <c r="F27" s="7">
        <f>SUM(F28:F33)</f>
        <v>2565830.9</v>
      </c>
      <c r="G27" s="44">
        <f t="shared" si="0"/>
        <v>1.2955797419778332</v>
      </c>
      <c r="H27" s="44">
        <f t="shared" si="1"/>
        <v>0.49919447542457923</v>
      </c>
    </row>
    <row r="28" spans="1:8" ht="22.5" customHeight="1">
      <c r="A28" s="4" t="s">
        <v>41</v>
      </c>
      <c r="B28" s="5" t="s">
        <v>17</v>
      </c>
      <c r="C28" s="5" t="s">
        <v>5</v>
      </c>
      <c r="D28" s="7">
        <v>920376.3</v>
      </c>
      <c r="E28" s="7">
        <v>2107044.5</v>
      </c>
      <c r="F28" s="7">
        <v>1097081.5</v>
      </c>
      <c r="G28" s="44">
        <f t="shared" si="0"/>
        <v>1.1919923405241963</v>
      </c>
      <c r="H28" s="44">
        <f t="shared" si="1"/>
        <v>0.5206731514213392</v>
      </c>
    </row>
    <row r="29" spans="1:8" ht="21" customHeight="1">
      <c r="A29" s="4" t="s">
        <v>42</v>
      </c>
      <c r="B29" s="5" t="s">
        <v>17</v>
      </c>
      <c r="C29" s="5" t="s">
        <v>7</v>
      </c>
      <c r="D29" s="7">
        <v>834620.7</v>
      </c>
      <c r="E29" s="7">
        <v>2547909.6999999997</v>
      </c>
      <c r="F29" s="7">
        <v>1177639.8</v>
      </c>
      <c r="G29" s="44">
        <f t="shared" si="0"/>
        <v>1.4109880092837384</v>
      </c>
      <c r="H29" s="44">
        <f t="shared" si="1"/>
        <v>0.46219840522605654</v>
      </c>
    </row>
    <row r="30" spans="1:8" ht="21" customHeight="1">
      <c r="A30" s="4" t="s">
        <v>43</v>
      </c>
      <c r="B30" s="5" t="s">
        <v>17</v>
      </c>
      <c r="C30" s="5" t="s">
        <v>9</v>
      </c>
      <c r="D30" s="7">
        <v>185304.3</v>
      </c>
      <c r="E30" s="7">
        <v>391920</v>
      </c>
      <c r="F30" s="7">
        <v>245555.8</v>
      </c>
      <c r="G30" s="44">
        <f t="shared" si="0"/>
        <v>1.3251489576874362</v>
      </c>
      <c r="H30" s="44">
        <f t="shared" si="1"/>
        <v>0.6265457236170647</v>
      </c>
    </row>
    <row r="31" spans="1:8" ht="33">
      <c r="A31" s="11" t="s">
        <v>126</v>
      </c>
      <c r="B31" s="5" t="s">
        <v>17</v>
      </c>
      <c r="C31" s="5" t="s">
        <v>13</v>
      </c>
      <c r="D31" s="43" t="s">
        <v>139</v>
      </c>
      <c r="E31" s="7">
        <v>4123.5</v>
      </c>
      <c r="F31" s="7">
        <v>1931.2</v>
      </c>
      <c r="G31" s="44" t="s">
        <v>139</v>
      </c>
      <c r="H31" s="44">
        <f t="shared" si="1"/>
        <v>0.4683400024251243</v>
      </c>
    </row>
    <row r="32" spans="1:8" ht="16.5">
      <c r="A32" s="4" t="s">
        <v>44</v>
      </c>
      <c r="B32" s="5" t="s">
        <v>17</v>
      </c>
      <c r="C32" s="5" t="s">
        <v>17</v>
      </c>
      <c r="D32" s="7">
        <v>3096.6</v>
      </c>
      <c r="E32" s="7">
        <v>7639.1</v>
      </c>
      <c r="F32" s="7">
        <v>2922.7</v>
      </c>
      <c r="G32" s="44">
        <f t="shared" si="0"/>
        <v>0.9438416327585093</v>
      </c>
      <c r="H32" s="44">
        <f t="shared" si="1"/>
        <v>0.38259742639839767</v>
      </c>
    </row>
    <row r="33" spans="1:8" ht="22.5" customHeight="1">
      <c r="A33" s="4" t="s">
        <v>45</v>
      </c>
      <c r="B33" s="5" t="s">
        <v>17</v>
      </c>
      <c r="C33" s="5" t="s">
        <v>23</v>
      </c>
      <c r="D33" s="7">
        <v>37052.1</v>
      </c>
      <c r="E33" s="7">
        <v>81305.7</v>
      </c>
      <c r="F33" s="7">
        <v>40699.9</v>
      </c>
      <c r="G33" s="44">
        <f t="shared" si="0"/>
        <v>1.0984505601571841</v>
      </c>
      <c r="H33" s="44">
        <f t="shared" si="1"/>
        <v>0.5005786802155323</v>
      </c>
    </row>
    <row r="34" spans="1:8" ht="21" customHeight="1">
      <c r="A34" s="4" t="s">
        <v>46</v>
      </c>
      <c r="B34" s="5" t="s">
        <v>27</v>
      </c>
      <c r="C34" s="5"/>
      <c r="D34" s="7">
        <f>SUM(D35:D36)</f>
        <v>140250.6</v>
      </c>
      <c r="E34" s="7">
        <f>SUM(E35:E36)</f>
        <v>351618.6</v>
      </c>
      <c r="F34" s="7">
        <f>SUM(F35:F36)</f>
        <v>186264.69999999998</v>
      </c>
      <c r="G34" s="44">
        <f t="shared" si="0"/>
        <v>1.3280848709381634</v>
      </c>
      <c r="H34" s="44">
        <f t="shared" si="1"/>
        <v>0.5297350595218796</v>
      </c>
    </row>
    <row r="35" spans="1:8" s="6" customFormat="1" ht="16.5">
      <c r="A35" s="4" t="s">
        <v>47</v>
      </c>
      <c r="B35" s="5" t="s">
        <v>27</v>
      </c>
      <c r="C35" s="5" t="s">
        <v>5</v>
      </c>
      <c r="D35" s="7">
        <v>127765.7</v>
      </c>
      <c r="E35" s="7">
        <v>285253.99999999994</v>
      </c>
      <c r="F35" s="7">
        <v>155280.8</v>
      </c>
      <c r="G35" s="44">
        <f t="shared" si="0"/>
        <v>1.2153559210335794</v>
      </c>
      <c r="H35" s="44">
        <f t="shared" si="1"/>
        <v>0.5443597635791261</v>
      </c>
    </row>
    <row r="36" spans="1:8" s="6" customFormat="1" ht="16.5">
      <c r="A36" s="4" t="s">
        <v>48</v>
      </c>
      <c r="B36" s="5" t="s">
        <v>27</v>
      </c>
      <c r="C36" s="5" t="s">
        <v>11</v>
      </c>
      <c r="D36" s="7">
        <v>12484.9</v>
      </c>
      <c r="E36" s="7">
        <v>66364.6</v>
      </c>
      <c r="F36" s="7">
        <v>30983.9</v>
      </c>
      <c r="G36" s="44">
        <f t="shared" si="0"/>
        <v>2.481709905565924</v>
      </c>
      <c r="H36" s="44">
        <f t="shared" si="1"/>
        <v>0.4668739056665752</v>
      </c>
    </row>
    <row r="37" spans="1:8" s="6" customFormat="1" ht="23.25" customHeight="1">
      <c r="A37" s="11" t="s">
        <v>49</v>
      </c>
      <c r="B37" s="5" t="s">
        <v>23</v>
      </c>
      <c r="C37" s="5"/>
      <c r="D37" s="7">
        <f>SUM(D38)</f>
        <v>701.3</v>
      </c>
      <c r="E37" s="7">
        <f>E38</f>
        <v>1155.8</v>
      </c>
      <c r="F37" s="7">
        <f>F38</f>
        <v>251.1</v>
      </c>
      <c r="G37" s="44">
        <f t="shared" si="0"/>
        <v>0.3580493369456723</v>
      </c>
      <c r="H37" s="44">
        <f t="shared" si="1"/>
        <v>0.21725211974390032</v>
      </c>
    </row>
    <row r="38" spans="1:8" s="6" customFormat="1" ht="16.5">
      <c r="A38" s="12" t="s">
        <v>50</v>
      </c>
      <c r="B38" s="5" t="s">
        <v>23</v>
      </c>
      <c r="C38" s="5" t="s">
        <v>17</v>
      </c>
      <c r="D38" s="7">
        <v>701.3</v>
      </c>
      <c r="E38" s="7">
        <v>1155.8</v>
      </c>
      <c r="F38" s="7">
        <v>251.1</v>
      </c>
      <c r="G38" s="44">
        <f t="shared" si="0"/>
        <v>0.3580493369456723</v>
      </c>
      <c r="H38" s="44">
        <f t="shared" si="1"/>
        <v>0.21725211974390032</v>
      </c>
    </row>
    <row r="39" spans="1:8" ht="23.25" customHeight="1">
      <c r="A39" s="4" t="s">
        <v>51</v>
      </c>
      <c r="B39" s="5" t="s">
        <v>30</v>
      </c>
      <c r="C39" s="5"/>
      <c r="D39" s="7">
        <f>SUM(D40:D43)</f>
        <v>120698</v>
      </c>
      <c r="E39" s="7">
        <f>SUM(E40:E43)</f>
        <v>253688</v>
      </c>
      <c r="F39" s="7">
        <f>SUM(F40:F43)</f>
        <v>128469.49999999999</v>
      </c>
      <c r="G39" s="44">
        <f t="shared" si="0"/>
        <v>1.0643879766027604</v>
      </c>
      <c r="H39" s="44">
        <f t="shared" si="1"/>
        <v>0.5064074769007599</v>
      </c>
    </row>
    <row r="40" spans="1:8" ht="16.5">
      <c r="A40" s="4" t="s">
        <v>52</v>
      </c>
      <c r="B40" s="5" t="s">
        <v>30</v>
      </c>
      <c r="C40" s="5" t="s">
        <v>5</v>
      </c>
      <c r="D40" s="7">
        <v>5860.4</v>
      </c>
      <c r="E40" s="7">
        <v>20022.300000000003</v>
      </c>
      <c r="F40" s="7">
        <v>10715.3</v>
      </c>
      <c r="G40" s="44">
        <f t="shared" si="0"/>
        <v>1.8284246809091529</v>
      </c>
      <c r="H40" s="44">
        <f t="shared" si="1"/>
        <v>0.535168287359594</v>
      </c>
    </row>
    <row r="41" spans="1:8" ht="16.5">
      <c r="A41" s="4" t="s">
        <v>53</v>
      </c>
      <c r="B41" s="5" t="s">
        <v>30</v>
      </c>
      <c r="C41" s="5" t="s">
        <v>9</v>
      </c>
      <c r="D41" s="7">
        <v>41872.5</v>
      </c>
      <c r="E41" s="7">
        <v>100485.5</v>
      </c>
      <c r="F41" s="7">
        <v>44010.1</v>
      </c>
      <c r="G41" s="44">
        <f t="shared" si="0"/>
        <v>1.0510502119529523</v>
      </c>
      <c r="H41" s="44">
        <f t="shared" si="1"/>
        <v>0.43797463315602747</v>
      </c>
    </row>
    <row r="42" spans="1:8" ht="16.5">
      <c r="A42" s="11" t="s">
        <v>54</v>
      </c>
      <c r="B42" s="5" t="s">
        <v>30</v>
      </c>
      <c r="C42" s="5" t="s">
        <v>11</v>
      </c>
      <c r="D42" s="7">
        <v>62586.5</v>
      </c>
      <c r="E42" s="7">
        <v>112538.3</v>
      </c>
      <c r="F42" s="7">
        <v>67265.2</v>
      </c>
      <c r="G42" s="44">
        <f t="shared" si="0"/>
        <v>1.0747557380585269</v>
      </c>
      <c r="H42" s="44">
        <f t="shared" si="1"/>
        <v>0.5977094020435709</v>
      </c>
    </row>
    <row r="43" spans="1:8" ht="16.5">
      <c r="A43" s="4" t="s">
        <v>55</v>
      </c>
      <c r="B43" s="5" t="s">
        <v>30</v>
      </c>
      <c r="C43" s="5" t="s">
        <v>15</v>
      </c>
      <c r="D43" s="7">
        <v>10378.6</v>
      </c>
      <c r="E43" s="7">
        <v>20641.899999999998</v>
      </c>
      <c r="F43" s="7">
        <v>6478.9</v>
      </c>
      <c r="G43" s="44">
        <f t="shared" si="0"/>
        <v>0.6242556799568342</v>
      </c>
      <c r="H43" s="44">
        <f t="shared" si="1"/>
        <v>0.3138713006070178</v>
      </c>
    </row>
    <row r="44" spans="1:8" ht="21" customHeight="1">
      <c r="A44" s="4" t="s">
        <v>56</v>
      </c>
      <c r="B44" s="5" t="s">
        <v>18</v>
      </c>
      <c r="C44" s="5"/>
      <c r="D44" s="7">
        <f>SUM(D45:D47)</f>
        <v>90753.5</v>
      </c>
      <c r="E44" s="7">
        <f>SUM(E45:E47)</f>
        <v>169743.5</v>
      </c>
      <c r="F44" s="7">
        <f>SUM(F45:F47)</f>
        <v>95391.4</v>
      </c>
      <c r="G44" s="44">
        <f t="shared" si="0"/>
        <v>1.0511043651209044</v>
      </c>
      <c r="H44" s="44">
        <f t="shared" si="1"/>
        <v>0.5619738016477803</v>
      </c>
    </row>
    <row r="45" spans="1:8" ht="16.5">
      <c r="A45" s="4" t="s">
        <v>57</v>
      </c>
      <c r="B45" s="5" t="s">
        <v>18</v>
      </c>
      <c r="C45" s="5" t="s">
        <v>5</v>
      </c>
      <c r="D45" s="7">
        <v>22975.8</v>
      </c>
      <c r="E45" s="7">
        <v>56963.1</v>
      </c>
      <c r="F45" s="7">
        <v>28290.1</v>
      </c>
      <c r="G45" s="44">
        <f t="shared" si="0"/>
        <v>1.2312998894488985</v>
      </c>
      <c r="H45" s="44">
        <f t="shared" si="1"/>
        <v>0.4966390522987688</v>
      </c>
    </row>
    <row r="46" spans="1:8" ht="16.5">
      <c r="A46" s="4" t="s">
        <v>127</v>
      </c>
      <c r="B46" s="5" t="s">
        <v>18</v>
      </c>
      <c r="C46" s="5" t="s">
        <v>9</v>
      </c>
      <c r="D46" s="7">
        <v>63023.2</v>
      </c>
      <c r="E46" s="7">
        <v>1986.4</v>
      </c>
      <c r="F46" s="7">
        <v>509.1</v>
      </c>
      <c r="G46" s="44">
        <f t="shared" si="0"/>
        <v>0.00807797763363333</v>
      </c>
      <c r="H46" s="44">
        <f t="shared" si="1"/>
        <v>0.25629279097865487</v>
      </c>
    </row>
    <row r="47" spans="1:8" ht="23.25" customHeight="1">
      <c r="A47" s="4" t="s">
        <v>58</v>
      </c>
      <c r="B47" s="5" t="s">
        <v>18</v>
      </c>
      <c r="C47" s="5" t="s">
        <v>13</v>
      </c>
      <c r="D47" s="7">
        <v>4754.5</v>
      </c>
      <c r="E47" s="7">
        <v>110794</v>
      </c>
      <c r="F47" s="7">
        <v>66592.2</v>
      </c>
      <c r="G47" s="44">
        <f t="shared" si="0"/>
        <v>14.00614155011042</v>
      </c>
      <c r="H47" s="44">
        <f t="shared" si="1"/>
        <v>0.6010451829521454</v>
      </c>
    </row>
    <row r="48" spans="1:8" ht="20.25" customHeight="1">
      <c r="A48" s="4" t="s">
        <v>59</v>
      </c>
      <c r="B48" s="5" t="s">
        <v>32</v>
      </c>
      <c r="C48" s="5"/>
      <c r="D48" s="7">
        <f>D49</f>
        <v>19472.4</v>
      </c>
      <c r="E48" s="7">
        <f>SUM(E49)</f>
        <v>55178.200000000004</v>
      </c>
      <c r="F48" s="7">
        <f>SUM(F49)</f>
        <v>23367.8</v>
      </c>
      <c r="G48" s="44">
        <f t="shared" si="0"/>
        <v>1.2000472463589489</v>
      </c>
      <c r="H48" s="44">
        <f t="shared" si="1"/>
        <v>0.42349696075624066</v>
      </c>
    </row>
    <row r="49" spans="1:8" ht="22.5" customHeight="1">
      <c r="A49" s="4" t="s">
        <v>60</v>
      </c>
      <c r="B49" s="5" t="s">
        <v>32</v>
      </c>
      <c r="C49" s="5" t="s">
        <v>7</v>
      </c>
      <c r="D49" s="7">
        <v>19472.4</v>
      </c>
      <c r="E49" s="7">
        <v>55178.200000000004</v>
      </c>
      <c r="F49" s="7">
        <v>23367.8</v>
      </c>
      <c r="G49" s="44">
        <f t="shared" si="0"/>
        <v>1.2000472463589489</v>
      </c>
      <c r="H49" s="44">
        <f t="shared" si="1"/>
        <v>0.42349696075624066</v>
      </c>
    </row>
    <row r="50" spans="1:8" ht="36.75" customHeight="1">
      <c r="A50" s="4" t="s">
        <v>61</v>
      </c>
      <c r="B50" s="5" t="s">
        <v>20</v>
      </c>
      <c r="C50" s="5"/>
      <c r="D50" s="7">
        <f>SUM(D51)</f>
        <v>6412.8</v>
      </c>
      <c r="E50" s="7">
        <f>E51</f>
        <v>50931.4</v>
      </c>
      <c r="F50" s="7">
        <f>F51</f>
        <v>17026.3</v>
      </c>
      <c r="G50" s="44">
        <f t="shared" si="0"/>
        <v>2.6550492764471056</v>
      </c>
      <c r="H50" s="44">
        <f t="shared" si="1"/>
        <v>0.334298684112355</v>
      </c>
    </row>
    <row r="51" spans="1:8" ht="35.25" customHeight="1">
      <c r="A51" s="4" t="s">
        <v>62</v>
      </c>
      <c r="B51" s="5" t="s">
        <v>20</v>
      </c>
      <c r="C51" s="5" t="s">
        <v>5</v>
      </c>
      <c r="D51" s="7">
        <v>6412.8</v>
      </c>
      <c r="E51" s="7">
        <v>50931.4</v>
      </c>
      <c r="F51" s="7">
        <v>17026.3</v>
      </c>
      <c r="G51" s="44">
        <f t="shared" si="0"/>
        <v>2.6550492764471056</v>
      </c>
      <c r="H51" s="44">
        <f t="shared" si="1"/>
        <v>0.334298684112355</v>
      </c>
    </row>
    <row r="52" spans="1:8" ht="16.5">
      <c r="A52" s="14" t="s">
        <v>66</v>
      </c>
      <c r="B52" s="5"/>
      <c r="C52" s="5"/>
      <c r="D52" s="7">
        <f>D4+D12+D14+D20+D24+D27+D34+D37+D39+D44+D48+D50</f>
        <v>3266816.11</v>
      </c>
      <c r="E52" s="7">
        <f>E4+E12+E14+E20+E24+E27+E34+E37+E39+E44+E48+E50</f>
        <v>8066468.599999999</v>
      </c>
      <c r="F52" s="7">
        <f>F4+F12+F14+F20+F24+F27+F34+F37+F39+F44+F48+F50</f>
        <v>3879685.5999999996</v>
      </c>
      <c r="G52" s="44">
        <f t="shared" si="0"/>
        <v>1.187604526659445</v>
      </c>
      <c r="H52" s="44">
        <f t="shared" si="1"/>
        <v>0.4809645697994783</v>
      </c>
    </row>
    <row r="53" spans="2:7" ht="16.5">
      <c r="B53" s="6"/>
      <c r="C53" s="6"/>
      <c r="E53" s="29"/>
      <c r="F53" s="46"/>
      <c r="G53" s="29"/>
    </row>
    <row r="54" spans="2:7" ht="16.5">
      <c r="B54" s="6"/>
      <c r="C54" s="6"/>
      <c r="D54" s="29"/>
      <c r="E54" s="29"/>
      <c r="F54" s="29"/>
      <c r="G54" s="29"/>
    </row>
  </sheetData>
  <sheetProtection/>
  <printOptions/>
  <pageMargins left="1.3779527559055118" right="0.3937007874015748" top="0.7874015748031497" bottom="0.7874015748031497" header="0.31496062992125984" footer="0.31496062992125984"/>
  <pageSetup fitToHeight="0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Акинфеева</dc:creator>
  <cp:keywords/>
  <dc:description/>
  <cp:lastModifiedBy>Куприянова Анна Алексеевна</cp:lastModifiedBy>
  <cp:lastPrinted>2018-07-19T08:10:35Z</cp:lastPrinted>
  <dcterms:created xsi:type="dcterms:W3CDTF">2008-06-10T05:32:17Z</dcterms:created>
  <dcterms:modified xsi:type="dcterms:W3CDTF">2018-07-19T13:39:55Z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-923303744</vt:i4>
  </property>
  <property fmtid="{D5CDD505-2E9C-101B-9397-08002B2CF9AE}" pid="3" name="_NewReviewCycle">
    <vt:lpwstr/>
  </property>
  <property fmtid="{D5CDD505-2E9C-101B-9397-08002B2CF9AE}" pid="4" name="_EmailSubject">
    <vt:lpwstr>Размещение информации финансового управления мэрии</vt:lpwstr>
  </property>
  <property fmtid="{D5CDD505-2E9C-101B-9397-08002B2CF9AE}" pid="5" name="_AuthorEmail">
    <vt:lpwstr>kupriyanova.aa@cherepovetscity.ru</vt:lpwstr>
  </property>
  <property fmtid="{D5CDD505-2E9C-101B-9397-08002B2CF9AE}" pid="6" name="_AuthorEmailDisplayName">
    <vt:lpwstr>Куприянова Анна Алексеевна</vt:lpwstr>
  </property>
  <property fmtid="{D5CDD505-2E9C-101B-9397-08002B2CF9AE}" pid="7" name="_PreviousAdHocReviewCycleID">
    <vt:i4>374272043</vt:i4>
  </property>
</Properties>
</file>