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tabRatio="720" activeTab="3"/>
  </bookViews>
  <sheets>
    <sheet name="ДЗ_БюдСр" sheetId="4" r:id="rId1"/>
    <sheet name="ДЗ_ВнеБюдСр" sheetId="3" r:id="rId2"/>
    <sheet name="КЗ_БюдСр" sheetId="1" r:id="rId3"/>
    <sheet name="КЗ_ВнеБюдСр" sheetId="2" r:id="rId4"/>
  </sheets>
  <calcPr calcId="125725"/>
</workbook>
</file>

<file path=xl/calcChain.xml><?xml version="1.0" encoding="utf-8"?>
<calcChain xmlns="http://schemas.openxmlformats.org/spreadsheetml/2006/main">
  <c r="P6" i="1"/>
  <c r="O25"/>
  <c r="O24"/>
  <c r="O23"/>
  <c r="O14"/>
  <c r="O15"/>
  <c r="O16"/>
  <c r="O17"/>
  <c r="O18"/>
  <c r="O19"/>
  <c r="O20"/>
  <c r="O21"/>
  <c r="O22"/>
  <c r="O13"/>
  <c r="O12"/>
  <c r="O8"/>
  <c r="O9"/>
  <c r="O10"/>
  <c r="O11"/>
  <c r="O7"/>
  <c r="O6"/>
  <c r="E18"/>
  <c r="C17"/>
  <c r="I7" i="4"/>
  <c r="I8"/>
  <c r="I9"/>
  <c r="I10"/>
  <c r="I11"/>
  <c r="I12"/>
  <c r="I13"/>
  <c r="I14"/>
  <c r="I15"/>
  <c r="I16"/>
  <c r="I17"/>
  <c r="I18"/>
  <c r="I19"/>
  <c r="I20"/>
  <c r="I6"/>
  <c r="D18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6"/>
  <c r="P14" i="1"/>
  <c r="P15"/>
  <c r="P16"/>
  <c r="P17"/>
  <c r="P18"/>
  <c r="P19"/>
  <c r="P20"/>
  <c r="P21"/>
  <c r="P22"/>
  <c r="P24"/>
  <c r="P25"/>
  <c r="P13"/>
  <c r="P8"/>
  <c r="P9"/>
  <c r="P10"/>
  <c r="P11"/>
  <c r="P7"/>
  <c r="H8" i="3"/>
  <c r="H9"/>
  <c r="H10"/>
  <c r="H11"/>
  <c r="H13"/>
  <c r="H14"/>
  <c r="H15"/>
  <c r="H16"/>
  <c r="H17"/>
  <c r="H18"/>
  <c r="H19"/>
  <c r="H21"/>
  <c r="H22"/>
  <c r="H7"/>
  <c r="G22"/>
  <c r="G21"/>
  <c r="G14"/>
  <c r="G15"/>
  <c r="G16"/>
  <c r="G17"/>
  <c r="G18"/>
  <c r="G19"/>
  <c r="G13"/>
  <c r="G8"/>
  <c r="G9"/>
  <c r="G10"/>
  <c r="G11"/>
  <c r="G7"/>
  <c r="J23" i="1"/>
  <c r="H12" i="4" l="1"/>
  <c r="H6" s="1"/>
  <c r="G12"/>
  <c r="G6" s="1"/>
  <c r="F12"/>
  <c r="E12"/>
  <c r="E6" s="1"/>
  <c r="D12"/>
  <c r="D6" s="1"/>
  <c r="C12"/>
  <c r="B12"/>
  <c r="F20" i="3"/>
  <c r="H20" s="1"/>
  <c r="E20"/>
  <c r="D20"/>
  <c r="C20"/>
  <c r="B20"/>
  <c r="G20" s="1"/>
  <c r="F12"/>
  <c r="H12" s="1"/>
  <c r="E12"/>
  <c r="D12"/>
  <c r="C12"/>
  <c r="B12"/>
  <c r="F22" i="2"/>
  <c r="E22"/>
  <c r="D22"/>
  <c r="C22"/>
  <c r="B22"/>
  <c r="F12"/>
  <c r="E12"/>
  <c r="E6" s="1"/>
  <c r="D12"/>
  <c r="C12"/>
  <c r="C6" s="1"/>
  <c r="B12"/>
  <c r="N23" i="1"/>
  <c r="M23"/>
  <c r="L23"/>
  <c r="K23"/>
  <c r="I23"/>
  <c r="H23"/>
  <c r="G23"/>
  <c r="F23"/>
  <c r="E23"/>
  <c r="D23"/>
  <c r="P23" s="1"/>
  <c r="C23"/>
  <c r="B23"/>
  <c r="N12"/>
  <c r="M12"/>
  <c r="L12"/>
  <c r="K12"/>
  <c r="J12"/>
  <c r="J6" s="1"/>
  <c r="I12"/>
  <c r="H12"/>
  <c r="G12"/>
  <c r="F12"/>
  <c r="F6" s="1"/>
  <c r="E12"/>
  <c r="D12"/>
  <c r="C12"/>
  <c r="B12"/>
  <c r="D6" l="1"/>
  <c r="P12"/>
  <c r="C6"/>
  <c r="E6"/>
  <c r="G6"/>
  <c r="H6"/>
  <c r="I6"/>
  <c r="G12" i="3"/>
  <c r="B6"/>
  <c r="D6"/>
  <c r="N6" i="1"/>
  <c r="F6" i="3"/>
  <c r="H6" s="1"/>
  <c r="K6" i="1"/>
  <c r="C6" i="4"/>
  <c r="M6" i="1"/>
  <c r="B6"/>
  <c r="B6" i="2"/>
  <c r="F6"/>
  <c r="B6" i="4"/>
  <c r="F6"/>
  <c r="E6" i="3"/>
  <c r="C6"/>
  <c r="D6" i="2"/>
  <c r="L6" i="1"/>
  <c r="G6" i="3" l="1"/>
</calcChain>
</file>

<file path=xl/sharedStrings.xml><?xml version="1.0" encoding="utf-8"?>
<sst xmlns="http://schemas.openxmlformats.org/spreadsheetml/2006/main" count="128" uniqueCount="44">
  <si>
    <t>Наименование сферы (органов управления и муниципальных учреждений, относящихся к сфере) и мероприятий расходов</t>
  </si>
  <si>
    <t xml:space="preserve">Всего кредиторская задолженность </t>
  </si>
  <si>
    <t>в т.ч. просро-ченная задолжен-ность</t>
  </si>
  <si>
    <t>Показатель</t>
  </si>
  <si>
    <t>Аппарат управления</t>
  </si>
  <si>
    <t xml:space="preserve">в т.ч. 
просро-ченная задолжен-ность </t>
  </si>
  <si>
    <t xml:space="preserve">Образование </t>
  </si>
  <si>
    <t>Культура</t>
  </si>
  <si>
    <t>Социальная политика</t>
  </si>
  <si>
    <t>ЖКХ</t>
  </si>
  <si>
    <t>Капитальное строительство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</si>
  <si>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</si>
  <si>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</si>
  <si>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Муниципальные казенные учреждения, подведомственные комитету по управлению имуществом города</t>
  </si>
  <si>
    <t>Прочие расходы</t>
  </si>
  <si>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</si>
  <si>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</si>
  <si>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</si>
  <si>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</si>
  <si>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</si>
  <si>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</si>
  <si>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</si>
  <si>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отопление</t>
  </si>
  <si>
    <t>освещение</t>
  </si>
  <si>
    <t>водоснабжение</t>
  </si>
  <si>
    <t>прочие 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</si>
  <si>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</si>
  <si>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</si>
  <si>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</si>
  <si>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</si>
  <si>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</si>
  <si>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</si>
  <si>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</si>
  <si>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запасов, в т. ч.:</t>
  </si>
  <si>
    <t>продукты питания</t>
  </si>
  <si>
    <t>прочие материальные запасы</t>
  </si>
  <si>
    <t xml:space="preserve">Всего дебиторская задолженность </t>
  </si>
  <si>
    <t>Муниципальное образование области город Череповец</t>
  </si>
  <si>
    <t>Увеличение стоимости нематериальных активов</t>
  </si>
  <si>
    <t>Объем кредиторской задолженности по внебюджетным средствам на 1 июля 2017 года.</t>
  </si>
  <si>
    <t>Объем кредиторской задолженности по бюджетным средствам на 1 июля 2017 года.</t>
  </si>
  <si>
    <t>Объем дебиторской задолженности по внебюджетным средствам на 1 июля 2017 года.</t>
  </si>
  <si>
    <t>Объем дебиторской задолженности по бюджетным средствам на 1 июля 2017 года.</t>
  </si>
  <si>
    <t>(рублей)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</si>
</sst>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3"/>
      <name val="Times New Roman"/>
      <family val="1"/>
      <charset val="204"/>
    </font>
    <font>
      <i/>
      <sz val="8.5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49" fontId="3" fillId="2" borderId="1">
      <alignment horizontal="left" vertical="top"/>
    </xf>
    <xf numFmtId="0" fontId="3" fillId="3" borderId="1">
      <alignment horizontal="left" vertical="top" wrapText="1"/>
    </xf>
    <xf numFmtId="0" fontId="3" fillId="4" borderId="1">
      <alignment horizontal="left" vertical="top" wrapText="1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>
      <alignment horizontal="left" vertical="top" wrapText="1"/>
    </xf>
  </cellStyleXfs>
  <cellXfs count="42">
    <xf numFmtId="0" fontId="0" fillId="0" borderId="0" xfId="0"/>
    <xf numFmtId="0" fontId="2" fillId="0" borderId="0" xfId="0" applyFont="1" applyFill="1"/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8" xfId="3" applyFont="1" applyFill="1" applyBorder="1">
      <alignment horizontal="left" vertical="top" wrapText="1"/>
    </xf>
    <xf numFmtId="0" fontId="5" fillId="0" borderId="1" xfId="3" applyFont="1" applyFill="1">
      <alignment horizontal="left" vertical="top" wrapText="1"/>
    </xf>
    <xf numFmtId="4" fontId="5" fillId="0" borderId="6" xfId="5" applyNumberFormat="1" applyFont="1" applyFill="1" applyBorder="1" applyAlignment="1" applyProtection="1">
      <alignment horizontal="right"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9" xfId="3" applyFont="1" applyFill="1" applyBorder="1">
      <alignment horizontal="left" vertical="top" wrapText="1"/>
    </xf>
    <xf numFmtId="0" fontId="5" fillId="0" borderId="0" xfId="3" applyFont="1" applyFill="1" applyBorder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4" fontId="5" fillId="0" borderId="5" xfId="5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center"/>
    </xf>
    <xf numFmtId="4" fontId="4" fillId="0" borderId="6" xfId="4" applyNumberFormat="1" applyFont="1" applyFill="1" applyBorder="1" applyAlignment="1">
      <alignment horizontal="right" vertical="center"/>
    </xf>
    <xf numFmtId="4" fontId="5" fillId="0" borderId="6" xfId="4" applyNumberFormat="1" applyFont="1" applyFill="1" applyBorder="1" applyAlignment="1">
      <alignment horizontal="right" vertical="center"/>
    </xf>
    <xf numFmtId="4" fontId="5" fillId="0" borderId="6" xfId="5" applyNumberFormat="1" applyFont="1" applyFill="1" applyBorder="1" applyAlignment="1">
      <alignment horizontal="right" vertical="center"/>
    </xf>
    <xf numFmtId="4" fontId="5" fillId="0" borderId="5" xfId="5" applyNumberFormat="1" applyFont="1" applyFill="1" applyBorder="1" applyAlignment="1">
      <alignment horizontal="right" vertical="center"/>
    </xf>
    <xf numFmtId="0" fontId="7" fillId="0" borderId="1" xfId="3" applyFont="1" applyFill="1">
      <alignment horizontal="left" vertical="top" wrapText="1"/>
    </xf>
    <xf numFmtId="0" fontId="7" fillId="0" borderId="1" xfId="6" applyFont="1" applyFill="1">
      <alignment horizontal="left" vertical="top" wrapText="1"/>
    </xf>
    <xf numFmtId="0" fontId="7" fillId="0" borderId="6" xfId="3" applyFont="1" applyFill="1" applyBorder="1">
      <alignment horizontal="left" vertical="top" wrapText="1"/>
    </xf>
    <xf numFmtId="0" fontId="7" fillId="0" borderId="6" xfId="6" applyFont="1" applyFill="1" applyBorder="1">
      <alignment horizontal="left" vertical="top" wrapText="1"/>
    </xf>
    <xf numFmtId="0" fontId="8" fillId="0" borderId="0" xfId="0" applyFont="1" applyFill="1" applyAlignment="1">
      <alignment horizontal="right"/>
    </xf>
    <xf numFmtId="4" fontId="7" fillId="0" borderId="6" xfId="5" applyNumberFormat="1" applyFont="1" applyFill="1" applyBorder="1" applyAlignment="1" applyProtection="1">
      <alignment horizontal="right" vertical="center"/>
      <protection locked="0"/>
    </xf>
    <xf numFmtId="4" fontId="7" fillId="0" borderId="6" xfId="0" applyNumberFormat="1" applyFont="1" applyFill="1" applyBorder="1" applyAlignment="1" applyProtection="1">
      <alignment horizontal="right" vertical="center"/>
      <protection locked="0"/>
    </xf>
    <xf numFmtId="4" fontId="7" fillId="0" borderId="6" xfId="4" applyNumberFormat="1" applyFont="1" applyFill="1" applyBorder="1" applyAlignment="1">
      <alignment horizontal="right" vertical="center"/>
    </xf>
    <xf numFmtId="0" fontId="9" fillId="0" borderId="0" xfId="0" applyFont="1" applyFill="1"/>
    <xf numFmtId="0" fontId="1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49" fontId="4" fillId="0" borderId="5" xfId="1" applyFont="1" applyFill="1" applyBorder="1" applyAlignment="1">
      <alignment horizontal="center" vertical="center"/>
    </xf>
    <xf numFmtId="49" fontId="4" fillId="0" borderId="7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</cellXfs>
  <cellStyles count="7">
    <cellStyle name="Обычный" xfId="0" builtinId="0"/>
    <cellStyle name="㼿㼿㼿㼠㼿㼿㼿㼠㼿㼠㼿㼿㼿" xfId="4"/>
    <cellStyle name="㼿㼿㼿㼠㼿㼿㼿㼿㼿㼿㼿" xfId="5"/>
    <cellStyle name="㼿㼿㼿㼿‿㼿㼿?" xfId="1"/>
    <cellStyle name="㼿㼿㼿㼿‿㼿㼿㼿㼿㼿㼠㼿㼿㼿" xfId="2"/>
    <cellStyle name="㼿㼿㼿㼿㼠㼿?" xfId="3"/>
    <cellStyle name="㼿㼿㼿㼿㼠㼿‿㼿㼿㼿㼿" xfId="6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I22"/>
  <sheetViews>
    <sheetView zoomScaleNormal="100" workbookViewId="0">
      <selection activeCell="I6" sqref="I6"/>
    </sheetView>
  </sheetViews>
  <sheetFormatPr defaultRowHeight="15"/>
  <cols>
    <col min="1" max="1" width="36.28515625" style="1" customWidth="1"/>
    <col min="2" max="3" width="10.7109375" style="1" customWidth="1"/>
    <col min="4" max="4" width="12.5703125" style="1" customWidth="1"/>
    <col min="5" max="5" width="10.7109375" style="1" customWidth="1"/>
    <col min="6" max="6" width="15.5703125" style="1" customWidth="1"/>
    <col min="7" max="7" width="10.7109375" style="1" customWidth="1"/>
    <col min="8" max="8" width="14.85546875" style="1" customWidth="1"/>
    <col min="9" max="9" width="12.28515625" style="1" customWidth="1"/>
    <col min="10" max="10" width="9.42578125" style="1" customWidth="1"/>
    <col min="11" max="16384" width="9.140625" style="1"/>
  </cols>
  <sheetData>
    <row r="1" spans="1:9" ht="16.5">
      <c r="A1" s="31" t="s">
        <v>42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9" t="s">
        <v>37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7"/>
      <c r="B3" s="17"/>
      <c r="C3" s="17"/>
      <c r="D3" s="17"/>
      <c r="E3" s="17"/>
      <c r="F3" s="17"/>
      <c r="G3" s="17"/>
      <c r="H3" s="17"/>
      <c r="I3" s="26" t="s">
        <v>43</v>
      </c>
    </row>
    <row r="4" spans="1:9" ht="37.5" customHeight="1">
      <c r="A4" s="37" t="s">
        <v>3</v>
      </c>
      <c r="B4" s="32" t="s">
        <v>0</v>
      </c>
      <c r="C4" s="33"/>
      <c r="D4" s="33"/>
      <c r="E4" s="33"/>
      <c r="F4" s="33"/>
      <c r="G4" s="33"/>
      <c r="H4" s="34"/>
      <c r="I4" s="35" t="s">
        <v>36</v>
      </c>
    </row>
    <row r="5" spans="1:9" ht="90" customHeight="1">
      <c r="A5" s="38"/>
      <c r="B5" s="2" t="s">
        <v>4</v>
      </c>
      <c r="C5" s="2" t="s">
        <v>6</v>
      </c>
      <c r="D5" s="2" t="s">
        <v>7</v>
      </c>
      <c r="E5" s="3" t="s">
        <v>9</v>
      </c>
      <c r="F5" s="4" t="s">
        <v>11</v>
      </c>
      <c r="G5" s="4" t="s">
        <v>12</v>
      </c>
      <c r="H5" s="2" t="s">
        <v>13</v>
      </c>
      <c r="I5" s="36"/>
    </row>
    <row r="6" spans="1:9" ht="12.95" customHeight="1">
      <c r="A6" s="6" t="s">
        <v>15</v>
      </c>
      <c r="B6" s="18">
        <f t="shared" ref="B6:H6" si="0">SUM(B7:B12,B17:B20)</f>
        <v>1830153.2799999996</v>
      </c>
      <c r="C6" s="18">
        <f t="shared" si="0"/>
        <v>24207526.860000003</v>
      </c>
      <c r="D6" s="18">
        <f t="shared" si="0"/>
        <v>1281368.03</v>
      </c>
      <c r="E6" s="18">
        <f t="shared" si="0"/>
        <v>467375.57999999996</v>
      </c>
      <c r="F6" s="18">
        <f t="shared" si="0"/>
        <v>2853973.4399999995</v>
      </c>
      <c r="G6" s="18">
        <f t="shared" si="0"/>
        <v>2580120.8600000003</v>
      </c>
      <c r="H6" s="18">
        <f t="shared" si="0"/>
        <v>524844.91</v>
      </c>
      <c r="I6" s="18">
        <f>B6+C6+D6+E6+F6+G6+H6</f>
        <v>33745362.960000001</v>
      </c>
    </row>
    <row r="7" spans="1:9" ht="12.95" customHeight="1">
      <c r="A7" s="7" t="s">
        <v>16</v>
      </c>
      <c r="B7" s="8"/>
      <c r="C7" s="8">
        <v>888261.74</v>
      </c>
      <c r="D7" s="8"/>
      <c r="E7" s="9"/>
      <c r="F7" s="9"/>
      <c r="G7" s="9"/>
      <c r="H7" s="9"/>
      <c r="I7" s="19">
        <f t="shared" ref="I7:I20" si="1">B7+C7+D7+E7+F7+G7+H7</f>
        <v>888261.74</v>
      </c>
    </row>
    <row r="8" spans="1:9" ht="12.95" customHeight="1">
      <c r="A8" s="7" t="s">
        <v>17</v>
      </c>
      <c r="B8" s="8">
        <v>162344</v>
      </c>
      <c r="C8" s="8">
        <v>14342.4</v>
      </c>
      <c r="D8" s="8"/>
      <c r="E8" s="9"/>
      <c r="F8" s="9"/>
      <c r="G8" s="9">
        <v>76600</v>
      </c>
      <c r="H8" s="9"/>
      <c r="I8" s="19">
        <f t="shared" si="1"/>
        <v>253286.39999999999</v>
      </c>
    </row>
    <row r="9" spans="1:9" ht="12.95" customHeight="1">
      <c r="A9" s="7" t="s">
        <v>18</v>
      </c>
      <c r="B9" s="8">
        <v>1446322.2099999997</v>
      </c>
      <c r="C9" s="8">
        <v>21461681.800000001</v>
      </c>
      <c r="D9" s="8">
        <v>643035.23</v>
      </c>
      <c r="E9" s="9">
        <v>66338.539999999994</v>
      </c>
      <c r="F9" s="9">
        <v>1384975.75</v>
      </c>
      <c r="G9" s="9">
        <v>1021777.18</v>
      </c>
      <c r="H9" s="9">
        <v>350535.34</v>
      </c>
      <c r="I9" s="19">
        <f t="shared" si="1"/>
        <v>26374666.050000001</v>
      </c>
    </row>
    <row r="10" spans="1:9" ht="12.95" customHeight="1">
      <c r="A10" s="7" t="s">
        <v>19</v>
      </c>
      <c r="B10" s="8">
        <v>13299.01</v>
      </c>
      <c r="C10" s="8">
        <v>24514.329999999998</v>
      </c>
      <c r="D10" s="8">
        <v>19482.16</v>
      </c>
      <c r="E10" s="9"/>
      <c r="F10" s="9">
        <v>90728.98</v>
      </c>
      <c r="G10" s="9"/>
      <c r="H10" s="9"/>
      <c r="I10" s="19">
        <f t="shared" si="1"/>
        <v>148024.47999999998</v>
      </c>
    </row>
    <row r="11" spans="1:9" ht="12.95" customHeight="1">
      <c r="A11" s="7" t="s">
        <v>20</v>
      </c>
      <c r="B11" s="8"/>
      <c r="C11" s="8"/>
      <c r="D11" s="8"/>
      <c r="E11" s="9"/>
      <c r="F11" s="9"/>
      <c r="G11" s="9">
        <v>735621.3</v>
      </c>
      <c r="H11" s="9"/>
      <c r="I11" s="19">
        <f t="shared" si="1"/>
        <v>735621.3</v>
      </c>
    </row>
    <row r="12" spans="1:9" ht="12.95" customHeight="1">
      <c r="A12" s="7" t="s">
        <v>21</v>
      </c>
      <c r="B12" s="20">
        <f>SUM(B13:B16)</f>
        <v>9322</v>
      </c>
      <c r="C12" s="20">
        <f t="shared" ref="C12:H12" si="2">SUM(C13:C16)</f>
        <v>1298928.44</v>
      </c>
      <c r="D12" s="20">
        <f t="shared" si="2"/>
        <v>249517.19</v>
      </c>
      <c r="E12" s="20">
        <f t="shared" si="2"/>
        <v>401037.04</v>
      </c>
      <c r="F12" s="20">
        <f t="shared" si="2"/>
        <v>620848.50999999989</v>
      </c>
      <c r="G12" s="20">
        <f t="shared" si="2"/>
        <v>471062.43</v>
      </c>
      <c r="H12" s="20">
        <f t="shared" si="2"/>
        <v>18084.72</v>
      </c>
      <c r="I12" s="19">
        <f t="shared" si="1"/>
        <v>3068800.33</v>
      </c>
    </row>
    <row r="13" spans="1:9" ht="12.95" customHeight="1">
      <c r="A13" s="22" t="s">
        <v>22</v>
      </c>
      <c r="B13" s="27">
        <v>9322</v>
      </c>
      <c r="C13" s="27">
        <v>106941.3</v>
      </c>
      <c r="D13" s="27">
        <v>2224.25</v>
      </c>
      <c r="E13" s="28"/>
      <c r="F13" s="28">
        <v>30892.41</v>
      </c>
      <c r="G13" s="28"/>
      <c r="H13" s="28"/>
      <c r="I13" s="29">
        <f t="shared" si="1"/>
        <v>149379.96</v>
      </c>
    </row>
    <row r="14" spans="1:9" ht="12.95" customHeight="1">
      <c r="A14" s="22" t="s">
        <v>23</v>
      </c>
      <c r="B14" s="27"/>
      <c r="C14" s="27">
        <v>1191463.1299999999</v>
      </c>
      <c r="D14" s="27">
        <v>247292.94</v>
      </c>
      <c r="E14" s="28">
        <v>399436.67</v>
      </c>
      <c r="F14" s="28">
        <v>589956.09999999986</v>
      </c>
      <c r="G14" s="28">
        <v>471062.43</v>
      </c>
      <c r="H14" s="28">
        <v>18084.72</v>
      </c>
      <c r="I14" s="29">
        <f t="shared" si="1"/>
        <v>2917295.99</v>
      </c>
    </row>
    <row r="15" spans="1:9" ht="12.95" customHeight="1">
      <c r="A15" s="22" t="s">
        <v>24</v>
      </c>
      <c r="B15" s="27"/>
      <c r="C15" s="27">
        <v>524.01</v>
      </c>
      <c r="D15" s="27"/>
      <c r="E15" s="28"/>
      <c r="F15" s="28"/>
      <c r="G15" s="28"/>
      <c r="H15" s="28"/>
      <c r="I15" s="29">
        <f t="shared" si="1"/>
        <v>524.01</v>
      </c>
    </row>
    <row r="16" spans="1:9" ht="12.95" customHeight="1">
      <c r="A16" s="23" t="s">
        <v>25</v>
      </c>
      <c r="B16" s="27"/>
      <c r="C16" s="27"/>
      <c r="D16" s="27"/>
      <c r="E16" s="28">
        <v>1600.37</v>
      </c>
      <c r="F16" s="28"/>
      <c r="G16" s="28"/>
      <c r="H16" s="28"/>
      <c r="I16" s="29">
        <f t="shared" si="1"/>
        <v>1600.37</v>
      </c>
    </row>
    <row r="17" spans="1:9" ht="12.95" customHeight="1">
      <c r="A17" s="7" t="s">
        <v>27</v>
      </c>
      <c r="B17" s="8"/>
      <c r="C17" s="8">
        <v>14043.14</v>
      </c>
      <c r="D17" s="8"/>
      <c r="E17" s="9"/>
      <c r="F17" s="9"/>
      <c r="G17" s="9"/>
      <c r="H17" s="9"/>
      <c r="I17" s="19">
        <f t="shared" si="1"/>
        <v>14043.14</v>
      </c>
    </row>
    <row r="18" spans="1:9" ht="12.95" customHeight="1">
      <c r="A18" s="7" t="s">
        <v>28</v>
      </c>
      <c r="B18" s="8">
        <v>85835.5</v>
      </c>
      <c r="C18" s="8">
        <v>300434.84999999998</v>
      </c>
      <c r="D18" s="8">
        <f>310741.71+58591.74</f>
        <v>369333.45</v>
      </c>
      <c r="E18" s="9"/>
      <c r="F18" s="9">
        <v>625670.19999999995</v>
      </c>
      <c r="G18" s="9">
        <v>267790</v>
      </c>
      <c r="H18" s="9">
        <v>156224.85</v>
      </c>
      <c r="I18" s="19">
        <f t="shared" si="1"/>
        <v>1805288.85</v>
      </c>
    </row>
    <row r="19" spans="1:9" ht="33.75">
      <c r="A19" s="7" t="s">
        <v>29</v>
      </c>
      <c r="B19" s="8">
        <v>29891.39</v>
      </c>
      <c r="C19" s="8">
        <v>196500</v>
      </c>
      <c r="D19" s="8"/>
      <c r="E19" s="9"/>
      <c r="F19" s="9"/>
      <c r="G19" s="9"/>
      <c r="H19" s="9"/>
      <c r="I19" s="19">
        <f t="shared" si="1"/>
        <v>226391.39</v>
      </c>
    </row>
    <row r="20" spans="1:9" ht="12.95" customHeight="1">
      <c r="A20" s="7" t="s">
        <v>14</v>
      </c>
      <c r="B20" s="8">
        <v>83139.17</v>
      </c>
      <c r="C20" s="8">
        <v>8820.16</v>
      </c>
      <c r="D20" s="8"/>
      <c r="E20" s="9"/>
      <c r="F20" s="9">
        <v>131750</v>
      </c>
      <c r="G20" s="9">
        <v>7269.95</v>
      </c>
      <c r="H20" s="9"/>
      <c r="I20" s="19">
        <f t="shared" si="1"/>
        <v>230979.28000000003</v>
      </c>
    </row>
    <row r="21" spans="1:9" s="14" customFormat="1" ht="12.95" customHeight="1">
      <c r="A21" s="11"/>
      <c r="B21" s="12"/>
      <c r="C21" s="12"/>
      <c r="D21" s="12"/>
      <c r="E21" s="12"/>
      <c r="F21" s="12"/>
      <c r="G21" s="12"/>
      <c r="H21" s="12"/>
      <c r="I21" s="13"/>
    </row>
    <row r="22" spans="1:9" s="14" customFormat="1" ht="12.95" customHeight="1">
      <c r="A22" s="11"/>
      <c r="B22" s="12"/>
      <c r="C22" s="12"/>
      <c r="D22" s="12"/>
      <c r="E22" s="12"/>
      <c r="F22" s="12"/>
      <c r="G22" s="12"/>
      <c r="H22" s="12"/>
      <c r="I22" s="13"/>
    </row>
  </sheetData>
  <protectedRanges>
    <protectedRange sqref="B7:B20 C12:H12" name="krista_tr_10_0_1_1"/>
    <protectedRange sqref="C7:C11 C13:C20" name="krista_tr_121_0_1_1"/>
    <protectedRange sqref="D7:D11 D13:D20" name="krista_tr_14_0_1_1"/>
  </protectedRanges>
  <mergeCells count="5">
    <mergeCell ref="A1:I1"/>
    <mergeCell ref="B4:H4"/>
    <mergeCell ref="I4:I5"/>
    <mergeCell ref="A4:A5"/>
    <mergeCell ref="A2:I2"/>
  </mergeCells>
  <dataValidations count="1">
    <dataValidation type="decimal" allowBlank="1" showInputMessage="1" showErrorMessage="1" sqref="B13:H22 B7:H11 B917514:H917518 B851978:H851982 B786442:H786446 B720906:H720910 B655370:H655374 B589834:H589838 B524298:H524302 B458762:H458766 B393226:H393230 B327690:H327694 B262154:H262158 B196618:H196622 B131082:H131086 B65546:H65550 B983037:H983048 B917501:H917512 B851965:H851976 B786429:H786440 B720893:H720904 B655357:H655368 B589821:H589832 B524285:H524296 B458749:H458760 B393213:H393224 B327677:H327688 B262141:H262152 B196605:H196616 B131069:H131080 B65533:H65544 B983031:H983035 B917495:H917499 B851959:H851963 B786423:H786427 B720887:H720891 B655351:H655355 B589815:H589819 B524279:H524283 B458743:H458747 B393207:H393211 B327671:H327675 B262135:H262139 B196599:H196603 B131063:H131067 B65527:H65531 B983050:H983054">
      <formula1>-10000000000</formula1>
      <formula2>10000000000</formula2>
    </dataValidation>
  </dataValidations>
  <pageMargins left="0.35433070866141736" right="0.15748031496062992" top="0.74803149606299213" bottom="0.4724409448818898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H24"/>
  <sheetViews>
    <sheetView zoomScaleNormal="100" workbookViewId="0">
      <selection activeCell="G20" sqref="G20"/>
    </sheetView>
  </sheetViews>
  <sheetFormatPr defaultRowHeight="15"/>
  <cols>
    <col min="1" max="1" width="38.5703125" style="1" customWidth="1"/>
    <col min="2" max="2" width="10.7109375" style="1" customWidth="1"/>
    <col min="3" max="3" width="10.28515625" style="1" customWidth="1"/>
    <col min="4" max="4" width="15.28515625" style="1" customWidth="1"/>
    <col min="5" max="5" width="10.7109375" style="1" customWidth="1"/>
    <col min="6" max="6" width="9" style="1" customWidth="1"/>
    <col min="7" max="7" width="13" style="1" customWidth="1"/>
    <col min="8" max="8" width="10.85546875" style="1" customWidth="1"/>
    <col min="9" max="16384" width="9.140625" style="1"/>
  </cols>
  <sheetData>
    <row r="1" spans="1:8" ht="16.5">
      <c r="A1" s="31" t="s">
        <v>41</v>
      </c>
      <c r="B1" s="31"/>
      <c r="C1" s="31"/>
      <c r="D1" s="31"/>
      <c r="E1" s="31"/>
      <c r="F1" s="31"/>
      <c r="G1" s="31"/>
      <c r="H1" s="31"/>
    </row>
    <row r="2" spans="1:8" ht="16.5">
      <c r="A2" s="39" t="s">
        <v>37</v>
      </c>
      <c r="B2" s="39"/>
      <c r="C2" s="39"/>
      <c r="D2" s="39"/>
      <c r="E2" s="39"/>
      <c r="F2" s="39"/>
      <c r="G2" s="39"/>
      <c r="H2" s="39"/>
    </row>
    <row r="3" spans="1:8" ht="16.5">
      <c r="A3" s="17"/>
      <c r="B3" s="17"/>
      <c r="C3" s="17"/>
      <c r="D3" s="17"/>
      <c r="E3" s="17"/>
      <c r="F3" s="17"/>
      <c r="G3" s="17"/>
      <c r="H3" s="26" t="s">
        <v>43</v>
      </c>
    </row>
    <row r="4" spans="1:8" ht="43.5" customHeight="1">
      <c r="A4" s="37" t="s">
        <v>3</v>
      </c>
      <c r="B4" s="32" t="s">
        <v>0</v>
      </c>
      <c r="C4" s="33"/>
      <c r="D4" s="33"/>
      <c r="E4" s="33"/>
      <c r="F4" s="34"/>
      <c r="G4" s="35" t="s">
        <v>36</v>
      </c>
      <c r="H4" s="35" t="s">
        <v>2</v>
      </c>
    </row>
    <row r="5" spans="1:8" ht="90" customHeight="1">
      <c r="A5" s="38"/>
      <c r="B5" s="2" t="s">
        <v>6</v>
      </c>
      <c r="C5" s="2" t="s">
        <v>7</v>
      </c>
      <c r="D5" s="4" t="s">
        <v>11</v>
      </c>
      <c r="E5" s="4" t="s">
        <v>12</v>
      </c>
      <c r="F5" s="2" t="s">
        <v>5</v>
      </c>
      <c r="G5" s="36"/>
      <c r="H5" s="36"/>
    </row>
    <row r="6" spans="1:8" ht="12.95" customHeight="1">
      <c r="A6" s="6" t="s">
        <v>15</v>
      </c>
      <c r="B6" s="18">
        <f>SUM(B7:B12,B15:B20)</f>
        <v>2233142.9400000004</v>
      </c>
      <c r="C6" s="18">
        <f>SUM(C7:C12,C15:C20)</f>
        <v>705346.6399999999</v>
      </c>
      <c r="D6" s="18">
        <f>SUM(D7:D12,D15:D20)</f>
        <v>204850.44</v>
      </c>
      <c r="E6" s="18">
        <f>SUM(E7:E12,E15:E20)</f>
        <v>2315960.9500000002</v>
      </c>
      <c r="F6" s="18">
        <f>SUM(F7:F12,F15:F20)</f>
        <v>350000</v>
      </c>
      <c r="G6" s="18">
        <f>B6+C6+D6+E6</f>
        <v>5459300.9700000007</v>
      </c>
      <c r="H6" s="18">
        <f>+F6</f>
        <v>350000</v>
      </c>
    </row>
    <row r="7" spans="1:8" ht="12.95" customHeight="1">
      <c r="A7" s="7" t="s">
        <v>16</v>
      </c>
      <c r="B7" s="8">
        <v>72119.02</v>
      </c>
      <c r="C7" s="8"/>
      <c r="D7" s="9"/>
      <c r="E7" s="9"/>
      <c r="F7" s="8"/>
      <c r="G7" s="19">
        <f>B7+C7+D7+E7</f>
        <v>72119.02</v>
      </c>
      <c r="H7" s="19">
        <f>+F7</f>
        <v>0</v>
      </c>
    </row>
    <row r="8" spans="1:8" ht="12.95" customHeight="1">
      <c r="A8" s="7" t="s">
        <v>17</v>
      </c>
      <c r="B8" s="8">
        <v>4900</v>
      </c>
      <c r="C8" s="8">
        <v>2700</v>
      </c>
      <c r="D8" s="9">
        <v>70000</v>
      </c>
      <c r="E8" s="9"/>
      <c r="F8" s="8"/>
      <c r="G8" s="19">
        <f t="shared" ref="G8:G11" si="0">B8+C8+D8+E8</f>
        <v>77600</v>
      </c>
      <c r="H8" s="19">
        <f t="shared" ref="H8:H22" si="1">+F8</f>
        <v>0</v>
      </c>
    </row>
    <row r="9" spans="1:8" ht="12.95" customHeight="1">
      <c r="A9" s="7" t="s">
        <v>18</v>
      </c>
      <c r="B9" s="8">
        <v>774484.38</v>
      </c>
      <c r="C9" s="8">
        <v>91262.73</v>
      </c>
      <c r="D9" s="9">
        <v>19351.04</v>
      </c>
      <c r="E9" s="9">
        <v>386224.1</v>
      </c>
      <c r="F9" s="8"/>
      <c r="G9" s="19">
        <f t="shared" si="0"/>
        <v>1271322.25</v>
      </c>
      <c r="H9" s="19">
        <f t="shared" si="1"/>
        <v>0</v>
      </c>
    </row>
    <row r="10" spans="1:8" ht="12.95" customHeight="1">
      <c r="A10" s="7" t="s">
        <v>19</v>
      </c>
      <c r="B10" s="8">
        <v>17967.919999999998</v>
      </c>
      <c r="C10" s="8">
        <v>45620.99</v>
      </c>
      <c r="D10" s="9"/>
      <c r="E10" s="9">
        <v>2731</v>
      </c>
      <c r="F10" s="8"/>
      <c r="G10" s="19">
        <f t="shared" si="0"/>
        <v>66319.91</v>
      </c>
      <c r="H10" s="19">
        <f t="shared" si="1"/>
        <v>0</v>
      </c>
    </row>
    <row r="11" spans="1:8" ht="12.95" customHeight="1">
      <c r="A11" s="7" t="s">
        <v>20</v>
      </c>
      <c r="B11" s="8"/>
      <c r="C11" s="8">
        <v>7013.99</v>
      </c>
      <c r="D11" s="9"/>
      <c r="E11" s="9"/>
      <c r="F11" s="8"/>
      <c r="G11" s="19">
        <f t="shared" si="0"/>
        <v>7013.99</v>
      </c>
      <c r="H11" s="19">
        <f t="shared" si="1"/>
        <v>0</v>
      </c>
    </row>
    <row r="12" spans="1:8" ht="12.95" customHeight="1">
      <c r="A12" s="7" t="s">
        <v>21</v>
      </c>
      <c r="B12" s="20">
        <f>SUM(B13:B14)</f>
        <v>145871.26</v>
      </c>
      <c r="C12" s="20">
        <f>SUM(C13:C14)</f>
        <v>157082.53</v>
      </c>
      <c r="D12" s="20">
        <f>SUM(D13:D14)</f>
        <v>27779.4</v>
      </c>
      <c r="E12" s="20">
        <f>SUM(E13:E14)</f>
        <v>1179099.1500000001</v>
      </c>
      <c r="F12" s="20">
        <f>SUM(F13:F14)</f>
        <v>0</v>
      </c>
      <c r="G12" s="19">
        <f>B12+C12+D12+E12</f>
        <v>1509832.3400000003</v>
      </c>
      <c r="H12" s="19">
        <f t="shared" si="1"/>
        <v>0</v>
      </c>
    </row>
    <row r="13" spans="1:8" ht="12.95" customHeight="1">
      <c r="A13" s="22" t="s">
        <v>22</v>
      </c>
      <c r="B13" s="27">
        <v>37056.31</v>
      </c>
      <c r="C13" s="27">
        <v>12202.92</v>
      </c>
      <c r="D13" s="28">
        <v>19061.88</v>
      </c>
      <c r="E13" s="28">
        <v>83708.570000000007</v>
      </c>
      <c r="F13" s="27"/>
      <c r="G13" s="29">
        <f>B13+C13+D13+E13</f>
        <v>152029.68</v>
      </c>
      <c r="H13" s="29">
        <f t="shared" si="1"/>
        <v>0</v>
      </c>
    </row>
    <row r="14" spans="1:8" ht="12.95" customHeight="1">
      <c r="A14" s="22" t="s">
        <v>23</v>
      </c>
      <c r="B14" s="27">
        <v>108814.95</v>
      </c>
      <c r="C14" s="27">
        <v>144879.60999999999</v>
      </c>
      <c r="D14" s="28">
        <v>8717.52</v>
      </c>
      <c r="E14" s="28">
        <v>1095390.58</v>
      </c>
      <c r="F14" s="27"/>
      <c r="G14" s="29">
        <f t="shared" ref="G14:G19" si="2">B14+C14+D14+E14</f>
        <v>1357802.6600000001</v>
      </c>
      <c r="H14" s="29">
        <f t="shared" si="1"/>
        <v>0</v>
      </c>
    </row>
    <row r="15" spans="1:8" ht="12.95" customHeight="1">
      <c r="A15" s="7" t="s">
        <v>26</v>
      </c>
      <c r="B15" s="8"/>
      <c r="C15" s="8">
        <v>1650</v>
      </c>
      <c r="D15" s="9"/>
      <c r="E15" s="9"/>
      <c r="F15" s="8"/>
      <c r="G15" s="19">
        <f t="shared" si="2"/>
        <v>1650</v>
      </c>
      <c r="H15" s="19">
        <f t="shared" si="1"/>
        <v>0</v>
      </c>
    </row>
    <row r="16" spans="1:8" ht="12.95" customHeight="1">
      <c r="A16" s="7" t="s">
        <v>27</v>
      </c>
      <c r="B16" s="8">
        <v>4240.1400000000003</v>
      </c>
      <c r="C16" s="8">
        <v>3810</v>
      </c>
      <c r="D16" s="9"/>
      <c r="E16" s="9">
        <v>30210</v>
      </c>
      <c r="F16" s="8"/>
      <c r="G16" s="19">
        <f t="shared" si="2"/>
        <v>38260.14</v>
      </c>
      <c r="H16" s="19">
        <f t="shared" si="1"/>
        <v>0</v>
      </c>
    </row>
    <row r="17" spans="1:8" ht="12.95" customHeight="1">
      <c r="A17" s="7" t="s">
        <v>28</v>
      </c>
      <c r="B17" s="8">
        <v>516359.58999999997</v>
      </c>
      <c r="C17" s="8">
        <v>240594.72</v>
      </c>
      <c r="D17" s="9">
        <v>69571</v>
      </c>
      <c r="E17" s="9">
        <v>205806.07999999999</v>
      </c>
      <c r="F17" s="8"/>
      <c r="G17" s="19">
        <f t="shared" si="2"/>
        <v>1032331.3899999999</v>
      </c>
      <c r="H17" s="19">
        <f t="shared" si="1"/>
        <v>0</v>
      </c>
    </row>
    <row r="18" spans="1:8" ht="12.95" customHeight="1">
      <c r="A18" s="7" t="s">
        <v>14</v>
      </c>
      <c r="B18" s="8">
        <v>13798.54</v>
      </c>
      <c r="C18" s="8">
        <v>1.97</v>
      </c>
      <c r="D18" s="9">
        <v>18149</v>
      </c>
      <c r="E18" s="9">
        <v>390.62</v>
      </c>
      <c r="F18" s="8"/>
      <c r="G18" s="19">
        <f t="shared" si="2"/>
        <v>32340.13</v>
      </c>
      <c r="H18" s="19">
        <f t="shared" si="1"/>
        <v>0</v>
      </c>
    </row>
    <row r="19" spans="1:8" ht="12.95" customHeight="1">
      <c r="A19" s="7" t="s">
        <v>32</v>
      </c>
      <c r="B19" s="8">
        <v>138926</v>
      </c>
      <c r="C19" s="8">
        <v>101130</v>
      </c>
      <c r="D19" s="9"/>
      <c r="E19" s="9">
        <v>153300</v>
      </c>
      <c r="F19" s="8"/>
      <c r="G19" s="19">
        <f t="shared" si="2"/>
        <v>393356</v>
      </c>
      <c r="H19" s="19">
        <f t="shared" si="1"/>
        <v>0</v>
      </c>
    </row>
    <row r="20" spans="1:8" ht="12.95" customHeight="1">
      <c r="A20" s="10" t="s">
        <v>33</v>
      </c>
      <c r="B20" s="21">
        <f>SUM(B21:B22)</f>
        <v>544476.09000000008</v>
      </c>
      <c r="C20" s="21">
        <f>SUM(C21:C22)</f>
        <v>54479.71</v>
      </c>
      <c r="D20" s="21">
        <f>SUM(D21:D22)</f>
        <v>0</v>
      </c>
      <c r="E20" s="21">
        <f>SUM(E21:E22)</f>
        <v>358200</v>
      </c>
      <c r="F20" s="21">
        <f>SUM(F21:F22)</f>
        <v>350000</v>
      </c>
      <c r="G20" s="19">
        <f>B20+C20+D20+E20</f>
        <v>957155.8</v>
      </c>
      <c r="H20" s="19">
        <f t="shared" si="1"/>
        <v>350000</v>
      </c>
    </row>
    <row r="21" spans="1:8" ht="12.75" customHeight="1">
      <c r="A21" s="24" t="s">
        <v>34</v>
      </c>
      <c r="B21" s="27">
        <v>464210.59</v>
      </c>
      <c r="C21" s="27"/>
      <c r="D21" s="28"/>
      <c r="E21" s="28"/>
      <c r="F21" s="27"/>
      <c r="G21" s="29">
        <f>B21+C21+D21+E21</f>
        <v>464210.59</v>
      </c>
      <c r="H21" s="29">
        <f t="shared" si="1"/>
        <v>0</v>
      </c>
    </row>
    <row r="22" spans="1:8" ht="12.95" customHeight="1">
      <c r="A22" s="25" t="s">
        <v>35</v>
      </c>
      <c r="B22" s="28">
        <v>80265.5</v>
      </c>
      <c r="C22" s="28">
        <v>54479.71</v>
      </c>
      <c r="D22" s="28"/>
      <c r="E22" s="28">
        <v>358200</v>
      </c>
      <c r="F22" s="28">
        <v>350000</v>
      </c>
      <c r="G22" s="29">
        <f>B22+C22+D22+E22</f>
        <v>492945.20999999996</v>
      </c>
      <c r="H22" s="29">
        <f t="shared" si="1"/>
        <v>350000</v>
      </c>
    </row>
    <row r="23" spans="1:8" s="14" customFormat="1" ht="12.95" customHeight="1">
      <c r="A23" s="11"/>
      <c r="B23" s="12"/>
      <c r="C23" s="12"/>
      <c r="D23" s="12"/>
      <c r="E23" s="12"/>
      <c r="F23" s="12"/>
      <c r="G23" s="13"/>
      <c r="H23" s="12"/>
    </row>
    <row r="24" spans="1:8" s="14" customFormat="1" ht="12.95" customHeight="1">
      <c r="A24" s="11"/>
      <c r="B24" s="12"/>
      <c r="C24" s="12"/>
      <c r="D24" s="12"/>
      <c r="E24" s="12"/>
      <c r="F24" s="12"/>
      <c r="G24" s="13"/>
      <c r="H24" s="12"/>
    </row>
  </sheetData>
  <protectedRanges>
    <protectedRange sqref="B20:F20 B12:F12" name="krista_tr_10_0_1_1"/>
    <protectedRange sqref="F7:F11 F21 F13:F19" name="krista_tr_11_0_1_1"/>
    <protectedRange sqref="B7:B11 B21 B13:B19" name="krista_tr_121_0_1_1"/>
    <protectedRange sqref="C7:C11 C21 C13:C19" name="krista_tr_14_0_1_1"/>
  </protectedRanges>
  <mergeCells count="6">
    <mergeCell ref="A1:H1"/>
    <mergeCell ref="B4:F4"/>
    <mergeCell ref="G4:G5"/>
    <mergeCell ref="H4:H5"/>
    <mergeCell ref="A4:A5"/>
    <mergeCell ref="A2:H2"/>
  </mergeCells>
  <dataValidations count="1">
    <dataValidation type="decimal" allowBlank="1" showInputMessage="1" showErrorMessage="1" sqref="H983050:H983054 H917514:H917518 H851978:H851982 H786442:H786446 H720906:H720910 H655370:H655374 H589834:H589838 H524298:H524302 H458762:H458766 H393226:H393230 H327690:H327694 H262154:H262158 H196618:H196622 H131082:H131086 H65546:H65550 H983037:H983048 H917501:H917512 H851965:H851976 H786429:H786440 H720893:H720904 H655357:H655368 H589821:H589832 H524285:H524296 H458749:H458760 H393213:H393224 H327677:H327688 H262141:H262152 H196605:H196616 H131069:H131080 H65533:H65544 H983031:H983035 H917495:H917499 H851959:H851963 H786423:H786427 H720887:H720891 H655351:H655355 H589815:H589819 H524279:H524283 H458743:H458747 H393207:H393211 H327671:H327675 H262135:H262139 H196599:H196603 H131063:H131067 H65527:H65531 B65527:F65531 B131063:F131067 B196599:F196603 B262135:F262139 B327671:F327675 B393207:F393211 B458743:F458747 B524279:F524283 B589815:F589819 B655351:F655355 B720887:F720891 B786423:F786427 B851959:F851963 B917495:F917499 B983031:F983035 B65533:F65544 B131069:F131080 B196605:F196616 B262141:F262152 B327677:F327688 B393213:F393224 B458749:F458760 B524285:F524296 B589821:F589832 B655357:F655368 B720893:F720904 B786429:F786440 B851965:F851976 B917501:F917512 B983037:F983048 B65546:F65550 B131082:F131086 B196618:F196622 B262154:F262158 B327690:F327694 B393226:F393230 B458762:F458766 B524298:F524302 B589834:F589838 B655370:F655374 B720906:F720910 B786442:F786446 B851978:F851982 B917514:F917518 B983050:F983054 B21:F24 B13:F19 B7:F11 H23:H24">
      <formula1>-10000000000</formula1>
      <formula2>10000000000</formula2>
    </dataValidation>
  </dataValidations>
  <pageMargins left="0.43307086614173229" right="0.15748031496062992" top="0.74803149606299213" bottom="0.5118110236220472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P27"/>
  <sheetViews>
    <sheetView zoomScale="90" zoomScaleNormal="90" workbookViewId="0">
      <selection activeCell="O23" sqref="O23"/>
    </sheetView>
  </sheetViews>
  <sheetFormatPr defaultRowHeight="15"/>
  <cols>
    <col min="1" max="1" width="38" style="1" customWidth="1"/>
    <col min="2" max="2" width="10.7109375" style="1" customWidth="1"/>
    <col min="3" max="3" width="12" style="1" customWidth="1"/>
    <col min="4" max="4" width="8" style="1" customWidth="1"/>
    <col min="5" max="5" width="10.7109375" style="1" customWidth="1"/>
    <col min="6" max="6" width="9.140625" style="1" customWidth="1"/>
    <col min="7" max="7" width="10.7109375" style="1" customWidth="1"/>
    <col min="8" max="8" width="12.42578125" style="1" customWidth="1"/>
    <col min="9" max="9" width="11.85546875" style="1" customWidth="1"/>
    <col min="10" max="10" width="10.140625" style="1" customWidth="1"/>
    <col min="11" max="11" width="14.7109375" style="1" customWidth="1"/>
    <col min="12" max="12" width="10.7109375" style="1" customWidth="1"/>
    <col min="13" max="13" width="14.85546875" style="1" customWidth="1"/>
    <col min="14" max="14" width="10" style="1" customWidth="1"/>
    <col min="15" max="15" width="13" style="1" customWidth="1"/>
    <col min="16" max="16" width="13.42578125" style="1" customWidth="1"/>
    <col min="17" max="16384" width="9.140625" style="1"/>
  </cols>
  <sheetData>
    <row r="1" spans="1:16" ht="16.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6.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6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6" t="s">
        <v>43</v>
      </c>
    </row>
    <row r="4" spans="1:16" ht="18.75" customHeight="1">
      <c r="A4" s="37" t="s">
        <v>3</v>
      </c>
      <c r="B4" s="40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5" t="s">
        <v>1</v>
      </c>
      <c r="P4" s="35" t="s">
        <v>2</v>
      </c>
    </row>
    <row r="5" spans="1:16" ht="90" customHeight="1">
      <c r="A5" s="38"/>
      <c r="B5" s="2" t="s">
        <v>4</v>
      </c>
      <c r="C5" s="2" t="s">
        <v>6</v>
      </c>
      <c r="D5" s="2" t="s">
        <v>5</v>
      </c>
      <c r="E5" s="2" t="s">
        <v>7</v>
      </c>
      <c r="F5" s="2" t="s">
        <v>5</v>
      </c>
      <c r="G5" s="2" t="s">
        <v>8</v>
      </c>
      <c r="H5" s="3" t="s">
        <v>9</v>
      </c>
      <c r="I5" s="3" t="s">
        <v>10</v>
      </c>
      <c r="J5" s="2" t="s">
        <v>5</v>
      </c>
      <c r="K5" s="4" t="s">
        <v>11</v>
      </c>
      <c r="L5" s="4" t="s">
        <v>12</v>
      </c>
      <c r="M5" s="2" t="s">
        <v>13</v>
      </c>
      <c r="N5" s="5" t="s">
        <v>14</v>
      </c>
      <c r="O5" s="36"/>
      <c r="P5" s="36"/>
    </row>
    <row r="6" spans="1:16" ht="12.95" customHeight="1">
      <c r="A6" s="6" t="s">
        <v>15</v>
      </c>
      <c r="B6" s="18">
        <f t="shared" ref="B6:N6" si="0">SUM(B7:B12,B16:B23)</f>
        <v>20481242.48</v>
      </c>
      <c r="C6" s="18">
        <f t="shared" si="0"/>
        <v>201135904.73999995</v>
      </c>
      <c r="D6" s="18">
        <f t="shared" si="0"/>
        <v>28085</v>
      </c>
      <c r="E6" s="18">
        <f t="shared" si="0"/>
        <v>12801985.840000002</v>
      </c>
      <c r="F6" s="18">
        <f t="shared" si="0"/>
        <v>354813.39</v>
      </c>
      <c r="G6" s="18">
        <f t="shared" si="0"/>
        <v>1043728</v>
      </c>
      <c r="H6" s="18">
        <f t="shared" si="0"/>
        <v>158786301.51000002</v>
      </c>
      <c r="I6" s="18">
        <f t="shared" si="0"/>
        <v>106955838.5</v>
      </c>
      <c r="J6" s="18">
        <f t="shared" si="0"/>
        <v>51601110.140000001</v>
      </c>
      <c r="K6" s="18">
        <f t="shared" si="0"/>
        <v>16389946.850000003</v>
      </c>
      <c r="L6" s="18">
        <f t="shared" si="0"/>
        <v>11659403.33</v>
      </c>
      <c r="M6" s="18">
        <f t="shared" si="0"/>
        <v>10553899.92</v>
      </c>
      <c r="N6" s="18">
        <f t="shared" si="0"/>
        <v>863096.09</v>
      </c>
      <c r="O6" s="18">
        <f>B6+C6+E6+G6+H6+I6+K6+L6+M6+N6</f>
        <v>540671347.25999999</v>
      </c>
      <c r="P6" s="18">
        <f>P12+P18+P22</f>
        <v>51984008.530000001</v>
      </c>
    </row>
    <row r="7" spans="1:16" ht="12.95" customHeight="1">
      <c r="A7" s="7" t="s">
        <v>16</v>
      </c>
      <c r="B7" s="8">
        <v>14249296.690000001</v>
      </c>
      <c r="C7" s="8">
        <v>78525240.199999988</v>
      </c>
      <c r="D7" s="8"/>
      <c r="E7" s="8">
        <v>7285283.79</v>
      </c>
      <c r="F7" s="8"/>
      <c r="G7" s="8"/>
      <c r="H7" s="9">
        <v>510366.77</v>
      </c>
      <c r="I7" s="9"/>
      <c r="J7" s="8"/>
      <c r="K7" s="9">
        <v>9488084.3600000013</v>
      </c>
      <c r="L7" s="9">
        <v>4750128.05</v>
      </c>
      <c r="M7" s="9">
        <v>2342188.52</v>
      </c>
      <c r="N7" s="9">
        <v>723744.08</v>
      </c>
      <c r="O7" s="19">
        <f>B7+C7+E7+G7+H7+I7+K7+L7+M7+N7</f>
        <v>117874332.45999998</v>
      </c>
      <c r="P7" s="19">
        <f t="shared" ref="P7:P25" si="1">D7+F7+J7</f>
        <v>0</v>
      </c>
    </row>
    <row r="8" spans="1:16" ht="12.95" customHeight="1">
      <c r="A8" s="7" t="s">
        <v>17</v>
      </c>
      <c r="B8" s="8">
        <v>27390.67</v>
      </c>
      <c r="C8" s="8">
        <v>164740.79999999999</v>
      </c>
      <c r="D8" s="8"/>
      <c r="E8" s="8"/>
      <c r="F8" s="8"/>
      <c r="G8" s="8"/>
      <c r="H8" s="9"/>
      <c r="I8" s="9"/>
      <c r="J8" s="8"/>
      <c r="K8" s="9">
        <v>1856.25</v>
      </c>
      <c r="L8" s="9">
        <v>1116.03</v>
      </c>
      <c r="M8" s="9">
        <v>687.5</v>
      </c>
      <c r="N8" s="9">
        <v>62.5</v>
      </c>
      <c r="O8" s="19">
        <f t="shared" ref="O8:O11" si="2">B8+C8+E8+G8+H8+I8+K8+L8+M8+N8</f>
        <v>195853.74999999997</v>
      </c>
      <c r="P8" s="19">
        <f t="shared" si="1"/>
        <v>0</v>
      </c>
    </row>
    <row r="9" spans="1:16" ht="12.95" customHeight="1">
      <c r="A9" s="7" t="s">
        <v>18</v>
      </c>
      <c r="B9" s="8">
        <v>6051253.6400000006</v>
      </c>
      <c r="C9" s="8">
        <v>79666766.790000007</v>
      </c>
      <c r="D9" s="8"/>
      <c r="E9" s="8">
        <v>5065512.8899999997</v>
      </c>
      <c r="F9" s="8"/>
      <c r="G9" s="8"/>
      <c r="H9" s="9">
        <v>269715.51</v>
      </c>
      <c r="I9" s="9"/>
      <c r="J9" s="8"/>
      <c r="K9" s="9">
        <v>4411143.2300000004</v>
      </c>
      <c r="L9" s="9">
        <v>2559409.4300000002</v>
      </c>
      <c r="M9" s="9">
        <v>1031431.77</v>
      </c>
      <c r="N9" s="9">
        <v>139124.51</v>
      </c>
      <c r="O9" s="19">
        <f t="shared" si="2"/>
        <v>99194357.770000026</v>
      </c>
      <c r="P9" s="19">
        <f t="shared" si="1"/>
        <v>0</v>
      </c>
    </row>
    <row r="10" spans="1:16" ht="12.95" customHeight="1">
      <c r="A10" s="7" t="s">
        <v>19</v>
      </c>
      <c r="B10" s="8">
        <v>1573.18</v>
      </c>
      <c r="C10" s="8">
        <v>544191.42000000004</v>
      </c>
      <c r="D10" s="8"/>
      <c r="E10" s="8"/>
      <c r="F10" s="8"/>
      <c r="G10" s="8"/>
      <c r="H10" s="9">
        <v>70</v>
      </c>
      <c r="I10" s="9"/>
      <c r="J10" s="8"/>
      <c r="K10" s="9">
        <v>46469.33</v>
      </c>
      <c r="L10" s="9"/>
      <c r="M10" s="9"/>
      <c r="N10" s="9"/>
      <c r="O10" s="19">
        <f t="shared" si="2"/>
        <v>592303.93000000005</v>
      </c>
      <c r="P10" s="19">
        <f t="shared" si="1"/>
        <v>0</v>
      </c>
    </row>
    <row r="11" spans="1:16" ht="12.95" customHeight="1">
      <c r="A11" s="7" t="s">
        <v>20</v>
      </c>
      <c r="B11" s="8">
        <v>1536</v>
      </c>
      <c r="C11" s="8">
        <v>2160</v>
      </c>
      <c r="D11" s="8"/>
      <c r="E11" s="8"/>
      <c r="F11" s="8"/>
      <c r="G11" s="8"/>
      <c r="H11" s="9"/>
      <c r="I11" s="9"/>
      <c r="J11" s="8"/>
      <c r="K11" s="9"/>
      <c r="L11" s="9"/>
      <c r="M11" s="9"/>
      <c r="N11" s="9"/>
      <c r="O11" s="19">
        <f t="shared" si="2"/>
        <v>3696</v>
      </c>
      <c r="P11" s="19">
        <f t="shared" si="1"/>
        <v>0</v>
      </c>
    </row>
    <row r="12" spans="1:16" ht="12.95" customHeight="1">
      <c r="A12" s="7" t="s">
        <v>21</v>
      </c>
      <c r="B12" s="20">
        <f t="shared" ref="B12:N12" si="3">SUM(B13:B15)</f>
        <v>0</v>
      </c>
      <c r="C12" s="20">
        <f t="shared" si="3"/>
        <v>3517534.7299999995</v>
      </c>
      <c r="D12" s="20">
        <f t="shared" si="3"/>
        <v>0</v>
      </c>
      <c r="E12" s="20">
        <f t="shared" si="3"/>
        <v>361810.24</v>
      </c>
      <c r="F12" s="20">
        <f t="shared" si="3"/>
        <v>354813.39</v>
      </c>
      <c r="G12" s="20">
        <f t="shared" si="3"/>
        <v>0</v>
      </c>
      <c r="H12" s="20">
        <f t="shared" si="3"/>
        <v>36598.93</v>
      </c>
      <c r="I12" s="20">
        <f t="shared" si="3"/>
        <v>0</v>
      </c>
      <c r="J12" s="20">
        <f t="shared" si="3"/>
        <v>0</v>
      </c>
      <c r="K12" s="20">
        <f t="shared" si="3"/>
        <v>45909.299999999996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19">
        <f>B12+C12+E12+G12+H12+I12+K12+L12+M12+N12</f>
        <v>3961853.1999999997</v>
      </c>
      <c r="P12" s="19">
        <f t="shared" si="1"/>
        <v>354813.39</v>
      </c>
    </row>
    <row r="13" spans="1:16" s="30" customFormat="1" ht="12.95" customHeight="1">
      <c r="A13" s="22" t="s">
        <v>22</v>
      </c>
      <c r="B13" s="27"/>
      <c r="C13" s="27">
        <v>719410.02</v>
      </c>
      <c r="D13" s="27"/>
      <c r="E13" s="27">
        <v>354813.39</v>
      </c>
      <c r="F13" s="27">
        <v>354813.39</v>
      </c>
      <c r="G13" s="27"/>
      <c r="H13" s="28">
        <v>2104.9</v>
      </c>
      <c r="I13" s="28"/>
      <c r="J13" s="27"/>
      <c r="K13" s="28">
        <v>10800.15</v>
      </c>
      <c r="L13" s="28"/>
      <c r="M13" s="28"/>
      <c r="N13" s="28"/>
      <c r="O13" s="29">
        <f>B13+C13+E13+G13+H13+I13+K13+L13+M13+N13</f>
        <v>1087128.46</v>
      </c>
      <c r="P13" s="29">
        <f t="shared" si="1"/>
        <v>354813.39</v>
      </c>
    </row>
    <row r="14" spans="1:16" s="30" customFormat="1" ht="12.95" customHeight="1">
      <c r="A14" s="22" t="s">
        <v>23</v>
      </c>
      <c r="B14" s="27"/>
      <c r="C14" s="27">
        <v>1127166.18</v>
      </c>
      <c r="D14" s="27"/>
      <c r="E14" s="27">
        <v>6996.85</v>
      </c>
      <c r="F14" s="27"/>
      <c r="G14" s="27"/>
      <c r="H14" s="28">
        <v>34494.03</v>
      </c>
      <c r="I14" s="28"/>
      <c r="J14" s="27"/>
      <c r="K14" s="28">
        <v>28484.37</v>
      </c>
      <c r="L14" s="28"/>
      <c r="M14" s="28"/>
      <c r="N14" s="28"/>
      <c r="O14" s="29">
        <f t="shared" ref="O14:O22" si="4">B14+C14+E14+G14+H14+I14+K14+L14+M14+N14</f>
        <v>1197141.4300000002</v>
      </c>
      <c r="P14" s="29">
        <f t="shared" si="1"/>
        <v>0</v>
      </c>
    </row>
    <row r="15" spans="1:16" s="30" customFormat="1" ht="12.95" customHeight="1">
      <c r="A15" s="22" t="s">
        <v>24</v>
      </c>
      <c r="B15" s="27"/>
      <c r="C15" s="27">
        <v>1670958.5299999998</v>
      </c>
      <c r="D15" s="27"/>
      <c r="E15" s="27"/>
      <c r="F15" s="27"/>
      <c r="G15" s="27"/>
      <c r="H15" s="28"/>
      <c r="I15" s="28"/>
      <c r="J15" s="27"/>
      <c r="K15" s="28">
        <v>6624.78</v>
      </c>
      <c r="L15" s="28"/>
      <c r="M15" s="28"/>
      <c r="N15" s="28"/>
      <c r="O15" s="29">
        <f t="shared" si="4"/>
        <v>1677583.3099999998</v>
      </c>
      <c r="P15" s="29">
        <f t="shared" si="1"/>
        <v>0</v>
      </c>
    </row>
    <row r="16" spans="1:16" ht="12.95" customHeight="1">
      <c r="A16" s="7" t="s">
        <v>26</v>
      </c>
      <c r="B16" s="8"/>
      <c r="C16" s="8"/>
      <c r="D16" s="8"/>
      <c r="E16" s="8"/>
      <c r="F16" s="8"/>
      <c r="G16" s="8"/>
      <c r="H16" s="9">
        <v>16797.900000000001</v>
      </c>
      <c r="I16" s="9"/>
      <c r="J16" s="8"/>
      <c r="K16" s="9">
        <v>13897</v>
      </c>
      <c r="L16" s="9"/>
      <c r="M16" s="9"/>
      <c r="N16" s="9"/>
      <c r="O16" s="19">
        <f t="shared" si="4"/>
        <v>30694.9</v>
      </c>
      <c r="P16" s="19">
        <f t="shared" si="1"/>
        <v>0</v>
      </c>
    </row>
    <row r="17" spans="1:16" ht="12.95" customHeight="1">
      <c r="A17" s="7" t="s">
        <v>27</v>
      </c>
      <c r="B17" s="8"/>
      <c r="C17" s="8">
        <f>2456079.95+550785.75</f>
        <v>3006865.7</v>
      </c>
      <c r="D17" s="8"/>
      <c r="E17" s="8">
        <v>5324.22</v>
      </c>
      <c r="F17" s="8"/>
      <c r="G17" s="8"/>
      <c r="H17" s="9">
        <v>157728305.58000001</v>
      </c>
      <c r="I17" s="9"/>
      <c r="J17" s="8"/>
      <c r="K17" s="9">
        <v>231294.91999999998</v>
      </c>
      <c r="L17" s="9"/>
      <c r="M17" s="9">
        <v>7137294.8799999999</v>
      </c>
      <c r="N17" s="9"/>
      <c r="O17" s="19">
        <f t="shared" si="4"/>
        <v>168109085.29999998</v>
      </c>
      <c r="P17" s="19">
        <f t="shared" si="1"/>
        <v>0</v>
      </c>
    </row>
    <row r="18" spans="1:16" ht="12.95" customHeight="1">
      <c r="A18" s="7" t="s">
        <v>28</v>
      </c>
      <c r="B18" s="8">
        <v>114830</v>
      </c>
      <c r="C18" s="8">
        <v>493867.04</v>
      </c>
      <c r="D18" s="8">
        <v>28085</v>
      </c>
      <c r="E18" s="8">
        <f>54233.31+21022</f>
        <v>75255.31</v>
      </c>
      <c r="F18" s="8"/>
      <c r="G18" s="8"/>
      <c r="H18" s="9">
        <v>31392.22</v>
      </c>
      <c r="I18" s="9">
        <v>472140.56</v>
      </c>
      <c r="J18" s="8">
        <v>309568.90000000002</v>
      </c>
      <c r="K18" s="9">
        <v>664185.85000000009</v>
      </c>
      <c r="L18" s="9">
        <v>86224.29</v>
      </c>
      <c r="M18" s="9">
        <v>21663.75</v>
      </c>
      <c r="N18" s="9"/>
      <c r="O18" s="19">
        <f t="shared" si="4"/>
        <v>1959559.0200000003</v>
      </c>
      <c r="P18" s="19">
        <f t="shared" si="1"/>
        <v>337653.9</v>
      </c>
    </row>
    <row r="19" spans="1:16" ht="12.95" customHeight="1">
      <c r="A19" s="7" t="s">
        <v>30</v>
      </c>
      <c r="B19" s="8"/>
      <c r="C19" s="8">
        <v>3710948.1900000004</v>
      </c>
      <c r="D19" s="8"/>
      <c r="E19" s="8"/>
      <c r="F19" s="8"/>
      <c r="G19" s="8"/>
      <c r="H19" s="9"/>
      <c r="I19" s="9"/>
      <c r="J19" s="8"/>
      <c r="K19" s="9"/>
      <c r="L19" s="9"/>
      <c r="M19" s="9"/>
      <c r="N19" s="9"/>
      <c r="O19" s="19">
        <f t="shared" si="4"/>
        <v>3710948.1900000004</v>
      </c>
      <c r="P19" s="19">
        <f t="shared" si="1"/>
        <v>0</v>
      </c>
    </row>
    <row r="20" spans="1:16" ht="22.5">
      <c r="A20" s="7" t="s">
        <v>31</v>
      </c>
      <c r="B20" s="8"/>
      <c r="C20" s="8"/>
      <c r="D20" s="8"/>
      <c r="E20" s="8"/>
      <c r="F20" s="8"/>
      <c r="G20" s="8">
        <v>1043728</v>
      </c>
      <c r="H20" s="9"/>
      <c r="I20" s="9"/>
      <c r="J20" s="8"/>
      <c r="K20" s="9"/>
      <c r="L20" s="9"/>
      <c r="M20" s="9"/>
      <c r="N20" s="9"/>
      <c r="O20" s="19">
        <f t="shared" si="4"/>
        <v>1043728</v>
      </c>
      <c r="P20" s="19">
        <f t="shared" si="1"/>
        <v>0</v>
      </c>
    </row>
    <row r="21" spans="1:16" ht="12.95" customHeight="1">
      <c r="A21" s="7" t="s">
        <v>14</v>
      </c>
      <c r="B21" s="8">
        <v>34942.300000000003</v>
      </c>
      <c r="C21" s="8">
        <v>30089379.110000003</v>
      </c>
      <c r="D21" s="8"/>
      <c r="E21" s="8"/>
      <c r="F21" s="8"/>
      <c r="G21" s="8"/>
      <c r="H21" s="9"/>
      <c r="I21" s="9"/>
      <c r="J21" s="8"/>
      <c r="K21" s="9">
        <v>875934.71999999997</v>
      </c>
      <c r="L21" s="9">
        <v>4262525.53</v>
      </c>
      <c r="M21" s="9"/>
      <c r="N21" s="9">
        <v>165</v>
      </c>
      <c r="O21" s="19">
        <f t="shared" si="4"/>
        <v>35262946.660000004</v>
      </c>
      <c r="P21" s="19">
        <f t="shared" si="1"/>
        <v>0</v>
      </c>
    </row>
    <row r="22" spans="1:16" ht="12.95" customHeight="1">
      <c r="A22" s="7" t="s">
        <v>32</v>
      </c>
      <c r="B22" s="8"/>
      <c r="C22" s="8">
        <v>12248</v>
      </c>
      <c r="D22" s="8"/>
      <c r="E22" s="8"/>
      <c r="F22" s="8"/>
      <c r="G22" s="8"/>
      <c r="H22" s="9">
        <v>193054.6</v>
      </c>
      <c r="I22" s="9">
        <v>106483697.94</v>
      </c>
      <c r="J22" s="8">
        <v>51291541.240000002</v>
      </c>
      <c r="K22" s="9">
        <v>206679.99</v>
      </c>
      <c r="L22" s="9"/>
      <c r="M22" s="9"/>
      <c r="N22" s="9"/>
      <c r="O22" s="19">
        <f t="shared" si="4"/>
        <v>106895680.52999999</v>
      </c>
      <c r="P22" s="19">
        <f t="shared" si="1"/>
        <v>51291541.240000002</v>
      </c>
    </row>
    <row r="23" spans="1:16" ht="12.95" customHeight="1">
      <c r="A23" s="10" t="s">
        <v>33</v>
      </c>
      <c r="B23" s="21">
        <f t="shared" ref="B23:N23" si="5">SUM(B24:B25)</f>
        <v>420</v>
      </c>
      <c r="C23" s="21">
        <f t="shared" si="5"/>
        <v>1401962.7600000002</v>
      </c>
      <c r="D23" s="21">
        <f t="shared" si="5"/>
        <v>0</v>
      </c>
      <c r="E23" s="21">
        <f t="shared" si="5"/>
        <v>8799.39</v>
      </c>
      <c r="F23" s="21">
        <f t="shared" si="5"/>
        <v>0</v>
      </c>
      <c r="G23" s="21">
        <f t="shared" si="5"/>
        <v>0</v>
      </c>
      <c r="H23" s="21">
        <f t="shared" si="5"/>
        <v>0</v>
      </c>
      <c r="I23" s="21">
        <f t="shared" si="5"/>
        <v>0</v>
      </c>
      <c r="J23" s="21">
        <f t="shared" si="5"/>
        <v>0</v>
      </c>
      <c r="K23" s="21">
        <f t="shared" si="5"/>
        <v>404491.89999999997</v>
      </c>
      <c r="L23" s="21">
        <f t="shared" si="5"/>
        <v>0</v>
      </c>
      <c r="M23" s="21">
        <f t="shared" si="5"/>
        <v>20633.5</v>
      </c>
      <c r="N23" s="21">
        <f t="shared" si="5"/>
        <v>0</v>
      </c>
      <c r="O23" s="19">
        <f>B23+C23+E23+G23+H23+I23+K23+L23+M23+N23</f>
        <v>1836307.55</v>
      </c>
      <c r="P23" s="19">
        <f t="shared" si="1"/>
        <v>0</v>
      </c>
    </row>
    <row r="24" spans="1:16" s="30" customFormat="1" ht="12.75" customHeight="1">
      <c r="A24" s="24" t="s">
        <v>34</v>
      </c>
      <c r="B24" s="27"/>
      <c r="C24" s="27">
        <v>1276463.4900000002</v>
      </c>
      <c r="D24" s="27"/>
      <c r="E24" s="27"/>
      <c r="F24" s="27"/>
      <c r="G24" s="27"/>
      <c r="H24" s="28"/>
      <c r="I24" s="28"/>
      <c r="J24" s="27"/>
      <c r="K24" s="28"/>
      <c r="L24" s="28"/>
      <c r="M24" s="28"/>
      <c r="N24" s="28"/>
      <c r="O24" s="29">
        <f>B24+C24+E24+G24+H24+I24+K24+L24+M24</f>
        <v>1276463.4900000002</v>
      </c>
      <c r="P24" s="29">
        <f t="shared" si="1"/>
        <v>0</v>
      </c>
    </row>
    <row r="25" spans="1:16" s="30" customFormat="1" ht="12.95" customHeight="1">
      <c r="A25" s="25" t="s">
        <v>35</v>
      </c>
      <c r="B25" s="28">
        <v>420</v>
      </c>
      <c r="C25" s="28">
        <v>125499.27</v>
      </c>
      <c r="D25" s="28"/>
      <c r="E25" s="28">
        <v>8799.39</v>
      </c>
      <c r="F25" s="28"/>
      <c r="G25" s="28"/>
      <c r="H25" s="28"/>
      <c r="I25" s="28"/>
      <c r="J25" s="28"/>
      <c r="K25" s="28">
        <v>404491.89999999997</v>
      </c>
      <c r="L25" s="28"/>
      <c r="M25" s="28">
        <v>20633.5</v>
      </c>
      <c r="N25" s="28"/>
      <c r="O25" s="29">
        <f>B25+C25+E25+G25+H25+I25+K25+L25+M25</f>
        <v>559844.05999999994</v>
      </c>
      <c r="P25" s="29">
        <f t="shared" si="1"/>
        <v>0</v>
      </c>
    </row>
    <row r="26" spans="1:16" s="14" customFormat="1" ht="12.9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2"/>
    </row>
    <row r="27" spans="1:16" s="14" customFormat="1" ht="12.9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  <c r="P27" s="12"/>
    </row>
  </sheetData>
  <protectedRanges>
    <protectedRange sqref="B7:B24 C23:N23 C12:N12" name="krista_tr_10_0_1_1"/>
    <protectedRange sqref="J7:J11 J24 D7:D11 D24 F7:F11 F24 D13:D22 F13:F22 J13:J22" name="krista_tr_11_0_1_1"/>
    <protectedRange sqref="C7:C11 C24 C13:C22" name="krista_tr_121_0_1_1"/>
    <protectedRange sqref="E7:E11 E24 E13:E22" name="krista_tr_14_0_1_1"/>
    <protectedRange sqref="G7:G11 G24 G13:G22" name="krista_tr_16_0_1_1"/>
  </protectedRanges>
  <mergeCells count="6">
    <mergeCell ref="A1:P1"/>
    <mergeCell ref="B4:N4"/>
    <mergeCell ref="O4:O5"/>
    <mergeCell ref="P4:P5"/>
    <mergeCell ref="A4:A5"/>
    <mergeCell ref="A2:P2"/>
  </mergeCells>
  <dataValidations count="1">
    <dataValidation type="decimal" allowBlank="1" showInputMessage="1" showErrorMessage="1" sqref="P65532:P65536 P131068:P131072 P196604:P196608 P262140:P262144 P327676:P327680 P393212:P393216 P458748:P458752 P524284:P524288 P589820:P589824 P655356:P655360 P720892:P720896 P786428:P786432 P851964:P851968 P917500:P917504 P983036:P983040 P65538:P65549 P131074:P131085 P196610:P196621 P262146:P262157 P327682:P327693 P393218:P393229 P458754:P458765 P524290:P524301 P589826:P589837 P655362:P655373 P720898:P720909 P786434:P786445 P851970:P851981 P917506:P917517 P983042:P983053 P65551:P65555 P131087:P131091 P196623:P196627 P262159:P262163 P327695:P327699 P393231:P393235 P458767:P458771 P524303:P524307 P589839:P589843 P655375:P655379 P720911:P720915 P786447:P786451 P851983:P851987 P917519:P917523 P983055:P983059 P26:P27 B24:N27 B13:N22 B7:N11 B65532:N65536 B131068:N131072 B196604:N196608 B262140:N262144 B327676:N327680 B393212:N393216 B458748:N458752 B524284:N524288 B589820:N589824 B655356:N655360 B720892:N720896 B786428:N786432 B851964:N851968 B917500:N917504 B983036:N983040 B65538:N65549 B131074:N131085 B196610:N196621 B262146:N262157 B327682:N327693 B393218:N393229 B458754:N458765 B524290:N524301 B589826:N589837 B655362:N655373 B720898:N720909 B786434:N786445 B851970:N851981 B917506:N917517 B983042:N983053 B65551:N65555 B131087:N131091 B196623:N196627 B262159:N262163 B327695:N327699 B393231:N393235 B458767:N458771 B524303:N524307 B589839:N589843 B655375:N655379 B720911:N720915 B786447:N786451 B851983:N851987 B917519:N917523 B983055:N983059">
      <formula1>-10000000000</formula1>
      <formula2>10000000000</formula2>
    </dataValidation>
  </dataValidations>
  <pageMargins left="0.16" right="0.16" top="0.74803149606299213" bottom="0.74803149606299213" header="0.31496062992125984" footer="0.31496062992125984"/>
  <pageSetup paperSize="9"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H26"/>
  <sheetViews>
    <sheetView tabSelected="1" zoomScaleNormal="100" workbookViewId="0">
      <selection activeCell="G22" sqref="G22"/>
    </sheetView>
  </sheetViews>
  <sheetFormatPr defaultRowHeight="15"/>
  <cols>
    <col min="1" max="1" width="38.28515625" style="1" customWidth="1"/>
    <col min="2" max="2" width="12.28515625" style="1" customWidth="1"/>
    <col min="3" max="3" width="10.7109375" style="1" customWidth="1"/>
    <col min="4" max="4" width="9.140625" style="1" customWidth="1"/>
    <col min="5" max="5" width="15" style="1" customWidth="1"/>
    <col min="6" max="6" width="10.7109375" style="1" customWidth="1"/>
    <col min="7" max="7" width="13" style="1" customWidth="1"/>
    <col min="8" max="8" width="10.7109375" style="1" customWidth="1"/>
    <col min="9" max="16384" width="9.140625" style="1"/>
  </cols>
  <sheetData>
    <row r="1" spans="1:8" ht="16.5">
      <c r="A1" s="31" t="s">
        <v>39</v>
      </c>
      <c r="B1" s="31"/>
      <c r="C1" s="31"/>
      <c r="D1" s="31"/>
      <c r="E1" s="31"/>
      <c r="F1" s="31"/>
      <c r="G1" s="31"/>
      <c r="H1" s="31"/>
    </row>
    <row r="2" spans="1:8" ht="16.5">
      <c r="A2" s="39" t="s">
        <v>37</v>
      </c>
      <c r="B2" s="39"/>
      <c r="C2" s="39"/>
      <c r="D2" s="39"/>
      <c r="E2" s="39"/>
      <c r="F2" s="39"/>
      <c r="G2" s="39"/>
      <c r="H2" s="39"/>
    </row>
    <row r="3" spans="1:8" ht="16.5">
      <c r="A3" s="17"/>
      <c r="B3" s="17"/>
      <c r="C3" s="17"/>
      <c r="D3" s="17"/>
      <c r="E3" s="17"/>
      <c r="F3" s="17"/>
      <c r="G3" s="17"/>
      <c r="H3" s="26" t="s">
        <v>43</v>
      </c>
    </row>
    <row r="4" spans="1:8" ht="43.5" customHeight="1">
      <c r="A4" s="37" t="s">
        <v>3</v>
      </c>
      <c r="B4" s="32" t="s">
        <v>0</v>
      </c>
      <c r="C4" s="33"/>
      <c r="D4" s="33"/>
      <c r="E4" s="33"/>
      <c r="F4" s="34"/>
      <c r="G4" s="35" t="s">
        <v>1</v>
      </c>
      <c r="H4" s="35" t="s">
        <v>2</v>
      </c>
    </row>
    <row r="5" spans="1:8" ht="90" customHeight="1">
      <c r="A5" s="38"/>
      <c r="B5" s="2" t="s">
        <v>6</v>
      </c>
      <c r="C5" s="2" t="s">
        <v>7</v>
      </c>
      <c r="D5" s="2" t="s">
        <v>5</v>
      </c>
      <c r="E5" s="4" t="s">
        <v>11</v>
      </c>
      <c r="F5" s="4" t="s">
        <v>12</v>
      </c>
      <c r="G5" s="36"/>
      <c r="H5" s="36"/>
    </row>
    <row r="6" spans="1:8" ht="12.95" customHeight="1">
      <c r="A6" s="6" t="s">
        <v>15</v>
      </c>
      <c r="B6" s="18">
        <f>SUM(B7:B12,B16:B22)</f>
        <v>21795061.969999999</v>
      </c>
      <c r="C6" s="18">
        <f>SUM(C7:C12,C16:C22)</f>
        <v>6908274.8300000001</v>
      </c>
      <c r="D6" s="18">
        <f>SUM(D7:D12,D16:D22)</f>
        <v>80864.73</v>
      </c>
      <c r="E6" s="18">
        <f>SUM(E7:E12,E16:E22)</f>
        <v>2075487.2599999998</v>
      </c>
      <c r="F6" s="18">
        <f>SUM(F7:F12,F16:F22)</f>
        <v>2795898.7399999998</v>
      </c>
      <c r="G6" s="18">
        <f>B6+C6+E6+F6</f>
        <v>33574722.799999997</v>
      </c>
      <c r="H6" s="18">
        <f>+D6</f>
        <v>80864.73</v>
      </c>
    </row>
    <row r="7" spans="1:8" ht="12.95" customHeight="1">
      <c r="A7" s="7" t="s">
        <v>16</v>
      </c>
      <c r="B7" s="8">
        <v>2047942.63</v>
      </c>
      <c r="C7" s="8">
        <v>2240986.69</v>
      </c>
      <c r="D7" s="8"/>
      <c r="E7" s="9">
        <v>970984.86</v>
      </c>
      <c r="F7" s="9">
        <v>1412583.04</v>
      </c>
      <c r="G7" s="19">
        <f t="shared" ref="G7:G24" si="0">B7+C7+E7+F7</f>
        <v>6672497.2200000007</v>
      </c>
      <c r="H7" s="19">
        <f t="shared" ref="H7:H24" si="1">+D7</f>
        <v>0</v>
      </c>
    </row>
    <row r="8" spans="1:8" ht="12.95" customHeight="1">
      <c r="A8" s="7" t="s">
        <v>17</v>
      </c>
      <c r="B8" s="8">
        <v>17211.16</v>
      </c>
      <c r="C8" s="8">
        <v>12162.2</v>
      </c>
      <c r="D8" s="8"/>
      <c r="E8" s="9">
        <v>4857.1400000000003</v>
      </c>
      <c r="F8" s="9">
        <v>810.41</v>
      </c>
      <c r="G8" s="19">
        <f t="shared" si="0"/>
        <v>35040.910000000003</v>
      </c>
      <c r="H8" s="19">
        <f t="shared" si="1"/>
        <v>0</v>
      </c>
    </row>
    <row r="9" spans="1:8" ht="12.95" customHeight="1">
      <c r="A9" s="7" t="s">
        <v>18</v>
      </c>
      <c r="B9" s="8">
        <v>2861898.91</v>
      </c>
      <c r="C9" s="8">
        <v>1324849.51</v>
      </c>
      <c r="D9" s="8"/>
      <c r="E9" s="9">
        <v>313941.48</v>
      </c>
      <c r="F9" s="9">
        <v>678664.71</v>
      </c>
      <c r="G9" s="19">
        <f t="shared" si="0"/>
        <v>5179354.6100000003</v>
      </c>
      <c r="H9" s="19">
        <f t="shared" si="1"/>
        <v>0</v>
      </c>
    </row>
    <row r="10" spans="1:8" ht="12.95" customHeight="1">
      <c r="A10" s="7" t="s">
        <v>19</v>
      </c>
      <c r="B10" s="8">
        <v>18436.52</v>
      </c>
      <c r="C10" s="8">
        <v>41.5</v>
      </c>
      <c r="D10" s="8"/>
      <c r="E10" s="9">
        <v>8511</v>
      </c>
      <c r="F10" s="9"/>
      <c r="G10" s="19">
        <f t="shared" si="0"/>
        <v>26989.02</v>
      </c>
      <c r="H10" s="19">
        <f t="shared" si="1"/>
        <v>0</v>
      </c>
    </row>
    <row r="11" spans="1:8" ht="12.95" customHeight="1">
      <c r="A11" s="7" t="s">
        <v>20</v>
      </c>
      <c r="B11" s="8">
        <v>1400</v>
      </c>
      <c r="C11" s="8">
        <v>1700</v>
      </c>
      <c r="D11" s="8"/>
      <c r="E11" s="9"/>
      <c r="F11" s="9"/>
      <c r="G11" s="19">
        <f t="shared" si="0"/>
        <v>3100</v>
      </c>
      <c r="H11" s="19">
        <f t="shared" si="1"/>
        <v>0</v>
      </c>
    </row>
    <row r="12" spans="1:8" ht="12.95" customHeight="1">
      <c r="A12" s="7" t="s">
        <v>21</v>
      </c>
      <c r="B12" s="20">
        <f>SUM(B13:B15)</f>
        <v>239950.28</v>
      </c>
      <c r="C12" s="20">
        <f>SUM(C13:C15)</f>
        <v>160794.32</v>
      </c>
      <c r="D12" s="20">
        <f>SUM(D13:D15)</f>
        <v>11299.94</v>
      </c>
      <c r="E12" s="20">
        <f>SUM(E13:E15)</f>
        <v>462.06</v>
      </c>
      <c r="F12" s="20">
        <f>SUM(F13:F15)</f>
        <v>0</v>
      </c>
      <c r="G12" s="19">
        <f t="shared" si="0"/>
        <v>401206.66</v>
      </c>
      <c r="H12" s="19">
        <f t="shared" si="1"/>
        <v>11299.94</v>
      </c>
    </row>
    <row r="13" spans="1:8" s="30" customFormat="1" ht="12.95" customHeight="1">
      <c r="A13" s="22" t="s">
        <v>22</v>
      </c>
      <c r="B13" s="27">
        <v>100169.34999999999</v>
      </c>
      <c r="C13" s="27">
        <v>153801.35</v>
      </c>
      <c r="D13" s="27"/>
      <c r="E13" s="28"/>
      <c r="F13" s="28"/>
      <c r="G13" s="29">
        <f t="shared" si="0"/>
        <v>253970.7</v>
      </c>
      <c r="H13" s="29">
        <f t="shared" si="1"/>
        <v>0</v>
      </c>
    </row>
    <row r="14" spans="1:8" s="30" customFormat="1" ht="12.95" customHeight="1">
      <c r="A14" s="22" t="s">
        <v>23</v>
      </c>
      <c r="B14" s="27">
        <v>121099.59</v>
      </c>
      <c r="C14" s="27">
        <v>497.07</v>
      </c>
      <c r="D14" s="27">
        <v>11299.94</v>
      </c>
      <c r="E14" s="28"/>
      <c r="F14" s="28"/>
      <c r="G14" s="29">
        <f t="shared" si="0"/>
        <v>121596.66</v>
      </c>
      <c r="H14" s="29">
        <f t="shared" si="1"/>
        <v>11299.94</v>
      </c>
    </row>
    <row r="15" spans="1:8" s="30" customFormat="1" ht="12.95" customHeight="1">
      <c r="A15" s="22" t="s">
        <v>24</v>
      </c>
      <c r="B15" s="27">
        <v>18681.34</v>
      </c>
      <c r="C15" s="27">
        <v>6495.9</v>
      </c>
      <c r="D15" s="27"/>
      <c r="E15" s="28">
        <v>462.06</v>
      </c>
      <c r="F15" s="28"/>
      <c r="G15" s="29">
        <f t="shared" si="0"/>
        <v>25639.3</v>
      </c>
      <c r="H15" s="29">
        <f t="shared" si="1"/>
        <v>0</v>
      </c>
    </row>
    <row r="16" spans="1:8" ht="12.95" customHeight="1">
      <c r="A16" s="7" t="s">
        <v>26</v>
      </c>
      <c r="B16" s="8">
        <v>496.6</v>
      </c>
      <c r="C16" s="8">
        <v>3837.31</v>
      </c>
      <c r="D16" s="8"/>
      <c r="E16" s="9">
        <v>0</v>
      </c>
      <c r="F16" s="9">
        <v>1200</v>
      </c>
      <c r="G16" s="19">
        <f t="shared" si="0"/>
        <v>5533.91</v>
      </c>
      <c r="H16" s="19">
        <f t="shared" si="1"/>
        <v>0</v>
      </c>
    </row>
    <row r="17" spans="1:8" ht="12.95" customHeight="1">
      <c r="A17" s="7" t="s">
        <v>27</v>
      </c>
      <c r="B17" s="8">
        <v>281158.59999999998</v>
      </c>
      <c r="C17" s="8">
        <v>185817.79</v>
      </c>
      <c r="D17" s="8">
        <v>4200</v>
      </c>
      <c r="E17" s="9">
        <v>4500</v>
      </c>
      <c r="F17" s="9">
        <v>59958.02</v>
      </c>
      <c r="G17" s="19">
        <f t="shared" si="0"/>
        <v>531434.41</v>
      </c>
      <c r="H17" s="19">
        <f t="shared" si="1"/>
        <v>4200</v>
      </c>
    </row>
    <row r="18" spans="1:8" ht="12.95" customHeight="1">
      <c r="A18" s="7" t="s">
        <v>28</v>
      </c>
      <c r="B18" s="8">
        <v>3378730.04</v>
      </c>
      <c r="C18" s="8">
        <v>2916450.69</v>
      </c>
      <c r="D18" s="8">
        <v>65364.79</v>
      </c>
      <c r="E18" s="9">
        <v>83996.9</v>
      </c>
      <c r="F18" s="9">
        <v>229873.1</v>
      </c>
      <c r="G18" s="19">
        <f t="shared" si="0"/>
        <v>6609050.7300000004</v>
      </c>
      <c r="H18" s="19">
        <f t="shared" si="1"/>
        <v>65364.79</v>
      </c>
    </row>
    <row r="19" spans="1:8" ht="12.95" customHeight="1">
      <c r="A19" s="7" t="s">
        <v>14</v>
      </c>
      <c r="B19" s="8">
        <v>225945.28999999998</v>
      </c>
      <c r="C19" s="8">
        <v>1835.98</v>
      </c>
      <c r="D19" s="8"/>
      <c r="E19" s="9">
        <v>11075</v>
      </c>
      <c r="F19" s="9">
        <v>412809.46</v>
      </c>
      <c r="G19" s="19">
        <f t="shared" si="0"/>
        <v>651665.73</v>
      </c>
      <c r="H19" s="19">
        <f t="shared" si="1"/>
        <v>0</v>
      </c>
    </row>
    <row r="20" spans="1:8" ht="12.95" customHeight="1">
      <c r="A20" s="7" t="s">
        <v>32</v>
      </c>
      <c r="B20" s="8">
        <v>162601.01999999999</v>
      </c>
      <c r="C20" s="8">
        <v>14707.8</v>
      </c>
      <c r="D20" s="8"/>
      <c r="E20" s="9">
        <v>673678.82</v>
      </c>
      <c r="F20" s="9"/>
      <c r="G20" s="19">
        <f t="shared" si="0"/>
        <v>850987.6399999999</v>
      </c>
      <c r="H20" s="19">
        <f t="shared" si="1"/>
        <v>0</v>
      </c>
    </row>
    <row r="21" spans="1:8" ht="12.95" customHeight="1">
      <c r="A21" s="7" t="s">
        <v>38</v>
      </c>
      <c r="B21" s="15"/>
      <c r="C21" s="15">
        <v>45091.040000000001</v>
      </c>
      <c r="D21" s="15"/>
      <c r="E21" s="16"/>
      <c r="F21" s="16"/>
      <c r="G21" s="19">
        <f t="shared" si="0"/>
        <v>45091.040000000001</v>
      </c>
      <c r="H21" s="19">
        <f t="shared" si="1"/>
        <v>0</v>
      </c>
    </row>
    <row r="22" spans="1:8" ht="12.95" customHeight="1">
      <c r="A22" s="10" t="s">
        <v>33</v>
      </c>
      <c r="B22" s="21">
        <f>SUM(B23:B24)</f>
        <v>12559290.92</v>
      </c>
      <c r="C22" s="21">
        <f>SUM(C23:C24)</f>
        <v>0</v>
      </c>
      <c r="D22" s="21">
        <f>SUM(D23:D24)</f>
        <v>0</v>
      </c>
      <c r="E22" s="21">
        <f>SUM(E23:E24)</f>
        <v>3480</v>
      </c>
      <c r="F22" s="21">
        <f>SUM(F23:F24)</f>
        <v>0</v>
      </c>
      <c r="G22" s="19">
        <f t="shared" si="0"/>
        <v>12562770.92</v>
      </c>
      <c r="H22" s="19">
        <f t="shared" si="1"/>
        <v>0</v>
      </c>
    </row>
    <row r="23" spans="1:8" s="30" customFormat="1" ht="12.75" customHeight="1">
      <c r="A23" s="24" t="s">
        <v>34</v>
      </c>
      <c r="B23" s="27">
        <v>11906474.67</v>
      </c>
      <c r="C23" s="27"/>
      <c r="D23" s="27"/>
      <c r="E23" s="28"/>
      <c r="F23" s="28"/>
      <c r="G23" s="29">
        <f t="shared" si="0"/>
        <v>11906474.67</v>
      </c>
      <c r="H23" s="29">
        <f t="shared" si="1"/>
        <v>0</v>
      </c>
    </row>
    <row r="24" spans="1:8" s="30" customFormat="1" ht="12.95" customHeight="1">
      <c r="A24" s="25" t="s">
        <v>35</v>
      </c>
      <c r="B24" s="28">
        <v>652816.25</v>
      </c>
      <c r="C24" s="28"/>
      <c r="D24" s="28"/>
      <c r="E24" s="28">
        <v>3480</v>
      </c>
      <c r="F24" s="28"/>
      <c r="G24" s="29">
        <f t="shared" si="0"/>
        <v>656296.25</v>
      </c>
      <c r="H24" s="29">
        <f t="shared" si="1"/>
        <v>0</v>
      </c>
    </row>
    <row r="25" spans="1:8" s="14" customFormat="1" ht="12.95" customHeight="1">
      <c r="A25" s="11"/>
      <c r="B25" s="12"/>
      <c r="C25" s="12"/>
      <c r="D25" s="12"/>
      <c r="E25" s="12"/>
      <c r="F25" s="12"/>
      <c r="G25" s="13"/>
      <c r="H25" s="12"/>
    </row>
    <row r="26" spans="1:8" s="14" customFormat="1" ht="12.95" hidden="1" customHeight="1">
      <c r="A26" s="11"/>
      <c r="B26" s="12"/>
      <c r="C26" s="12"/>
      <c r="D26" s="12"/>
      <c r="E26" s="12"/>
      <c r="F26" s="12"/>
      <c r="G26" s="13"/>
      <c r="H26" s="12"/>
    </row>
  </sheetData>
  <protectedRanges>
    <protectedRange sqref="B22:F22 B12:F12" name="krista_tr_10_0_1_1"/>
    <protectedRange sqref="D7:D11 D23 D13:D21" name="krista_tr_11_0_1_1"/>
    <protectedRange sqref="B7:B11 B23 B13:B21" name="krista_tr_121_0_1_1"/>
    <protectedRange sqref="C7:C11 C23 C13:C21" name="krista_tr_14_0_1_1"/>
  </protectedRanges>
  <mergeCells count="6">
    <mergeCell ref="A1:H1"/>
    <mergeCell ref="B4:F4"/>
    <mergeCell ref="G4:G5"/>
    <mergeCell ref="H4:H5"/>
    <mergeCell ref="A4:A5"/>
    <mergeCell ref="A2:H2"/>
  </mergeCells>
  <dataValidations count="1">
    <dataValidation type="decimal" allowBlank="1" showInputMessage="1" showErrorMessage="1" sqref="H65529:H65533 H131065:H131069 H196601:H196605 H262137:H262141 H327673:H327677 H393209:H393213 H458745:H458749 H524281:H524285 H589817:H589821 H655353:H655357 H720889:H720893 H786425:H786429 H851961:H851965 H917497:H917501 H983033:H983037 H65535:H65546 H131071:H131082 H196607:H196618 H262143:H262154 H327679:H327690 H393215:H393226 H458751:H458762 H524287:H524298 H589823:H589834 H655359:H655370 H720895:H720906 H786431:H786442 H851967:H851978 H917503:H917514 H983039:H983050 H65548:H65552 H131084:H131088 H196620:H196624 H262156:H262160 H327692:H327696 H393228:H393232 H458764:H458768 H524300:H524304 H589836:H589840 H655372:H655376 H720908:H720912 H786444:H786448 H851980:H851984 H917516:H917520 H983052:H983056 H25:H26 B983052:F983056 B917516:F917520 B851980:F851984 B786444:F786448 B720908:F720912 B655372:F655376 B589836:F589840 B524300:F524304 B458764:F458768 B393228:F393232 B327692:F327696 B262156:F262160 B196620:F196624 B131084:F131088 B65548:F65552 B983039:F983050 B917503:F917514 B851967:F851978 B786431:F786442 B720895:F720906 B655359:F655370 B589823:F589834 B524287:F524298 B458751:F458762 B393215:F393226 B327679:F327690 B262143:F262154 B196607:F196618 B131071:F131082 B65535:F65546 B983033:F983037 B917497:F917501 B851961:F851965 B786425:F786429 B720889:F720893 B655353:F655357 B589817:F589821 B524281:F524285 B458745:F458749 B393209:F393213 B327673:F327677 B262137:F262141 B196601:F196605 B131065:F131069 B65529:F65533 B13:F21 B7:F11 B23:F26">
      <formula1>-10000000000</formula1>
      <formula2>10000000000</formula2>
    </dataValidation>
  </dataValidations>
  <pageMargins left="0.35433070866141736" right="0.15748031496062992" top="0.74803149606299213" bottom="0.19685039370078741" header="0.31496062992125984" footer="0.1574803149606299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ДЗ_БюдСр</vt:lpstr>
      <vt:lpstr>ДЗ_ВнеБюдСр</vt:lpstr>
      <vt:lpstr>КЗ_БюдСр</vt:lpstr>
      <vt:lpstr>КЗ_ВнеБюдСр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Белова Татьяна Николаевна</cp:lastModifiedBy>
  <cp:lastPrinted>2017-08-03T13:23:09Z</cp:lastPrinted>
  <dcterms:created xsi:type="dcterms:W3CDTF">2016-02-19T08:05:31Z</dcterms:created>
  <dcterms:modified xsi:type="dcterms:W3CDTF">2017-08-03T13:23:39Z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924399125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официальном сайте </vt:lpwstr>
  </property>
  <property fmtid="{D5CDD505-2E9C-101B-9397-08002B2CF9AE}" pid="5" name="_AuthorEmail">
    <vt:lpwstr>ivanovaon@cherepovetscity.ru</vt:lpwstr>
  </property>
  <property fmtid="{D5CDD505-2E9C-101B-9397-08002B2CF9AE}" pid="6" name="_AuthorEmailDisplayName">
    <vt:lpwstr>Иванова Ольга Николаевна</vt:lpwstr>
  </property>
  <property fmtid="{D5CDD505-2E9C-101B-9397-08002B2CF9AE}" pid="7" name="_PreviousAdHocReviewCycleID">
    <vt:i4>1693957151</vt:i4>
  </property>
</Properties>
</file>