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definedNames>
    <definedName name="_xlnm.Print_Area" localSheetId="0">ДЗ_БюдСр!$A$1:$K$29</definedName>
    <definedName name="_xlnm.Print_Area" localSheetId="1">ДЗ_ВнеБюдСр!$A$1:$H$29</definedName>
    <definedName name="_xlnm.Print_Area" localSheetId="2">КЗ_БюдСр!$A$1:$L$29</definedName>
    <definedName name="_xlnm.Print_Area" localSheetId="3">КЗ_ВнеБюдСр!$A$1:$I$29</definedName>
  </definedNames>
  <calcPr calcId="125725"/>
</workbook>
</file>

<file path=xl/calcChain.xml><?xml version="1.0" encoding="utf-8"?>
<calcChain xmlns="http://schemas.openxmlformats.org/spreadsheetml/2006/main">
  <c r="I29" i="2"/>
  <c r="I27"/>
  <c r="I26"/>
  <c r="I24"/>
  <c r="I20"/>
  <c r="I19"/>
  <c r="I7"/>
  <c r="H29"/>
  <c r="H28"/>
  <c r="H27"/>
  <c r="H25"/>
  <c r="H24"/>
  <c r="H23"/>
  <c r="H22"/>
  <c r="H21"/>
  <c r="H20"/>
  <c r="H19"/>
  <c r="H18"/>
  <c r="H17"/>
  <c r="H16"/>
  <c r="H15"/>
  <c r="H14"/>
  <c r="H12"/>
  <c r="H11"/>
  <c r="H10"/>
  <c r="H9"/>
  <c r="H8"/>
  <c r="L29" i="1"/>
  <c r="L28"/>
  <c r="L27"/>
  <c r="L25"/>
  <c r="L24"/>
  <c r="L23"/>
  <c r="L22"/>
  <c r="L21"/>
  <c r="L20"/>
  <c r="L19"/>
  <c r="L18"/>
  <c r="L17"/>
  <c r="L16"/>
  <c r="L15"/>
  <c r="L14"/>
  <c r="L12"/>
  <c r="L11"/>
  <c r="L10"/>
  <c r="L9"/>
  <c r="L8"/>
  <c r="H29" i="3"/>
  <c r="H27"/>
  <c r="G29"/>
  <c r="G28"/>
  <c r="G27"/>
  <c r="G25"/>
  <c r="G24"/>
  <c r="G23"/>
  <c r="G22"/>
  <c r="G21"/>
  <c r="G20"/>
  <c r="G19"/>
  <c r="G18"/>
  <c r="G17"/>
  <c r="G16"/>
  <c r="G15"/>
  <c r="G14"/>
  <c r="G12"/>
  <c r="G11"/>
  <c r="G10"/>
  <c r="G9"/>
  <c r="G8"/>
  <c r="K29" i="4" l="1"/>
  <c r="K28"/>
  <c r="K27"/>
  <c r="K25"/>
  <c r="K24"/>
  <c r="K23"/>
  <c r="K22"/>
  <c r="K21"/>
  <c r="K20"/>
  <c r="K19"/>
  <c r="K18"/>
  <c r="K17"/>
  <c r="K16"/>
  <c r="K15"/>
  <c r="K14"/>
  <c r="K12"/>
  <c r="K11"/>
  <c r="K10"/>
  <c r="K9"/>
  <c r="K8"/>
  <c r="C26" l="1"/>
  <c r="H13"/>
  <c r="G13"/>
  <c r="E13"/>
  <c r="D13"/>
  <c r="C13"/>
  <c r="K13"/>
  <c r="F26" i="3"/>
  <c r="H26" s="1"/>
  <c r="E26"/>
  <c r="D26"/>
  <c r="C26"/>
  <c r="B26"/>
  <c r="E13"/>
  <c r="D13"/>
  <c r="C13"/>
  <c r="B13"/>
  <c r="G26" i="2"/>
  <c r="E26"/>
  <c r="D26"/>
  <c r="B26"/>
  <c r="H26" s="1"/>
  <c r="F13"/>
  <c r="D7"/>
  <c r="B13"/>
  <c r="K26" i="1"/>
  <c r="J26"/>
  <c r="I26"/>
  <c r="H26"/>
  <c r="G26"/>
  <c r="F26"/>
  <c r="E26"/>
  <c r="D26"/>
  <c r="C26"/>
  <c r="B26"/>
  <c r="H13"/>
  <c r="H7" s="1"/>
  <c r="G7"/>
  <c r="E7"/>
  <c r="D7"/>
  <c r="C13"/>
  <c r="C7" s="1"/>
  <c r="B13"/>
  <c r="H13" i="2" l="1"/>
  <c r="F7"/>
  <c r="L13" i="1"/>
  <c r="L26"/>
  <c r="F7"/>
  <c r="K7"/>
  <c r="G26" i="3"/>
  <c r="G13"/>
  <c r="F7"/>
  <c r="H7" s="1"/>
  <c r="D7"/>
  <c r="B7"/>
  <c r="K26" i="4"/>
  <c r="D7"/>
  <c r="F7"/>
  <c r="I7"/>
  <c r="C7"/>
  <c r="E7"/>
  <c r="H7"/>
  <c r="J7"/>
  <c r="J7" i="1"/>
  <c r="B7"/>
  <c r="C7" i="2"/>
  <c r="B7"/>
  <c r="G7"/>
  <c r="B7" i="4"/>
  <c r="G7"/>
  <c r="E7" i="3"/>
  <c r="C7"/>
  <c r="E7" i="2"/>
  <c r="I7" i="1"/>
  <c r="H7" i="2" l="1"/>
  <c r="L7" i="1"/>
  <c r="G7" i="3"/>
  <c r="K7" i="4"/>
</calcChain>
</file>

<file path=xl/sharedStrings.xml><?xml version="1.0" encoding="utf-8"?>
<sst xmlns="http://schemas.openxmlformats.org/spreadsheetml/2006/main" count="148" uniqueCount="47">
  <si>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</si>
  <si>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</si>
  <si>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Показатель</t>
  </si>
  <si>
    <t>Аппарат управления</t>
  </si>
  <si>
    <t xml:space="preserve">Образование </t>
  </si>
  <si>
    <t>Культура</t>
  </si>
  <si>
    <t>Ведомственные целевые программы</t>
  </si>
  <si>
    <t>ЖКХ</t>
  </si>
  <si>
    <t>Капитальное строительство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</si>
  <si>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</si>
  <si>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</si>
  <si>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</si>
  <si>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</si>
  <si>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</si>
  <si>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</si>
  <si>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</si>
  <si>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</si>
  <si>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</si>
  <si>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</si>
  <si>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</si>
  <si>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</si>
  <si>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</si>
  <si>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</si>
  <si>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</si>
  <si>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</si>
  <si>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</si>
  <si>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</si>
  <si>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</si>
  <si>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</si>
  <si>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</si>
  <si>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</si>
  <si>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</si>
  <si>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</si>
  <si>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</si>
  <si>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</si>
  <si>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</si>
  <si>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 xml:space="preserve">в т.ч. 
просроченная задолжен-ность </t>
  </si>
  <si>
    <t>в т.ч. 
просроченная задолженность</t>
  </si>
  <si>
    <t>в т.ч. просроченная задолженность</t>
  </si>
  <si>
    <t xml:space="preserve">в т.ч. 
просроченная задолженность </t>
  </si>
  <si>
    <t>Прочие расходы, в т.ч. МКУ "ФБЦ"</t>
  </si>
  <si>
    <t>рублей</t>
  </si>
  <si>
    <t>Объем дебиторской задолженности по бюджетным средствам на 1 июля 2016 года</t>
  </si>
  <si>
    <t>Объем дебиторской задолженности по внебюджетным средствам на 1 июля 2016 года</t>
  </si>
  <si>
    <t>Объем кредиторской задолженности по бюджетным средствам на 1 июля 2016 года</t>
  </si>
  <si>
    <t>Объем кредиторской задолженности по внебюджетным средствам на 1 июля 2016 года</t>
  </si>
  <si>
    <t>Муниципальное образование "город Череповец"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</si>
</sst>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46">
    <xf numFmtId="0" fontId="0" fillId="0" borderId="0" xfId="0"/>
    <xf numFmtId="49" fontId="4" fillId="5" borderId="5" xfId="2" applyNumberFormat="1" applyFont="1" applyFill="1" applyBorder="1" applyAlignment="1">
      <alignment horizontal="center" vertical="center" wrapText="1"/>
    </xf>
    <xf numFmtId="49" fontId="4" fillId="5" borderId="4" xfId="2" applyNumberFormat="1" applyFont="1" applyFill="1" applyBorder="1" applyAlignment="1">
      <alignment horizontal="center" vertical="center" wrapText="1"/>
    </xf>
    <xf numFmtId="0" fontId="4" fillId="5" borderId="5" xfId="2" applyNumberFormat="1" applyFont="1" applyFill="1" applyBorder="1" applyAlignment="1">
      <alignment horizontal="center" vertical="center" wrapText="1"/>
    </xf>
    <xf numFmtId="0" fontId="4" fillId="5" borderId="4" xfId="2" applyNumberFormat="1" applyFont="1" applyFill="1" applyBorder="1" applyAlignment="1">
      <alignment horizontal="center" vertical="center" wrapText="1"/>
    </xf>
    <xf numFmtId="0" fontId="4" fillId="5" borderId="7" xfId="3" applyFont="1" applyFill="1" applyBorder="1">
      <alignment horizontal="left" vertical="top" wrapText="1"/>
    </xf>
    <xf numFmtId="4" fontId="4" fillId="5" borderId="5" xfId="4" applyNumberFormat="1" applyFont="1" applyFill="1" applyBorder="1" applyAlignment="1">
      <alignment horizontal="right" vertical="center"/>
    </xf>
    <xf numFmtId="0" fontId="5" fillId="5" borderId="1" xfId="3" applyFont="1" applyFill="1">
      <alignment horizontal="left" vertical="top" wrapText="1"/>
    </xf>
    <xf numFmtId="4" fontId="5" fillId="5" borderId="5" xfId="5" applyNumberFormat="1" applyFont="1" applyFill="1" applyBorder="1" applyAlignment="1" applyProtection="1">
      <alignment horizontal="right" vertical="center"/>
      <protection locked="0"/>
    </xf>
    <xf numFmtId="4" fontId="5" fillId="5" borderId="5" xfId="0" applyNumberFormat="1" applyFont="1" applyFill="1" applyBorder="1" applyAlignment="1" applyProtection="1">
      <alignment horizontal="right" vertical="center"/>
      <protection locked="0"/>
    </xf>
    <xf numFmtId="4" fontId="5" fillId="5" borderId="5" xfId="4" applyNumberFormat="1" applyFont="1" applyFill="1" applyBorder="1" applyAlignment="1">
      <alignment horizontal="right" vertical="center"/>
    </xf>
    <xf numFmtId="4" fontId="5" fillId="5" borderId="5" xfId="5" applyNumberFormat="1" applyFont="1" applyFill="1" applyBorder="1" applyAlignment="1">
      <alignment horizontal="right" vertical="center"/>
    </xf>
    <xf numFmtId="0" fontId="5" fillId="5" borderId="1" xfId="6" applyFont="1" applyFill="1">
      <alignment horizontal="left" vertical="top" wrapText="1"/>
    </xf>
    <xf numFmtId="0" fontId="5" fillId="5" borderId="8" xfId="3" applyFont="1" applyFill="1" applyBorder="1">
      <alignment horizontal="left" vertical="top" wrapText="1"/>
    </xf>
    <xf numFmtId="4" fontId="5" fillId="5" borderId="4" xfId="5" applyNumberFormat="1" applyFont="1" applyFill="1" applyBorder="1" applyAlignment="1">
      <alignment horizontal="right" vertical="center"/>
    </xf>
    <xf numFmtId="0" fontId="5" fillId="5" borderId="5" xfId="3" applyFont="1" applyFill="1" applyBorder="1">
      <alignment horizontal="left" vertical="top" wrapText="1"/>
    </xf>
    <xf numFmtId="0" fontId="7" fillId="5" borderId="1" xfId="3" applyFont="1" applyFill="1">
      <alignment horizontal="left" vertical="top" wrapText="1"/>
    </xf>
    <xf numFmtId="4" fontId="7" fillId="5" borderId="5" xfId="5" applyNumberFormat="1" applyFont="1" applyFill="1" applyBorder="1" applyAlignment="1" applyProtection="1">
      <alignment horizontal="right" vertical="center"/>
      <protection locked="0"/>
    </xf>
    <xf numFmtId="4" fontId="7" fillId="5" borderId="5" xfId="0" applyNumberFormat="1" applyFont="1" applyFill="1" applyBorder="1" applyAlignment="1" applyProtection="1">
      <alignment horizontal="right" vertical="center"/>
      <protection locked="0"/>
    </xf>
    <xf numFmtId="4" fontId="7" fillId="5" borderId="5" xfId="4" applyNumberFormat="1" applyFont="1" applyFill="1" applyBorder="1" applyAlignment="1">
      <alignment horizontal="right" vertical="center"/>
    </xf>
    <xf numFmtId="0" fontId="7" fillId="5" borderId="5" xfId="3" applyFont="1" applyFill="1" applyBorder="1">
      <alignment horizontal="left" vertical="top" wrapText="1"/>
    </xf>
    <xf numFmtId="0" fontId="7" fillId="5" borderId="5" xfId="6" applyFont="1" applyFill="1" applyBorder="1">
      <alignment horizontal="left" vertical="top" wrapText="1"/>
    </xf>
    <xf numFmtId="0" fontId="2" fillId="5" borderId="0" xfId="0" applyFont="1" applyFill="1"/>
    <xf numFmtId="0" fontId="1" fillId="5" borderId="0" xfId="0" applyFont="1" applyFill="1" applyAlignment="1">
      <alignment horizontal="center"/>
    </xf>
    <xf numFmtId="0" fontId="5" fillId="5" borderId="0" xfId="3" applyFont="1" applyFill="1" applyBorder="1">
      <alignment horizontal="left" vertical="top" wrapText="1"/>
    </xf>
    <xf numFmtId="4" fontId="5" fillId="5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/>
    <xf numFmtId="0" fontId="8" fillId="5" borderId="0" xfId="0" applyFont="1" applyFill="1"/>
    <xf numFmtId="4" fontId="5" fillId="5" borderId="5" xfId="0" applyNumberFormat="1" applyFont="1" applyFill="1" applyBorder="1"/>
    <xf numFmtId="0" fontId="9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4" fillId="5" borderId="5" xfId="3" applyFont="1" applyFill="1" applyBorder="1">
      <alignment horizontal="left" vertical="top" wrapText="1"/>
    </xf>
    <xf numFmtId="0" fontId="1" fillId="5" borderId="0" xfId="0" applyFont="1" applyFill="1" applyAlignment="1">
      <alignment horizontal="center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4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49" fontId="4" fillId="5" borderId="4" xfId="1" applyFont="1" applyFill="1" applyBorder="1" applyAlignment="1">
      <alignment horizontal="center" vertical="center"/>
    </xf>
    <xf numFmtId="49" fontId="4" fillId="5" borderId="6" xfId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5" xfId="2" applyFont="1" applyFill="1" applyBorder="1" applyAlignment="1">
      <alignment horizontal="center" vertical="center" wrapText="1"/>
    </xf>
    <xf numFmtId="49" fontId="4" fillId="5" borderId="5" xfId="1" applyFont="1" applyFill="1" applyBorder="1" applyAlignment="1">
      <alignment horizontal="center" vertical="center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31"/>
  <sheetViews>
    <sheetView zoomScale="85" zoomScaleNormal="85" workbookViewId="0">
      <selection activeCell="A35" sqref="A35"/>
    </sheetView>
  </sheetViews>
  <sheetFormatPr defaultRowHeight="15"/>
  <cols>
    <col min="1" max="1" width="44.140625" style="22" customWidth="1"/>
    <col min="2" max="2" width="15.85546875" style="22" customWidth="1"/>
    <col min="3" max="3" width="14.85546875" style="22" customWidth="1"/>
    <col min="4" max="4" width="14.140625" style="22" customWidth="1"/>
    <col min="5" max="5" width="12.7109375" style="22" customWidth="1"/>
    <col min="6" max="6" width="13.85546875" style="22" customWidth="1"/>
    <col min="7" max="7" width="15" style="22" customWidth="1"/>
    <col min="8" max="8" width="15.140625" style="22" customWidth="1"/>
    <col min="9" max="9" width="15.5703125" style="22" customWidth="1"/>
    <col min="10" max="10" width="13.7109375" style="22" customWidth="1"/>
    <col min="11" max="11" width="13" style="22" customWidth="1"/>
    <col min="12" max="16384" width="9.140625" style="22"/>
  </cols>
  <sheetData>
    <row r="1" spans="1:11" ht="16.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>
      <c r="A4" s="23"/>
      <c r="B4" s="23"/>
      <c r="C4" s="23"/>
      <c r="D4" s="23"/>
      <c r="E4" s="23"/>
      <c r="F4" s="23"/>
      <c r="G4" s="23"/>
      <c r="H4" s="23"/>
      <c r="I4" s="23"/>
      <c r="J4" s="23"/>
      <c r="K4" s="30" t="s">
        <v>41</v>
      </c>
    </row>
    <row r="5" spans="1:11" ht="18.75" customHeight="1">
      <c r="A5" s="38" t="s">
        <v>2</v>
      </c>
      <c r="B5" s="34" t="s">
        <v>0</v>
      </c>
      <c r="C5" s="35"/>
      <c r="D5" s="35"/>
      <c r="E5" s="35"/>
      <c r="F5" s="35"/>
      <c r="G5" s="35"/>
      <c r="H5" s="35"/>
      <c r="I5" s="35"/>
      <c r="J5" s="35"/>
      <c r="K5" s="36" t="s">
        <v>35</v>
      </c>
    </row>
    <row r="6" spans="1:11" ht="90" customHeight="1">
      <c r="A6" s="39"/>
      <c r="B6" s="1" t="s">
        <v>3</v>
      </c>
      <c r="C6" s="1" t="s">
        <v>4</v>
      </c>
      <c r="D6" s="1" t="s">
        <v>5</v>
      </c>
      <c r="E6" s="2" t="s">
        <v>7</v>
      </c>
      <c r="F6" s="2" t="s">
        <v>8</v>
      </c>
      <c r="G6" s="3" t="s">
        <v>9</v>
      </c>
      <c r="H6" s="3" t="s">
        <v>10</v>
      </c>
      <c r="I6" s="1" t="s">
        <v>11</v>
      </c>
      <c r="J6" s="4" t="s">
        <v>40</v>
      </c>
      <c r="K6" s="37"/>
    </row>
    <row r="7" spans="1:11" ht="12.95" customHeight="1">
      <c r="A7" s="5" t="s">
        <v>13</v>
      </c>
      <c r="B7" s="6">
        <f>SUM(B8:B13,B18:B26)</f>
        <v>9730820.7100000009</v>
      </c>
      <c r="C7" s="6">
        <f t="shared" ref="C7:J7" si="0">SUM(C8:C13,C18:C26)</f>
        <v>12279925.779999999</v>
      </c>
      <c r="D7" s="6">
        <f t="shared" si="0"/>
        <v>979345.45</v>
      </c>
      <c r="E7" s="6">
        <f t="shared" si="0"/>
        <v>4675253.6899999995</v>
      </c>
      <c r="F7" s="6">
        <f t="shared" si="0"/>
        <v>1260687.22</v>
      </c>
      <c r="G7" s="6">
        <f t="shared" si="0"/>
        <v>1478144.5</v>
      </c>
      <c r="H7" s="6">
        <f t="shared" si="0"/>
        <v>2577478.85</v>
      </c>
      <c r="I7" s="6">
        <f t="shared" si="0"/>
        <v>1074289.8500000001</v>
      </c>
      <c r="J7" s="6">
        <f t="shared" si="0"/>
        <v>2419320.0499999998</v>
      </c>
      <c r="K7" s="6">
        <f>B7+C7+D7+E7+F7+G7+H7+I7+J7</f>
        <v>36475266.100000001</v>
      </c>
    </row>
    <row r="8" spans="1:11" ht="12.95" customHeight="1">
      <c r="A8" s="7" t="s">
        <v>14</v>
      </c>
      <c r="B8" s="8">
        <v>4456766.4800000004</v>
      </c>
      <c r="C8" s="8">
        <v>244268.85</v>
      </c>
      <c r="D8" s="8"/>
      <c r="E8" s="9"/>
      <c r="F8" s="9"/>
      <c r="G8" s="9"/>
      <c r="H8" s="9"/>
      <c r="I8" s="9"/>
      <c r="J8" s="9"/>
      <c r="K8" s="10">
        <f t="shared" ref="K8:K29" si="1">B8+C8+D8+E8+F8+G8+H8+I8+J8</f>
        <v>4701035.33</v>
      </c>
    </row>
    <row r="9" spans="1:11" ht="12" customHeight="1">
      <c r="A9" s="7" t="s">
        <v>15</v>
      </c>
      <c r="B9" s="8">
        <v>2210.42</v>
      </c>
      <c r="C9" s="8">
        <v>4985</v>
      </c>
      <c r="D9" s="8"/>
      <c r="E9" s="9"/>
      <c r="F9" s="9"/>
      <c r="G9" s="9"/>
      <c r="H9" s="9">
        <v>128740</v>
      </c>
      <c r="I9" s="9"/>
      <c r="J9" s="9"/>
      <c r="K9" s="10">
        <f t="shared" si="1"/>
        <v>135935.42000000001</v>
      </c>
    </row>
    <row r="10" spans="1:11" ht="12.95" customHeight="1">
      <c r="A10" s="7" t="s">
        <v>16</v>
      </c>
      <c r="B10" s="8">
        <v>3726044.6</v>
      </c>
      <c r="C10" s="8">
        <v>10150399.350000001</v>
      </c>
      <c r="D10" s="8">
        <v>319357.33</v>
      </c>
      <c r="E10" s="9"/>
      <c r="F10" s="9"/>
      <c r="G10" s="9">
        <v>335801.35</v>
      </c>
      <c r="H10" s="9">
        <v>48580.79</v>
      </c>
      <c r="I10" s="9">
        <v>1058759.49</v>
      </c>
      <c r="J10" s="9"/>
      <c r="K10" s="10">
        <f t="shared" si="1"/>
        <v>15638942.91</v>
      </c>
    </row>
    <row r="11" spans="1:11" ht="12.95" customHeight="1">
      <c r="A11" s="7" t="s">
        <v>17</v>
      </c>
      <c r="B11" s="8">
        <v>4963.03</v>
      </c>
      <c r="C11" s="8">
        <v>26240.95</v>
      </c>
      <c r="D11" s="8">
        <v>2603.9499999999998</v>
      </c>
      <c r="E11" s="9"/>
      <c r="F11" s="9"/>
      <c r="G11" s="9">
        <v>11311.28</v>
      </c>
      <c r="H11" s="9"/>
      <c r="I11" s="9"/>
      <c r="J11" s="9"/>
      <c r="K11" s="10">
        <f t="shared" si="1"/>
        <v>45119.21</v>
      </c>
    </row>
    <row r="12" spans="1:11" ht="12.95" customHeight="1">
      <c r="A12" s="7" t="s">
        <v>18</v>
      </c>
      <c r="B12" s="8"/>
      <c r="C12" s="8">
        <v>2070</v>
      </c>
      <c r="D12" s="8"/>
      <c r="E12" s="9"/>
      <c r="F12" s="9"/>
      <c r="G12" s="9"/>
      <c r="H12" s="9">
        <v>474067.9</v>
      </c>
      <c r="I12" s="9"/>
      <c r="J12" s="9"/>
      <c r="K12" s="10">
        <f t="shared" si="1"/>
        <v>476137.9</v>
      </c>
    </row>
    <row r="13" spans="1:11" ht="12.95" customHeight="1">
      <c r="A13" s="7" t="s">
        <v>19</v>
      </c>
      <c r="B13" s="11"/>
      <c r="C13" s="11">
        <f t="shared" ref="C13:H13" si="2">SUM(C14:C17)</f>
        <v>1149203.6800000002</v>
      </c>
      <c r="D13" s="11">
        <f t="shared" si="2"/>
        <v>242257.12</v>
      </c>
      <c r="E13" s="11">
        <f t="shared" si="2"/>
        <v>1714345.89</v>
      </c>
      <c r="F13" s="11"/>
      <c r="G13" s="11">
        <f t="shared" si="2"/>
        <v>500013.22000000003</v>
      </c>
      <c r="H13" s="11">
        <f t="shared" si="2"/>
        <v>1676540.1600000001</v>
      </c>
      <c r="I13" s="11"/>
      <c r="J13" s="11"/>
      <c r="K13" s="10">
        <f t="shared" si="1"/>
        <v>5282360.07</v>
      </c>
    </row>
    <row r="14" spans="1:11" s="28" customFormat="1" ht="12.95" customHeight="1">
      <c r="A14" s="16" t="s">
        <v>20</v>
      </c>
      <c r="B14" s="17"/>
      <c r="C14" s="17">
        <v>112396.16</v>
      </c>
      <c r="D14" s="17">
        <v>26579.040000000001</v>
      </c>
      <c r="E14" s="18"/>
      <c r="F14" s="18"/>
      <c r="G14" s="18">
        <v>49074.62999999999</v>
      </c>
      <c r="H14" s="18">
        <v>74448.86</v>
      </c>
      <c r="I14" s="18"/>
      <c r="J14" s="18"/>
      <c r="K14" s="19">
        <f t="shared" si="1"/>
        <v>262498.69</v>
      </c>
    </row>
    <row r="15" spans="1:11" s="28" customFormat="1" ht="12.95" customHeight="1">
      <c r="A15" s="16" t="s">
        <v>21</v>
      </c>
      <c r="B15" s="17"/>
      <c r="C15" s="17">
        <v>1036283.5100000001</v>
      </c>
      <c r="D15" s="17">
        <v>215678.07999999999</v>
      </c>
      <c r="E15" s="18">
        <v>1714345.89</v>
      </c>
      <c r="F15" s="18"/>
      <c r="G15" s="18">
        <v>450938.59</v>
      </c>
      <c r="H15" s="18">
        <v>1602091.3</v>
      </c>
      <c r="I15" s="18"/>
      <c r="J15" s="18"/>
      <c r="K15" s="19">
        <f t="shared" si="1"/>
        <v>5019337.37</v>
      </c>
    </row>
    <row r="16" spans="1:11" s="28" customFormat="1" ht="12.95" customHeight="1">
      <c r="A16" s="16" t="s">
        <v>22</v>
      </c>
      <c r="B16" s="17"/>
      <c r="C16" s="17">
        <v>524.01</v>
      </c>
      <c r="D16" s="17"/>
      <c r="E16" s="18"/>
      <c r="F16" s="18"/>
      <c r="G16" s="18"/>
      <c r="H16" s="18"/>
      <c r="I16" s="18"/>
      <c r="J16" s="18"/>
      <c r="K16" s="19">
        <f t="shared" si="1"/>
        <v>524.01</v>
      </c>
    </row>
    <row r="17" spans="1:11" ht="12.95" hidden="1" customHeight="1">
      <c r="A17" s="12" t="s">
        <v>23</v>
      </c>
      <c r="B17" s="8"/>
      <c r="C17" s="8"/>
      <c r="D17" s="8"/>
      <c r="E17" s="9"/>
      <c r="F17" s="9"/>
      <c r="G17" s="9"/>
      <c r="H17" s="9"/>
      <c r="I17" s="9"/>
      <c r="J17" s="9"/>
      <c r="K17" s="10">
        <f t="shared" si="1"/>
        <v>0</v>
      </c>
    </row>
    <row r="18" spans="1:11" ht="12.95" customHeight="1">
      <c r="A18" s="7" t="s">
        <v>24</v>
      </c>
      <c r="B18" s="8"/>
      <c r="C18" s="8"/>
      <c r="D18" s="8"/>
      <c r="E18" s="9">
        <v>2960907.8</v>
      </c>
      <c r="F18" s="9"/>
      <c r="G18" s="9"/>
      <c r="H18" s="9"/>
      <c r="I18" s="9"/>
      <c r="J18" s="9">
        <v>2404063.0499999998</v>
      </c>
      <c r="K18" s="10">
        <f t="shared" si="1"/>
        <v>5364970.8499999996</v>
      </c>
    </row>
    <row r="19" spans="1:11" ht="12.95" hidden="1" customHeight="1">
      <c r="A19" s="7" t="s">
        <v>25</v>
      </c>
      <c r="B19" s="8"/>
      <c r="C19" s="8"/>
      <c r="D19" s="8"/>
      <c r="E19" s="9"/>
      <c r="F19" s="9"/>
      <c r="G19" s="9"/>
      <c r="H19" s="9"/>
      <c r="I19" s="9"/>
      <c r="J19" s="9"/>
      <c r="K19" s="10">
        <f t="shared" si="1"/>
        <v>0</v>
      </c>
    </row>
    <row r="20" spans="1:11" ht="12.95" customHeight="1">
      <c r="A20" s="7" t="s">
        <v>26</v>
      </c>
      <c r="B20" s="8">
        <v>2330</v>
      </c>
      <c r="C20" s="8">
        <v>460440.08</v>
      </c>
      <c r="D20" s="8">
        <v>415127.05</v>
      </c>
      <c r="E20" s="9"/>
      <c r="F20" s="9">
        <v>1260687.22</v>
      </c>
      <c r="G20" s="9">
        <v>599767.65</v>
      </c>
      <c r="H20" s="9">
        <v>220300</v>
      </c>
      <c r="I20" s="9">
        <v>15530.36</v>
      </c>
      <c r="J20" s="9">
        <v>15257</v>
      </c>
      <c r="K20" s="10">
        <f t="shared" si="1"/>
        <v>2989439.36</v>
      </c>
    </row>
    <row r="21" spans="1:11" ht="22.5" hidden="1">
      <c r="A21" s="7" t="s">
        <v>27</v>
      </c>
      <c r="B21" s="8"/>
      <c r="C21" s="8"/>
      <c r="D21" s="8"/>
      <c r="E21" s="9"/>
      <c r="F21" s="9"/>
      <c r="G21" s="9"/>
      <c r="H21" s="9"/>
      <c r="I21" s="9"/>
      <c r="J21" s="9"/>
      <c r="K21" s="10">
        <f t="shared" si="1"/>
        <v>0</v>
      </c>
    </row>
    <row r="22" spans="1:11" ht="12.95" customHeight="1">
      <c r="A22" s="7" t="s">
        <v>28</v>
      </c>
      <c r="B22" s="8"/>
      <c r="C22" s="8">
        <v>2669</v>
      </c>
      <c r="D22" s="8"/>
      <c r="E22" s="9"/>
      <c r="F22" s="9"/>
      <c r="G22" s="9"/>
      <c r="H22" s="9"/>
      <c r="I22" s="9"/>
      <c r="J22" s="9"/>
      <c r="K22" s="10">
        <f t="shared" si="1"/>
        <v>2669</v>
      </c>
    </row>
    <row r="23" spans="1:11" ht="22.5">
      <c r="A23" s="7" t="s">
        <v>29</v>
      </c>
      <c r="B23" s="8">
        <v>1538341.18</v>
      </c>
      <c r="C23" s="8"/>
      <c r="D23" s="8"/>
      <c r="E23" s="9"/>
      <c r="F23" s="9"/>
      <c r="G23" s="9"/>
      <c r="H23" s="9"/>
      <c r="I23" s="9"/>
      <c r="J23" s="9"/>
      <c r="K23" s="10">
        <f t="shared" si="1"/>
        <v>1538341.18</v>
      </c>
    </row>
    <row r="24" spans="1:11" ht="12.95" customHeight="1">
      <c r="A24" s="7" t="s">
        <v>12</v>
      </c>
      <c r="B24" s="8">
        <v>165</v>
      </c>
      <c r="C24" s="8">
        <v>239548.87</v>
      </c>
      <c r="D24" s="8"/>
      <c r="E24" s="9"/>
      <c r="F24" s="9"/>
      <c r="G24" s="9">
        <v>31251</v>
      </c>
      <c r="H24" s="9">
        <v>29250</v>
      </c>
      <c r="I24" s="9"/>
      <c r="J24" s="9"/>
      <c r="K24" s="10">
        <f t="shared" si="1"/>
        <v>300214.87</v>
      </c>
    </row>
    <row r="25" spans="1:11" ht="12.95" hidden="1" customHeight="1">
      <c r="A25" s="7" t="s">
        <v>30</v>
      </c>
      <c r="B25" s="8"/>
      <c r="C25" s="8"/>
      <c r="D25" s="8"/>
      <c r="E25" s="9"/>
      <c r="F25" s="9"/>
      <c r="G25" s="9"/>
      <c r="H25" s="9"/>
      <c r="I25" s="9"/>
      <c r="J25" s="9"/>
      <c r="K25" s="10">
        <f t="shared" si="1"/>
        <v>0</v>
      </c>
    </row>
    <row r="26" spans="1:11" ht="12.95" customHeight="1">
      <c r="A26" s="13" t="s">
        <v>31</v>
      </c>
      <c r="B26" s="14"/>
      <c r="C26" s="14">
        <f t="shared" ref="C26" si="3">SUM(C27:C29)</f>
        <v>100</v>
      </c>
      <c r="D26" s="14"/>
      <c r="E26" s="14"/>
      <c r="F26" s="14"/>
      <c r="G26" s="14"/>
      <c r="H26" s="14"/>
      <c r="I26" s="14"/>
      <c r="J26" s="14"/>
      <c r="K26" s="10">
        <f t="shared" si="1"/>
        <v>100</v>
      </c>
    </row>
    <row r="27" spans="1:11" ht="12.95" hidden="1" customHeight="1">
      <c r="A27" s="15" t="s">
        <v>32</v>
      </c>
      <c r="B27" s="8"/>
      <c r="C27" s="8"/>
      <c r="D27" s="8"/>
      <c r="E27" s="9"/>
      <c r="F27" s="9"/>
      <c r="G27" s="9"/>
      <c r="H27" s="9"/>
      <c r="I27" s="9"/>
      <c r="J27" s="9"/>
      <c r="K27" s="10">
        <f t="shared" si="1"/>
        <v>0</v>
      </c>
    </row>
    <row r="28" spans="1:11" ht="12.75" hidden="1" customHeight="1">
      <c r="A28" s="15" t="s">
        <v>33</v>
      </c>
      <c r="B28" s="8"/>
      <c r="C28" s="8"/>
      <c r="D28" s="8"/>
      <c r="E28" s="9"/>
      <c r="F28" s="9"/>
      <c r="G28" s="9"/>
      <c r="H28" s="9"/>
      <c r="I28" s="9"/>
      <c r="J28" s="9"/>
      <c r="K28" s="10">
        <f t="shared" si="1"/>
        <v>0</v>
      </c>
    </row>
    <row r="29" spans="1:11" s="28" customFormat="1" ht="12.95" customHeight="1">
      <c r="A29" s="21" t="s">
        <v>34</v>
      </c>
      <c r="B29" s="18"/>
      <c r="C29" s="18">
        <v>100</v>
      </c>
      <c r="D29" s="18"/>
      <c r="E29" s="18"/>
      <c r="F29" s="18"/>
      <c r="G29" s="18"/>
      <c r="H29" s="18"/>
      <c r="I29" s="18"/>
      <c r="J29" s="18"/>
      <c r="K29" s="19">
        <f t="shared" si="1"/>
        <v>100</v>
      </c>
    </row>
    <row r="30" spans="1:11" s="27" customFormat="1" ht="12.9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</row>
    <row r="31" spans="1:11" s="27" customFormat="1" ht="12.9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6"/>
    </row>
  </sheetData>
  <protectedRanges>
    <protectedRange sqref="B8:B28 C26:J26 C13:J13" name="krista_tr_10_0_1_1"/>
    <protectedRange sqref="C8:C12 C14:C25 C27:C28" name="krista_tr_121_0_1_1"/>
    <protectedRange sqref="D8:D12 D14:D25 D27:D28" name="krista_tr_14_0_1_1"/>
  </protectedRanges>
  <mergeCells count="5">
    <mergeCell ref="A1:K1"/>
    <mergeCell ref="B5:J5"/>
    <mergeCell ref="K5:K6"/>
    <mergeCell ref="A5:A6"/>
    <mergeCell ref="A2:K2"/>
  </mergeCells>
  <dataValidations count="1">
    <dataValidation type="decimal" allowBlank="1" showInputMessage="1" showErrorMessage="1" sqref="B983058:J983062 B917522:J917526 B851986:J851990 B786450:J786454 B720914:J720918 B655378:J655382 B589842:J589846 B524306:J524310 B458770:J458774 B393234:J393238 B327698:J327702 B262162:J262166 B196626:J196630 B131090:J131094 B65554:J65558 B983045:J983056 B917509:J917520 B851973:J851984 B786437:J786448 B720901:J720912 B655365:J655376 B589829:J589840 B524293:J524304 B458757:J458768 B393221:J393232 B327685:J327696 B262149:J262160 B196613:J196624 B131077:J131088 B65541:J65552 B983039:J983043 B917503:J917507 B851967:J851971 B786431:J786435 B720895:J720899 B655359:J655363 B589823:J589827 B524287:J524291 B458751:J458755 B393215:J393219 B327679:J327683 B262143:J262147 B196607:J196611 B131071:J131075 B65535:J65539 B14:J25 B27:J31 B8:J12">
      <formula1>-10000000000</formula1>
      <formula2>10000000000</formula2>
    </dataValidation>
  </dataValidations>
  <pageMargins left="0.15748031496062992" right="0.15748031496062992" top="1.1417322834645669" bottom="0.47244094488188981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H31"/>
  <sheetViews>
    <sheetView zoomScale="85" zoomScaleNormal="85" workbookViewId="0">
      <selection activeCell="A3" sqref="A3"/>
    </sheetView>
  </sheetViews>
  <sheetFormatPr defaultRowHeight="15"/>
  <cols>
    <col min="1" max="1" width="42.140625" style="22" customWidth="1"/>
    <col min="2" max="2" width="19.42578125" style="22" customWidth="1"/>
    <col min="3" max="3" width="22.5703125" style="22" customWidth="1"/>
    <col min="4" max="4" width="23.85546875" style="22" customWidth="1"/>
    <col min="5" max="5" width="18.85546875" style="22" customWidth="1"/>
    <col min="6" max="6" width="15.5703125" style="22" customWidth="1"/>
    <col min="7" max="7" width="19" style="22" customWidth="1"/>
    <col min="8" max="8" width="12" style="22" customWidth="1"/>
    <col min="9" max="16384" width="9.140625" style="22"/>
  </cols>
  <sheetData>
    <row r="1" spans="1:8" ht="16.5">
      <c r="A1" s="33" t="s">
        <v>43</v>
      </c>
      <c r="B1" s="33"/>
      <c r="C1" s="33"/>
      <c r="D1" s="33"/>
      <c r="E1" s="33"/>
      <c r="F1" s="33"/>
      <c r="G1" s="33"/>
    </row>
    <row r="2" spans="1:8" ht="16.5">
      <c r="A2" s="40" t="s">
        <v>46</v>
      </c>
      <c r="B2" s="40"/>
      <c r="C2" s="40"/>
      <c r="D2" s="40"/>
      <c r="E2" s="40"/>
      <c r="F2" s="40"/>
      <c r="G2" s="40"/>
    </row>
    <row r="3" spans="1:8" ht="16.5">
      <c r="A3" s="31"/>
      <c r="B3" s="31"/>
      <c r="C3" s="31"/>
      <c r="D3" s="31"/>
      <c r="E3" s="31"/>
      <c r="F3" s="31"/>
      <c r="G3" s="31"/>
    </row>
    <row r="4" spans="1:8" ht="16.5">
      <c r="A4" s="23"/>
      <c r="B4" s="23"/>
      <c r="C4" s="23"/>
      <c r="D4" s="23"/>
      <c r="E4" s="23"/>
      <c r="F4" s="23"/>
      <c r="G4" s="23"/>
      <c r="H4" s="30" t="s">
        <v>41</v>
      </c>
    </row>
    <row r="5" spans="1:8" ht="18.75" customHeight="1">
      <c r="A5" s="45" t="s">
        <v>2</v>
      </c>
      <c r="B5" s="43" t="s">
        <v>0</v>
      </c>
      <c r="C5" s="43"/>
      <c r="D5" s="43"/>
      <c r="E5" s="43"/>
      <c r="F5" s="43"/>
      <c r="G5" s="44" t="s">
        <v>35</v>
      </c>
      <c r="H5" s="41" t="s">
        <v>37</v>
      </c>
    </row>
    <row r="6" spans="1:8" ht="90" customHeight="1">
      <c r="A6" s="45"/>
      <c r="B6" s="1" t="s">
        <v>4</v>
      </c>
      <c r="C6" s="1" t="s">
        <v>5</v>
      </c>
      <c r="D6" s="3" t="s">
        <v>9</v>
      </c>
      <c r="E6" s="3" t="s">
        <v>10</v>
      </c>
      <c r="F6" s="1" t="s">
        <v>36</v>
      </c>
      <c r="G6" s="44"/>
      <c r="H6" s="42"/>
    </row>
    <row r="7" spans="1:8" ht="12.95" customHeight="1">
      <c r="A7" s="32" t="s">
        <v>13</v>
      </c>
      <c r="B7" s="6">
        <f t="shared" ref="B7:F7" si="0">SUM(B8:B13,B18:B26)</f>
        <v>1713976.6099999999</v>
      </c>
      <c r="C7" s="6">
        <f t="shared" si="0"/>
        <v>971445.11</v>
      </c>
      <c r="D7" s="6">
        <f t="shared" si="0"/>
        <v>534578.83000000007</v>
      </c>
      <c r="E7" s="6">
        <f t="shared" si="0"/>
        <v>833893.04</v>
      </c>
      <c r="F7" s="6">
        <f t="shared" si="0"/>
        <v>489400</v>
      </c>
      <c r="G7" s="6">
        <f>B7+C7+D7+E7</f>
        <v>4053893.59</v>
      </c>
      <c r="H7" s="29">
        <f>F7</f>
        <v>489400</v>
      </c>
    </row>
    <row r="8" spans="1:8" ht="12.95" customHeight="1">
      <c r="A8" s="15" t="s">
        <v>14</v>
      </c>
      <c r="B8" s="8">
        <v>33937.08</v>
      </c>
      <c r="C8" s="8">
        <v>9687</v>
      </c>
      <c r="D8" s="9">
        <v>329942.63</v>
      </c>
      <c r="E8" s="9"/>
      <c r="F8" s="8"/>
      <c r="G8" s="10">
        <f>B8+C8+D8+E8</f>
        <v>373566.71</v>
      </c>
      <c r="H8" s="29"/>
    </row>
    <row r="9" spans="1:8" ht="12.95" customHeight="1">
      <c r="A9" s="15" t="s">
        <v>15</v>
      </c>
      <c r="B9" s="8">
        <v>5272.2</v>
      </c>
      <c r="C9" s="8">
        <v>5000</v>
      </c>
      <c r="D9" s="9">
        <v>5478.43</v>
      </c>
      <c r="E9" s="9"/>
      <c r="F9" s="8"/>
      <c r="G9" s="10">
        <f t="shared" ref="G9:G29" si="1">B9+C9+D9+E9</f>
        <v>15750.630000000001</v>
      </c>
      <c r="H9" s="29"/>
    </row>
    <row r="10" spans="1:8" ht="12.95" customHeight="1">
      <c r="A10" s="15" t="s">
        <v>16</v>
      </c>
      <c r="B10" s="8">
        <v>582290.54999999993</v>
      </c>
      <c r="C10" s="8">
        <v>51296.87</v>
      </c>
      <c r="D10" s="9">
        <v>120916.70000000001</v>
      </c>
      <c r="E10" s="9">
        <v>86343.039999999994</v>
      </c>
      <c r="F10" s="8"/>
      <c r="G10" s="10">
        <f t="shared" si="1"/>
        <v>840847.15999999992</v>
      </c>
      <c r="H10" s="29"/>
    </row>
    <row r="11" spans="1:8" ht="12.95" customHeight="1">
      <c r="A11" s="15" t="s">
        <v>17</v>
      </c>
      <c r="B11" s="8">
        <v>10421.23</v>
      </c>
      <c r="C11" s="8">
        <v>53606.25</v>
      </c>
      <c r="D11" s="9">
        <v>8849</v>
      </c>
      <c r="E11" s="9"/>
      <c r="F11" s="8"/>
      <c r="G11" s="10">
        <f t="shared" si="1"/>
        <v>72876.479999999996</v>
      </c>
      <c r="H11" s="29"/>
    </row>
    <row r="12" spans="1:8" ht="12.95" customHeight="1">
      <c r="A12" s="15" t="s">
        <v>18</v>
      </c>
      <c r="B12" s="8"/>
      <c r="C12" s="8"/>
      <c r="D12" s="9"/>
      <c r="E12" s="9">
        <v>5900</v>
      </c>
      <c r="F12" s="8"/>
      <c r="G12" s="10">
        <f t="shared" si="1"/>
        <v>5900</v>
      </c>
      <c r="H12" s="29"/>
    </row>
    <row r="13" spans="1:8" ht="12.95" customHeight="1">
      <c r="A13" s="15" t="s">
        <v>19</v>
      </c>
      <c r="B13" s="11">
        <f t="shared" ref="B13:E13" si="2">SUM(B14:B17)</f>
        <v>151629.03</v>
      </c>
      <c r="C13" s="11">
        <f t="shared" si="2"/>
        <v>149233.46999999997</v>
      </c>
      <c r="D13" s="11">
        <f t="shared" si="2"/>
        <v>2340.0300000000002</v>
      </c>
      <c r="E13" s="11">
        <f t="shared" si="2"/>
        <v>81462.850000000006</v>
      </c>
      <c r="F13" s="11"/>
      <c r="G13" s="10">
        <f t="shared" si="1"/>
        <v>384665.38</v>
      </c>
      <c r="H13" s="29"/>
    </row>
    <row r="14" spans="1:8" s="28" customFormat="1" ht="12.95" customHeight="1">
      <c r="A14" s="20" t="s">
        <v>20</v>
      </c>
      <c r="B14" s="17">
        <v>26419.759999999998</v>
      </c>
      <c r="C14" s="17">
        <v>13470.14</v>
      </c>
      <c r="D14" s="18">
        <v>1908.94</v>
      </c>
      <c r="E14" s="18"/>
      <c r="F14" s="17"/>
      <c r="G14" s="19">
        <f t="shared" si="1"/>
        <v>41798.839999999997</v>
      </c>
      <c r="H14" s="29"/>
    </row>
    <row r="15" spans="1:8" s="28" customFormat="1" ht="12.95" customHeight="1">
      <c r="A15" s="20" t="s">
        <v>21</v>
      </c>
      <c r="B15" s="17">
        <v>125209.27</v>
      </c>
      <c r="C15" s="17">
        <v>135763.32999999999</v>
      </c>
      <c r="D15" s="18"/>
      <c r="E15" s="18">
        <v>81462.850000000006</v>
      </c>
      <c r="F15" s="17"/>
      <c r="G15" s="19">
        <f t="shared" si="1"/>
        <v>342435.44999999995</v>
      </c>
      <c r="H15" s="29"/>
    </row>
    <row r="16" spans="1:8" s="28" customFormat="1" ht="12.95" customHeight="1">
      <c r="A16" s="20" t="s">
        <v>22</v>
      </c>
      <c r="B16" s="17"/>
      <c r="C16" s="17"/>
      <c r="D16" s="18">
        <v>431.09</v>
      </c>
      <c r="E16" s="18"/>
      <c r="F16" s="17"/>
      <c r="G16" s="19">
        <f t="shared" si="1"/>
        <v>431.09</v>
      </c>
      <c r="H16" s="29"/>
    </row>
    <row r="17" spans="1:8" s="28" customFormat="1" ht="12.95" hidden="1" customHeight="1">
      <c r="A17" s="21" t="s">
        <v>23</v>
      </c>
      <c r="B17" s="17"/>
      <c r="C17" s="17"/>
      <c r="D17" s="18"/>
      <c r="E17" s="18"/>
      <c r="F17" s="17"/>
      <c r="G17" s="10">
        <f t="shared" si="1"/>
        <v>0</v>
      </c>
      <c r="H17" s="29"/>
    </row>
    <row r="18" spans="1:8" ht="12.95" customHeight="1">
      <c r="A18" s="15" t="s">
        <v>24</v>
      </c>
      <c r="B18" s="8"/>
      <c r="C18" s="8">
        <v>4000</v>
      </c>
      <c r="D18" s="9"/>
      <c r="E18" s="9"/>
      <c r="F18" s="8"/>
      <c r="G18" s="10">
        <f t="shared" si="1"/>
        <v>4000</v>
      </c>
      <c r="H18" s="29"/>
    </row>
    <row r="19" spans="1:8" ht="12.95" customHeight="1">
      <c r="A19" s="15" t="s">
        <v>25</v>
      </c>
      <c r="B19" s="8">
        <v>590.48</v>
      </c>
      <c r="C19" s="8">
        <v>120299.67</v>
      </c>
      <c r="D19" s="9"/>
      <c r="E19" s="9">
        <v>15180</v>
      </c>
      <c r="F19" s="8"/>
      <c r="G19" s="10">
        <f t="shared" si="1"/>
        <v>136070.15</v>
      </c>
      <c r="H19" s="29"/>
    </row>
    <row r="20" spans="1:8" ht="12.95" customHeight="1">
      <c r="A20" s="15" t="s">
        <v>26</v>
      </c>
      <c r="B20" s="8">
        <v>662189.31999999995</v>
      </c>
      <c r="C20" s="8">
        <v>199060.94</v>
      </c>
      <c r="D20" s="9">
        <v>62205.04</v>
      </c>
      <c r="E20" s="9">
        <v>141790.01999999999</v>
      </c>
      <c r="F20" s="8"/>
      <c r="G20" s="10">
        <f t="shared" si="1"/>
        <v>1065245.32</v>
      </c>
      <c r="H20" s="29"/>
    </row>
    <row r="21" spans="1:8" ht="33.75" hidden="1">
      <c r="A21" s="15" t="s">
        <v>27</v>
      </c>
      <c r="B21" s="8"/>
      <c r="C21" s="8"/>
      <c r="D21" s="9"/>
      <c r="E21" s="9"/>
      <c r="F21" s="8"/>
      <c r="G21" s="10">
        <f t="shared" si="1"/>
        <v>0</v>
      </c>
      <c r="H21" s="29"/>
    </row>
    <row r="22" spans="1:8" ht="12.95" hidden="1" customHeight="1">
      <c r="A22" s="15" t="s">
        <v>28</v>
      </c>
      <c r="B22" s="8"/>
      <c r="C22" s="8"/>
      <c r="D22" s="9"/>
      <c r="E22" s="9"/>
      <c r="F22" s="8"/>
      <c r="G22" s="10">
        <f t="shared" si="1"/>
        <v>0</v>
      </c>
      <c r="H22" s="29"/>
    </row>
    <row r="23" spans="1:8" ht="22.5" hidden="1">
      <c r="A23" s="15" t="s">
        <v>29</v>
      </c>
      <c r="B23" s="8"/>
      <c r="C23" s="8"/>
      <c r="D23" s="9"/>
      <c r="E23" s="9"/>
      <c r="F23" s="8"/>
      <c r="G23" s="10">
        <f t="shared" si="1"/>
        <v>0</v>
      </c>
      <c r="H23" s="29"/>
    </row>
    <row r="24" spans="1:8" ht="12.95" customHeight="1">
      <c r="A24" s="15" t="s">
        <v>12</v>
      </c>
      <c r="B24" s="8">
        <v>6725.31</v>
      </c>
      <c r="C24" s="8"/>
      <c r="D24" s="9"/>
      <c r="E24" s="9"/>
      <c r="F24" s="8"/>
      <c r="G24" s="10">
        <f t="shared" si="1"/>
        <v>6725.31</v>
      </c>
      <c r="H24" s="29"/>
    </row>
    <row r="25" spans="1:8" ht="12.95" customHeight="1">
      <c r="A25" s="15" t="s">
        <v>30</v>
      </c>
      <c r="B25" s="8">
        <v>65428.119999999995</v>
      </c>
      <c r="C25" s="8">
        <v>344200</v>
      </c>
      <c r="D25" s="9"/>
      <c r="E25" s="9"/>
      <c r="F25" s="8"/>
      <c r="G25" s="10">
        <f t="shared" si="1"/>
        <v>409628.12</v>
      </c>
      <c r="H25" s="29"/>
    </row>
    <row r="26" spans="1:8" ht="12.95" customHeight="1">
      <c r="A26" s="15" t="s">
        <v>31</v>
      </c>
      <c r="B26" s="11">
        <f t="shared" ref="B26:F26" si="3">SUM(B27:B29)</f>
        <v>195493.28999999998</v>
      </c>
      <c r="C26" s="11">
        <f t="shared" si="3"/>
        <v>35060.910000000003</v>
      </c>
      <c r="D26" s="11">
        <f t="shared" si="3"/>
        <v>4847</v>
      </c>
      <c r="E26" s="11">
        <f t="shared" si="3"/>
        <v>503217.13</v>
      </c>
      <c r="F26" s="11">
        <f t="shared" si="3"/>
        <v>489400</v>
      </c>
      <c r="G26" s="10">
        <f t="shared" si="1"/>
        <v>738618.33</v>
      </c>
      <c r="H26" s="29">
        <f t="shared" ref="H26:H29" si="4">F26</f>
        <v>489400</v>
      </c>
    </row>
    <row r="27" spans="1:8" ht="12.95" hidden="1" customHeight="1">
      <c r="A27" s="15" t="s">
        <v>32</v>
      </c>
      <c r="B27" s="8"/>
      <c r="C27" s="8"/>
      <c r="D27" s="9"/>
      <c r="E27" s="9"/>
      <c r="F27" s="8"/>
      <c r="G27" s="10">
        <f t="shared" si="1"/>
        <v>0</v>
      </c>
      <c r="H27" s="29">
        <f t="shared" si="4"/>
        <v>0</v>
      </c>
    </row>
    <row r="28" spans="1:8" s="28" customFormat="1" ht="14.25" customHeight="1">
      <c r="A28" s="20" t="s">
        <v>33</v>
      </c>
      <c r="B28" s="17">
        <v>117707.29</v>
      </c>
      <c r="C28" s="17"/>
      <c r="D28" s="18"/>
      <c r="E28" s="18"/>
      <c r="F28" s="17"/>
      <c r="G28" s="19">
        <f t="shared" si="1"/>
        <v>117707.29</v>
      </c>
      <c r="H28" s="29"/>
    </row>
    <row r="29" spans="1:8" s="28" customFormat="1" ht="16.5" customHeight="1">
      <c r="A29" s="21" t="s">
        <v>34</v>
      </c>
      <c r="B29" s="18">
        <v>77786</v>
      </c>
      <c r="C29" s="18">
        <v>35060.910000000003</v>
      </c>
      <c r="D29" s="18">
        <v>4847</v>
      </c>
      <c r="E29" s="18">
        <v>503217.13</v>
      </c>
      <c r="F29" s="18">
        <v>489400</v>
      </c>
      <c r="G29" s="19">
        <f t="shared" si="1"/>
        <v>620911.04</v>
      </c>
      <c r="H29" s="29">
        <f t="shared" si="4"/>
        <v>489400</v>
      </c>
    </row>
    <row r="30" spans="1:8" s="27" customFormat="1" ht="12.95" customHeight="1">
      <c r="A30" s="24"/>
      <c r="B30" s="25"/>
      <c r="C30" s="25"/>
      <c r="D30" s="25"/>
      <c r="E30" s="25"/>
      <c r="F30" s="25"/>
      <c r="G30" s="26"/>
    </row>
    <row r="31" spans="1:8" s="27" customFormat="1" ht="12.75" customHeight="1">
      <c r="A31" s="24"/>
      <c r="B31" s="25"/>
      <c r="C31" s="25"/>
      <c r="D31" s="25"/>
      <c r="E31" s="25"/>
      <c r="F31" s="25"/>
      <c r="G31" s="26"/>
    </row>
  </sheetData>
  <protectedRanges>
    <protectedRange sqref="B26:F26 B13:F13" name="krista_tr_10_0_1_1"/>
    <protectedRange sqref="F8:F12 F14:F25 F27:F28" name="krista_tr_11_0_1_1"/>
    <protectedRange sqref="B8:B12 B14:B25 B27:B28" name="krista_tr_121_0_1_1"/>
    <protectedRange sqref="C8:C12 C14:C25 C27:C28" name="krista_tr_14_0_1_1"/>
  </protectedRanges>
  <mergeCells count="6">
    <mergeCell ref="H5:H6"/>
    <mergeCell ref="A1:G1"/>
    <mergeCell ref="B5:F5"/>
    <mergeCell ref="G5:G6"/>
    <mergeCell ref="A5:A6"/>
    <mergeCell ref="A2:G2"/>
  </mergeCells>
  <dataValidations count="1">
    <dataValidation type="decimal" allowBlank="1" showInputMessage="1" showErrorMessage="1" sqref="B983057:F983061 B8:F12 B14:F25 B27:F31 B65534:F65538 B131070:F131074 B196606:F196610 B262142:F262146 B327678:F327682 B393214:F393218 B458750:F458754 B524286:F524290 B589822:F589826 B655358:F655362 B720894:F720898 B786430:F786434 B851966:F851970 B917502:F917506 B983038:F983042 B65540:F65551 B131076:F131087 B196612:F196623 B262148:F262159 B327684:F327695 B393220:F393231 B458756:F458767 B524292:F524303 B589828:F589839 B655364:F655375 B720900:F720911 B786436:F786447 B851972:F851983 B917508:F917519 B983044:F983055 B65553:F65557 B131089:F131093 B196625:F196629 B262161:F262165 B327697:F327701 B393233:F393237 B458769:F458773 B524305:F524309 B589841:F589845 B655377:F655381 B720913:F720917 B786449:F786453 B851985:F851989 B917521:F917525">
      <formula1>-10000000000</formula1>
      <formula2>10000000000</formula2>
    </dataValidation>
  </dataValidations>
  <pageMargins left="0.23622047244094491" right="0.19685039370078741" top="1.1417322834645669" bottom="0.51181102362204722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L31"/>
  <sheetViews>
    <sheetView zoomScale="85" zoomScaleNormal="85" workbookViewId="0">
      <selection activeCell="A2" sqref="A2:L2"/>
    </sheetView>
  </sheetViews>
  <sheetFormatPr defaultRowHeight="15"/>
  <cols>
    <col min="1" max="1" width="41.28515625" style="22" customWidth="1"/>
    <col min="2" max="2" width="17.140625" style="22" customWidth="1"/>
    <col min="3" max="3" width="19.85546875" style="22" customWidth="1"/>
    <col min="4" max="4" width="18.7109375" style="22" customWidth="1"/>
    <col min="5" max="5" width="17.5703125" style="22" customWidth="1"/>
    <col min="6" max="6" width="18.140625" style="22" customWidth="1"/>
    <col min="7" max="7" width="15.42578125" style="22" customWidth="1"/>
    <col min="8" max="8" width="19.5703125" style="22" customWidth="1"/>
    <col min="9" max="9" width="14.7109375" style="22" customWidth="1"/>
    <col min="10" max="10" width="19.28515625" style="22" customWidth="1"/>
    <col min="11" max="11" width="15.42578125" style="22" customWidth="1"/>
    <col min="12" max="12" width="14.85546875" style="22" customWidth="1"/>
    <col min="13" max="16384" width="9.140625" style="22"/>
  </cols>
  <sheetData>
    <row r="1" spans="1:12" ht="16.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6.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6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0" t="s">
        <v>41</v>
      </c>
    </row>
    <row r="5" spans="1:12" ht="18.75" customHeight="1">
      <c r="A5" s="45" t="s">
        <v>2</v>
      </c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4" t="s">
        <v>1</v>
      </c>
    </row>
    <row r="6" spans="1:12" ht="90" customHeight="1">
      <c r="A6" s="45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3" t="s">
        <v>9</v>
      </c>
      <c r="I6" s="3" t="s">
        <v>10</v>
      </c>
      <c r="J6" s="1" t="s">
        <v>11</v>
      </c>
      <c r="K6" s="3" t="s">
        <v>40</v>
      </c>
      <c r="L6" s="44"/>
    </row>
    <row r="7" spans="1:12" ht="12.95" customHeight="1">
      <c r="A7" s="32" t="s">
        <v>13</v>
      </c>
      <c r="B7" s="6">
        <f>SUM(B8:B13,B18:B26)</f>
        <v>17190526.09</v>
      </c>
      <c r="C7" s="6">
        <f t="shared" ref="C7:K7" si="0">SUM(C8:C13,C18:C26)</f>
        <v>216779293.06000006</v>
      </c>
      <c r="D7" s="6">
        <f t="shared" si="0"/>
        <v>12584697.149999999</v>
      </c>
      <c r="E7" s="6">
        <f t="shared" si="0"/>
        <v>230943.13999999998</v>
      </c>
      <c r="F7" s="6">
        <f t="shared" si="0"/>
        <v>92578804.950000018</v>
      </c>
      <c r="G7" s="6">
        <f t="shared" si="0"/>
        <v>39394323.159999996</v>
      </c>
      <c r="H7" s="6">
        <f t="shared" si="0"/>
        <v>15705388.299999997</v>
      </c>
      <c r="I7" s="6">
        <f t="shared" si="0"/>
        <v>10390222.460000001</v>
      </c>
      <c r="J7" s="6">
        <f t="shared" si="0"/>
        <v>4531438.2299999995</v>
      </c>
      <c r="K7" s="6">
        <f t="shared" si="0"/>
        <v>596042.43999999994</v>
      </c>
      <c r="L7" s="6">
        <f>B7+C7+D7+E7+F7+G7+H7+I7+J7+K7</f>
        <v>409981678.98000008</v>
      </c>
    </row>
    <row r="8" spans="1:12" ht="12.95" customHeight="1">
      <c r="A8" s="15" t="s">
        <v>14</v>
      </c>
      <c r="B8" s="8">
        <v>8875112.7800000012</v>
      </c>
      <c r="C8" s="8">
        <v>105122901.99000004</v>
      </c>
      <c r="D8" s="8">
        <v>7962100.8699999992</v>
      </c>
      <c r="E8" s="9"/>
      <c r="F8" s="9">
        <v>520343.41</v>
      </c>
      <c r="G8" s="9"/>
      <c r="H8" s="9">
        <v>8753334.3499999996</v>
      </c>
      <c r="I8" s="9">
        <v>3737008.54</v>
      </c>
      <c r="J8" s="9">
        <v>2534784.46</v>
      </c>
      <c r="K8" s="9">
        <v>310438.52</v>
      </c>
      <c r="L8" s="10">
        <f t="shared" ref="L8:L29" si="1">B8+C8+D8+E8+F8+G8+H8+I8+J8+K8</f>
        <v>137816024.92000005</v>
      </c>
    </row>
    <row r="9" spans="1:12" ht="12.95" customHeight="1">
      <c r="A9" s="15" t="s">
        <v>15</v>
      </c>
      <c r="B9" s="8">
        <v>3422.92</v>
      </c>
      <c r="C9" s="8">
        <v>48696.87</v>
      </c>
      <c r="D9" s="8"/>
      <c r="E9" s="9"/>
      <c r="F9" s="9"/>
      <c r="G9" s="9"/>
      <c r="H9" s="9">
        <v>1691.67</v>
      </c>
      <c r="I9" s="9"/>
      <c r="J9" s="9">
        <v>562.5</v>
      </c>
      <c r="K9" s="9">
        <v>62.5</v>
      </c>
      <c r="L9" s="10">
        <f t="shared" si="1"/>
        <v>54436.46</v>
      </c>
    </row>
    <row r="10" spans="1:12" ht="12.95" customHeight="1">
      <c r="A10" s="15" t="s">
        <v>16</v>
      </c>
      <c r="B10" s="8">
        <v>6705630.4200000009</v>
      </c>
      <c r="C10" s="8">
        <v>68047768.560000002</v>
      </c>
      <c r="D10" s="8">
        <v>4578546.71</v>
      </c>
      <c r="E10" s="9"/>
      <c r="F10" s="9">
        <v>288132.21000000002</v>
      </c>
      <c r="G10" s="9"/>
      <c r="H10" s="9">
        <v>3896767.6900000004</v>
      </c>
      <c r="I10" s="9">
        <v>1515102.9300000002</v>
      </c>
      <c r="J10" s="9">
        <v>1048237.59</v>
      </c>
      <c r="K10" s="9">
        <v>256870.22</v>
      </c>
      <c r="L10" s="10">
        <f t="shared" si="1"/>
        <v>86337056.329999998</v>
      </c>
    </row>
    <row r="11" spans="1:12" ht="12.95" customHeight="1">
      <c r="A11" s="15" t="s">
        <v>17</v>
      </c>
      <c r="B11" s="8">
        <v>4963.03</v>
      </c>
      <c r="C11" s="8">
        <v>427625.56999999995</v>
      </c>
      <c r="D11" s="8">
        <v>4000</v>
      </c>
      <c r="E11" s="9"/>
      <c r="F11" s="9"/>
      <c r="G11" s="9"/>
      <c r="H11" s="9">
        <v>14816.25</v>
      </c>
      <c r="I11" s="9"/>
      <c r="J11" s="9"/>
      <c r="K11" s="9"/>
      <c r="L11" s="10">
        <f t="shared" si="1"/>
        <v>451404.85</v>
      </c>
    </row>
    <row r="12" spans="1:12" ht="12.95" hidden="1" customHeight="1">
      <c r="A12" s="15" t="s">
        <v>18</v>
      </c>
      <c r="B12" s="8"/>
      <c r="C12" s="8"/>
      <c r="D12" s="8"/>
      <c r="E12" s="9"/>
      <c r="F12" s="9"/>
      <c r="G12" s="9"/>
      <c r="H12" s="9"/>
      <c r="I12" s="9"/>
      <c r="J12" s="9"/>
      <c r="K12" s="9"/>
      <c r="L12" s="10">
        <f t="shared" si="1"/>
        <v>0</v>
      </c>
    </row>
    <row r="13" spans="1:12" ht="12.95" customHeight="1">
      <c r="A13" s="15" t="s">
        <v>19</v>
      </c>
      <c r="B13" s="11">
        <f>SUM(B14:B17)</f>
        <v>21589.960000000003</v>
      </c>
      <c r="C13" s="11">
        <f t="shared" ref="C13:H13" si="2">SUM(C14:C17)</f>
        <v>4119169.4600000004</v>
      </c>
      <c r="D13" s="11"/>
      <c r="E13" s="11"/>
      <c r="F13" s="11"/>
      <c r="G13" s="11"/>
      <c r="H13" s="11">
        <f t="shared" si="2"/>
        <v>16014.85</v>
      </c>
      <c r="I13" s="11"/>
      <c r="J13" s="11"/>
      <c r="K13" s="11"/>
      <c r="L13" s="10">
        <f t="shared" si="1"/>
        <v>4156774.2700000005</v>
      </c>
    </row>
    <row r="14" spans="1:12" s="28" customFormat="1" ht="12.95" customHeight="1">
      <c r="A14" s="20" t="s">
        <v>20</v>
      </c>
      <c r="B14" s="17">
        <v>21235.38</v>
      </c>
      <c r="C14" s="17">
        <v>830238.8600000001</v>
      </c>
      <c r="D14" s="17"/>
      <c r="E14" s="18"/>
      <c r="F14" s="18"/>
      <c r="G14" s="18"/>
      <c r="H14" s="18"/>
      <c r="I14" s="18"/>
      <c r="J14" s="18"/>
      <c r="K14" s="18"/>
      <c r="L14" s="19">
        <f t="shared" si="1"/>
        <v>851474.24000000011</v>
      </c>
    </row>
    <row r="15" spans="1:12" s="28" customFormat="1" ht="12.95" customHeight="1">
      <c r="A15" s="20" t="s">
        <v>21</v>
      </c>
      <c r="B15" s="17"/>
      <c r="C15" s="17">
        <v>1318048.1300000001</v>
      </c>
      <c r="D15" s="17"/>
      <c r="E15" s="18"/>
      <c r="F15" s="18"/>
      <c r="G15" s="18"/>
      <c r="H15" s="18">
        <v>12310.25</v>
      </c>
      <c r="I15" s="18"/>
      <c r="J15" s="18"/>
      <c r="K15" s="18"/>
      <c r="L15" s="19">
        <f t="shared" si="1"/>
        <v>1330358.3800000001</v>
      </c>
    </row>
    <row r="16" spans="1:12" s="28" customFormat="1" ht="12.95" customHeight="1">
      <c r="A16" s="20" t="s">
        <v>22</v>
      </c>
      <c r="B16" s="17">
        <v>354.58</v>
      </c>
      <c r="C16" s="17">
        <v>1967702.36</v>
      </c>
      <c r="D16" s="17"/>
      <c r="E16" s="18"/>
      <c r="F16" s="18"/>
      <c r="G16" s="18"/>
      <c r="H16" s="18">
        <v>3704.6</v>
      </c>
      <c r="I16" s="18"/>
      <c r="J16" s="18"/>
      <c r="K16" s="18"/>
      <c r="L16" s="19">
        <f t="shared" si="1"/>
        <v>1971761.5400000003</v>
      </c>
    </row>
    <row r="17" spans="1:12" s="28" customFormat="1" ht="12.95" customHeight="1">
      <c r="A17" s="21" t="s">
        <v>23</v>
      </c>
      <c r="B17" s="17"/>
      <c r="C17" s="17">
        <v>3180.11</v>
      </c>
      <c r="D17" s="17"/>
      <c r="E17" s="18"/>
      <c r="F17" s="18"/>
      <c r="G17" s="18"/>
      <c r="H17" s="18"/>
      <c r="I17" s="18"/>
      <c r="J17" s="18"/>
      <c r="K17" s="18"/>
      <c r="L17" s="19">
        <f t="shared" si="1"/>
        <v>3180.11</v>
      </c>
    </row>
    <row r="18" spans="1:12" ht="12.95" customHeight="1">
      <c r="A18" s="15" t="s">
        <v>24</v>
      </c>
      <c r="B18" s="8"/>
      <c r="C18" s="8">
        <v>4194.3</v>
      </c>
      <c r="D18" s="8"/>
      <c r="E18" s="9"/>
      <c r="F18" s="9">
        <v>12443.1</v>
      </c>
      <c r="G18" s="9"/>
      <c r="H18" s="9">
        <v>4600</v>
      </c>
      <c r="I18" s="9"/>
      <c r="J18" s="9"/>
      <c r="K18" s="9"/>
      <c r="L18" s="10">
        <f t="shared" si="1"/>
        <v>21237.4</v>
      </c>
    </row>
    <row r="19" spans="1:12" ht="12.95" customHeight="1">
      <c r="A19" s="15" t="s">
        <v>25</v>
      </c>
      <c r="B19" s="8"/>
      <c r="C19" s="8">
        <v>4911536.09</v>
      </c>
      <c r="D19" s="8">
        <v>40049.57</v>
      </c>
      <c r="E19" s="9">
        <v>157000</v>
      </c>
      <c r="F19" s="9">
        <v>91545004.800000012</v>
      </c>
      <c r="G19" s="9"/>
      <c r="H19" s="9">
        <v>161978.25999999998</v>
      </c>
      <c r="I19" s="9">
        <v>145458.23999999999</v>
      </c>
      <c r="J19" s="9">
        <v>798870</v>
      </c>
      <c r="K19" s="9"/>
      <c r="L19" s="10">
        <f t="shared" si="1"/>
        <v>97759896.960000008</v>
      </c>
    </row>
    <row r="20" spans="1:12" ht="12.95" customHeight="1">
      <c r="A20" s="15" t="s">
        <v>26</v>
      </c>
      <c r="B20" s="8">
        <v>38608.94</v>
      </c>
      <c r="C20" s="8">
        <v>622097.28999999992</v>
      </c>
      <c r="D20" s="8"/>
      <c r="E20" s="9">
        <v>8598.11</v>
      </c>
      <c r="F20" s="9">
        <v>96996</v>
      </c>
      <c r="G20" s="9"/>
      <c r="H20" s="9">
        <v>867898.03</v>
      </c>
      <c r="I20" s="9">
        <v>307834.40000000002</v>
      </c>
      <c r="J20" s="9">
        <v>104565</v>
      </c>
      <c r="K20" s="9"/>
      <c r="L20" s="10">
        <f t="shared" si="1"/>
        <v>2046597.77</v>
      </c>
    </row>
    <row r="21" spans="1:12" ht="33.75">
      <c r="A21" s="15" t="s">
        <v>27</v>
      </c>
      <c r="B21" s="8"/>
      <c r="C21" s="8"/>
      <c r="D21" s="8"/>
      <c r="E21" s="9"/>
      <c r="F21" s="9">
        <v>115885.43</v>
      </c>
      <c r="G21" s="9"/>
      <c r="H21" s="9"/>
      <c r="I21" s="9"/>
      <c r="J21" s="9"/>
      <c r="K21" s="9"/>
      <c r="L21" s="10">
        <f t="shared" si="1"/>
        <v>115885.43</v>
      </c>
    </row>
    <row r="22" spans="1:12" ht="12.95" customHeight="1">
      <c r="A22" s="15" t="s">
        <v>28</v>
      </c>
      <c r="B22" s="8"/>
      <c r="C22" s="8">
        <v>2186187.1</v>
      </c>
      <c r="D22" s="8"/>
      <c r="E22" s="9"/>
      <c r="F22" s="9"/>
      <c r="G22" s="9"/>
      <c r="H22" s="9"/>
      <c r="I22" s="9"/>
      <c r="J22" s="9"/>
      <c r="K22" s="9"/>
      <c r="L22" s="10">
        <f t="shared" si="1"/>
        <v>2186187.1</v>
      </c>
    </row>
    <row r="23" spans="1:12" ht="22.5">
      <c r="A23" s="15" t="s">
        <v>29</v>
      </c>
      <c r="B23" s="8">
        <v>1538341.18</v>
      </c>
      <c r="C23" s="8"/>
      <c r="D23" s="8"/>
      <c r="E23" s="9"/>
      <c r="F23" s="9"/>
      <c r="G23" s="9"/>
      <c r="H23" s="9"/>
      <c r="I23" s="9"/>
      <c r="J23" s="9"/>
      <c r="K23" s="9"/>
      <c r="L23" s="10">
        <f t="shared" si="1"/>
        <v>1538341.18</v>
      </c>
    </row>
    <row r="24" spans="1:12" ht="12.95" customHeight="1">
      <c r="A24" s="15" t="s">
        <v>12</v>
      </c>
      <c r="B24" s="8">
        <v>2856.86</v>
      </c>
      <c r="C24" s="8">
        <v>30213652.329999998</v>
      </c>
      <c r="D24" s="8"/>
      <c r="E24" s="9">
        <v>499.03</v>
      </c>
      <c r="F24" s="9"/>
      <c r="G24" s="9"/>
      <c r="H24" s="9">
        <v>1544144.2999999998</v>
      </c>
      <c r="I24" s="9">
        <v>4684818.3499999996</v>
      </c>
      <c r="J24" s="9"/>
      <c r="K24" s="9">
        <v>28671.200000000001</v>
      </c>
      <c r="L24" s="10">
        <f t="shared" si="1"/>
        <v>36474642.07</v>
      </c>
    </row>
    <row r="25" spans="1:12" ht="12.95" customHeight="1">
      <c r="A25" s="15" t="s">
        <v>30</v>
      </c>
      <c r="B25" s="8"/>
      <c r="C25" s="8"/>
      <c r="D25" s="8"/>
      <c r="E25" s="9">
        <v>64746</v>
      </c>
      <c r="F25" s="9"/>
      <c r="G25" s="9">
        <v>39394323.159999996</v>
      </c>
      <c r="H25" s="9">
        <v>71533.03</v>
      </c>
      <c r="I25" s="9"/>
      <c r="J25" s="9"/>
      <c r="K25" s="9"/>
      <c r="L25" s="10">
        <f t="shared" si="1"/>
        <v>39530602.189999998</v>
      </c>
    </row>
    <row r="26" spans="1:12" ht="12.95" customHeight="1">
      <c r="A26" s="15" t="s">
        <v>31</v>
      </c>
      <c r="B26" s="11">
        <f>SUM(B27:B29)</f>
        <v>0</v>
      </c>
      <c r="C26" s="11">
        <f t="shared" ref="C26:K26" si="3">SUM(C27:C29)</f>
        <v>1075463.5</v>
      </c>
      <c r="D26" s="11">
        <f t="shared" si="3"/>
        <v>0</v>
      </c>
      <c r="E26" s="11">
        <f t="shared" si="3"/>
        <v>100</v>
      </c>
      <c r="F26" s="11">
        <f t="shared" si="3"/>
        <v>0</v>
      </c>
      <c r="G26" s="11">
        <f t="shared" si="3"/>
        <v>0</v>
      </c>
      <c r="H26" s="11">
        <f t="shared" si="3"/>
        <v>372609.87</v>
      </c>
      <c r="I26" s="11">
        <f t="shared" si="3"/>
        <v>0</v>
      </c>
      <c r="J26" s="11">
        <f t="shared" si="3"/>
        <v>44418.68</v>
      </c>
      <c r="K26" s="11">
        <f t="shared" si="3"/>
        <v>0</v>
      </c>
      <c r="L26" s="10">
        <f t="shared" si="1"/>
        <v>1492592.05</v>
      </c>
    </row>
    <row r="27" spans="1:12" s="28" customFormat="1" ht="12.95" hidden="1" customHeight="1">
      <c r="A27" s="20" t="s">
        <v>32</v>
      </c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9">
        <f t="shared" si="1"/>
        <v>0</v>
      </c>
    </row>
    <row r="28" spans="1:12" s="28" customFormat="1" ht="12.75" customHeight="1">
      <c r="A28" s="20" t="s">
        <v>33</v>
      </c>
      <c r="B28" s="17"/>
      <c r="C28" s="17">
        <v>850829.64</v>
      </c>
      <c r="D28" s="17"/>
      <c r="E28" s="18"/>
      <c r="F28" s="18"/>
      <c r="G28" s="18"/>
      <c r="H28" s="18"/>
      <c r="I28" s="18"/>
      <c r="J28" s="18"/>
      <c r="K28" s="18"/>
      <c r="L28" s="19">
        <f t="shared" si="1"/>
        <v>850829.64</v>
      </c>
    </row>
    <row r="29" spans="1:12" s="28" customFormat="1" ht="12.95" customHeight="1">
      <c r="A29" s="21" t="s">
        <v>34</v>
      </c>
      <c r="B29" s="18"/>
      <c r="C29" s="18">
        <v>224633.86000000002</v>
      </c>
      <c r="D29" s="18"/>
      <c r="E29" s="18">
        <v>100</v>
      </c>
      <c r="F29" s="18"/>
      <c r="G29" s="18"/>
      <c r="H29" s="18">
        <v>372609.87</v>
      </c>
      <c r="I29" s="18"/>
      <c r="J29" s="18">
        <v>44418.68</v>
      </c>
      <c r="K29" s="18"/>
      <c r="L29" s="19">
        <f t="shared" si="1"/>
        <v>641762.41</v>
      </c>
    </row>
    <row r="30" spans="1:12" s="27" customFormat="1" ht="12.9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s="27" customFormat="1" ht="12.9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</sheetData>
  <protectedRanges>
    <protectedRange sqref="B8:B28 C13:K13 C26:K26" name="krista_tr_10_0_1_1"/>
    <protectedRange sqref="C8:C12 C14:C25 C27:C28" name="krista_tr_121_0_1_1"/>
    <protectedRange sqref="D8:D12 D14:D25 D27:D28" name="krista_tr_14_0_1_1"/>
  </protectedRanges>
  <mergeCells count="5">
    <mergeCell ref="A1:L1"/>
    <mergeCell ref="B5:K5"/>
    <mergeCell ref="L5:L6"/>
    <mergeCell ref="A5:A6"/>
    <mergeCell ref="A2:L2"/>
  </mergeCells>
  <dataValidations count="1">
    <dataValidation type="decimal" allowBlank="1" showInputMessage="1" showErrorMessage="1" sqref="B983050:K983054 B65527:K65531 B131063:K131067 B196599:K196603 B262135:K262139 B327671:K327675 B393207:K393211 B458743:K458747 B524279:K524283 B589815:K589819 B655351:K655355 B720887:K720891 B786423:K786427 B851959:K851963 B917495:K917499 B983031:K983035 B65533:K65544 B131069:K131080 B196605:K196616 B262141:K262152 B327677:K327688 B393213:K393224 B458749:K458760 B524285:K524296 B589821:K589832 B655357:K655368 B720893:K720904 B786429:K786440 B851965:K851976 B917501:K917512 B983037:K983048 B65546:K65550 B131082:K131086 B196618:K196622 B262154:K262158 B327690:K327694 B393226:K393230 B458762:K458766 B524298:K524302 B589834:K589838 B655370:K655374 B720906:K720910 B786442:K786446 B851978:K851982 B917514:K917518 B27:K31 B14:K25 B8:K12">
      <formula1>-10000000000</formula1>
      <formula2>10000000000</formula2>
    </dataValidation>
  </dataValidations>
  <pageMargins left="0.15748031496062992" right="0.15748031496062992" top="1.1417322834645669" bottom="0.74803149606299213" header="0.31496062992125984" footer="0.31496062992125984"/>
  <pageSetup paperSize="9" scale="6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I30"/>
  <sheetViews>
    <sheetView tabSelected="1" zoomScale="85" zoomScaleNormal="85" workbookViewId="0">
      <selection activeCell="O6" sqref="O6"/>
    </sheetView>
  </sheetViews>
  <sheetFormatPr defaultRowHeight="15"/>
  <cols>
    <col min="1" max="1" width="44.42578125" style="22" customWidth="1"/>
    <col min="2" max="2" width="18.140625" style="22" customWidth="1"/>
    <col min="3" max="3" width="16" style="22" customWidth="1"/>
    <col min="4" max="4" width="16.5703125" style="22" customWidth="1"/>
    <col min="5" max="5" width="17" style="22" customWidth="1"/>
    <col min="6" max="6" width="20.28515625" style="22" customWidth="1"/>
    <col min="7" max="7" width="17.7109375" style="22" customWidth="1"/>
    <col min="8" max="8" width="17.42578125" style="22" customWidth="1"/>
    <col min="9" max="9" width="14.7109375" style="22" customWidth="1"/>
    <col min="10" max="16384" width="9.140625" style="22"/>
  </cols>
  <sheetData>
    <row r="1" spans="1:9" ht="16.5">
      <c r="A1" s="33" t="s">
        <v>45</v>
      </c>
      <c r="B1" s="33"/>
      <c r="C1" s="33"/>
      <c r="D1" s="33"/>
      <c r="E1" s="33"/>
      <c r="F1" s="33"/>
      <c r="G1" s="33"/>
      <c r="H1" s="33"/>
      <c r="I1" s="33"/>
    </row>
    <row r="2" spans="1:9" ht="16.5">
      <c r="A2" s="40" t="s">
        <v>46</v>
      </c>
      <c r="B2" s="40"/>
      <c r="C2" s="40"/>
      <c r="D2" s="40"/>
      <c r="E2" s="40"/>
      <c r="F2" s="40"/>
      <c r="G2" s="40"/>
      <c r="H2" s="40"/>
      <c r="I2" s="40"/>
    </row>
    <row r="3" spans="1:9" ht="16.5">
      <c r="A3" s="31"/>
      <c r="B3" s="31"/>
      <c r="C3" s="31"/>
      <c r="D3" s="31"/>
      <c r="E3" s="31"/>
      <c r="F3" s="31"/>
      <c r="G3" s="31"/>
      <c r="H3" s="31"/>
      <c r="I3" s="31"/>
    </row>
    <row r="4" spans="1:9" ht="16.5">
      <c r="A4" s="23"/>
      <c r="B4" s="23"/>
      <c r="C4" s="23"/>
      <c r="D4" s="23"/>
      <c r="E4" s="23"/>
      <c r="F4" s="23"/>
      <c r="G4" s="23"/>
      <c r="H4" s="23"/>
      <c r="I4" s="30" t="s">
        <v>41</v>
      </c>
    </row>
    <row r="5" spans="1:9" ht="18.75" customHeight="1">
      <c r="A5" s="45" t="s">
        <v>2</v>
      </c>
      <c r="B5" s="43" t="s">
        <v>0</v>
      </c>
      <c r="C5" s="43"/>
      <c r="D5" s="43"/>
      <c r="E5" s="43"/>
      <c r="F5" s="43"/>
      <c r="G5" s="43"/>
      <c r="H5" s="44" t="s">
        <v>1</v>
      </c>
      <c r="I5" s="44" t="s">
        <v>38</v>
      </c>
    </row>
    <row r="6" spans="1:9" ht="90" customHeight="1">
      <c r="A6" s="45"/>
      <c r="B6" s="1" t="s">
        <v>4</v>
      </c>
      <c r="C6" s="1" t="s">
        <v>39</v>
      </c>
      <c r="D6" s="1" t="s">
        <v>5</v>
      </c>
      <c r="E6" s="1" t="s">
        <v>39</v>
      </c>
      <c r="F6" s="3" t="s">
        <v>9</v>
      </c>
      <c r="G6" s="3" t="s">
        <v>10</v>
      </c>
      <c r="H6" s="44"/>
      <c r="I6" s="44"/>
    </row>
    <row r="7" spans="1:9" ht="12.95" customHeight="1">
      <c r="A7" s="32" t="s">
        <v>13</v>
      </c>
      <c r="B7" s="6">
        <f t="shared" ref="B7:G7" si="0">SUM(B8:B13,B18:B26)</f>
        <v>20851956.420000002</v>
      </c>
      <c r="C7" s="6">
        <f t="shared" si="0"/>
        <v>133610</v>
      </c>
      <c r="D7" s="6">
        <f t="shared" si="0"/>
        <v>3775202.2500000005</v>
      </c>
      <c r="E7" s="6">
        <f t="shared" si="0"/>
        <v>174241.41</v>
      </c>
      <c r="F7" s="6">
        <f t="shared" si="0"/>
        <v>1311336.9500000002</v>
      </c>
      <c r="G7" s="6">
        <f t="shared" si="0"/>
        <v>6964327.2200000007</v>
      </c>
      <c r="H7" s="6">
        <f>B7+D7+F7+G7</f>
        <v>32902822.840000004</v>
      </c>
      <c r="I7" s="6">
        <f>C7+E7</f>
        <v>307851.41000000003</v>
      </c>
    </row>
    <row r="8" spans="1:9" ht="12.95" customHeight="1">
      <c r="A8" s="15" t="s">
        <v>14</v>
      </c>
      <c r="B8" s="8">
        <v>1857703.98</v>
      </c>
      <c r="C8" s="8"/>
      <c r="D8" s="8">
        <v>1825683.34</v>
      </c>
      <c r="E8" s="8"/>
      <c r="F8" s="9">
        <v>46230.86</v>
      </c>
      <c r="G8" s="9">
        <v>1738218.51</v>
      </c>
      <c r="H8" s="10">
        <f t="shared" ref="H8:H29" si="1">B8+D8+F8+G8</f>
        <v>5467836.6900000004</v>
      </c>
      <c r="I8" s="10"/>
    </row>
    <row r="9" spans="1:9" ht="12.95" customHeight="1">
      <c r="A9" s="15" t="s">
        <v>15</v>
      </c>
      <c r="B9" s="8">
        <v>250</v>
      </c>
      <c r="C9" s="8"/>
      <c r="D9" s="8">
        <v>15534.33</v>
      </c>
      <c r="E9" s="8"/>
      <c r="F9" s="9"/>
      <c r="G9" s="9">
        <v>550</v>
      </c>
      <c r="H9" s="10">
        <f t="shared" si="1"/>
        <v>16334.33</v>
      </c>
      <c r="I9" s="10"/>
    </row>
    <row r="10" spans="1:9" ht="12.95" customHeight="1">
      <c r="A10" s="15" t="s">
        <v>16</v>
      </c>
      <c r="B10" s="8">
        <v>2042976.9900000002</v>
      </c>
      <c r="C10" s="8"/>
      <c r="D10" s="8">
        <v>1173423.56</v>
      </c>
      <c r="E10" s="8"/>
      <c r="F10" s="9">
        <v>12237.61</v>
      </c>
      <c r="G10" s="9">
        <v>1080822.94</v>
      </c>
      <c r="H10" s="10">
        <f t="shared" si="1"/>
        <v>4309461.0999999996</v>
      </c>
      <c r="I10" s="10"/>
    </row>
    <row r="11" spans="1:9" ht="12.95" customHeight="1">
      <c r="A11" s="15" t="s">
        <v>17</v>
      </c>
      <c r="B11" s="8">
        <v>505480.45</v>
      </c>
      <c r="C11" s="8"/>
      <c r="D11" s="8">
        <v>3.48</v>
      </c>
      <c r="E11" s="8"/>
      <c r="F11" s="9">
        <v>999</v>
      </c>
      <c r="G11" s="9">
        <v>4809.1099999999997</v>
      </c>
      <c r="H11" s="10">
        <f t="shared" si="1"/>
        <v>511292.04</v>
      </c>
      <c r="I11" s="10"/>
    </row>
    <row r="12" spans="1:9" ht="12.95" customHeight="1">
      <c r="A12" s="15" t="s">
        <v>18</v>
      </c>
      <c r="B12" s="8">
        <v>9151</v>
      </c>
      <c r="C12" s="8"/>
      <c r="D12" s="8"/>
      <c r="E12" s="8"/>
      <c r="F12" s="9"/>
      <c r="G12" s="9"/>
      <c r="H12" s="10">
        <f t="shared" si="1"/>
        <v>9151</v>
      </c>
      <c r="I12" s="10"/>
    </row>
    <row r="13" spans="1:9" ht="12.95" customHeight="1">
      <c r="A13" s="15" t="s">
        <v>19</v>
      </c>
      <c r="B13" s="11">
        <f t="shared" ref="B13:F13" si="2">SUM(B14:B17)</f>
        <v>355506.68999999994</v>
      </c>
      <c r="C13" s="11"/>
      <c r="D13" s="11"/>
      <c r="E13" s="11"/>
      <c r="F13" s="11">
        <f t="shared" si="2"/>
        <v>10082.84</v>
      </c>
      <c r="G13" s="11"/>
      <c r="H13" s="10">
        <f t="shared" si="1"/>
        <v>365589.52999999997</v>
      </c>
      <c r="I13" s="10"/>
    </row>
    <row r="14" spans="1:9" s="28" customFormat="1" ht="12.95" customHeight="1">
      <c r="A14" s="20" t="s">
        <v>20</v>
      </c>
      <c r="B14" s="17">
        <v>33310.769999999997</v>
      </c>
      <c r="C14" s="17"/>
      <c r="D14" s="17"/>
      <c r="E14" s="17"/>
      <c r="F14" s="18"/>
      <c r="G14" s="18"/>
      <c r="H14" s="19">
        <f t="shared" si="1"/>
        <v>33310.769999999997</v>
      </c>
      <c r="I14" s="19"/>
    </row>
    <row r="15" spans="1:9" s="28" customFormat="1" ht="12.95" customHeight="1">
      <c r="A15" s="20" t="s">
        <v>21</v>
      </c>
      <c r="B15" s="17">
        <v>92010.76</v>
      </c>
      <c r="C15" s="17"/>
      <c r="D15" s="17"/>
      <c r="E15" s="17"/>
      <c r="F15" s="18">
        <v>10082.84</v>
      </c>
      <c r="G15" s="18"/>
      <c r="H15" s="19">
        <f t="shared" si="1"/>
        <v>102093.59999999999</v>
      </c>
      <c r="I15" s="19"/>
    </row>
    <row r="16" spans="1:9" s="28" customFormat="1" ht="12.95" customHeight="1">
      <c r="A16" s="20" t="s">
        <v>22</v>
      </c>
      <c r="B16" s="17">
        <v>6063.08</v>
      </c>
      <c r="C16" s="17"/>
      <c r="D16" s="17"/>
      <c r="E16" s="17"/>
      <c r="F16" s="18"/>
      <c r="G16" s="18"/>
      <c r="H16" s="19">
        <f t="shared" si="1"/>
        <v>6063.08</v>
      </c>
      <c r="I16" s="19"/>
    </row>
    <row r="17" spans="1:9" s="28" customFormat="1" ht="12.95" customHeight="1">
      <c r="A17" s="21" t="s">
        <v>23</v>
      </c>
      <c r="B17" s="17">
        <v>224122.08</v>
      </c>
      <c r="C17" s="17"/>
      <c r="D17" s="17"/>
      <c r="E17" s="17"/>
      <c r="F17" s="18"/>
      <c r="G17" s="18"/>
      <c r="H17" s="19">
        <f t="shared" si="1"/>
        <v>224122.08</v>
      </c>
      <c r="I17" s="19"/>
    </row>
    <row r="18" spans="1:9" ht="12.95" customHeight="1">
      <c r="A18" s="15" t="s">
        <v>24</v>
      </c>
      <c r="B18" s="8">
        <v>250</v>
      </c>
      <c r="C18" s="8"/>
      <c r="D18" s="8"/>
      <c r="E18" s="8"/>
      <c r="F18" s="9"/>
      <c r="G18" s="9"/>
      <c r="H18" s="10">
        <f t="shared" si="1"/>
        <v>250</v>
      </c>
      <c r="I18" s="10"/>
    </row>
    <row r="19" spans="1:9" ht="12.95" customHeight="1">
      <c r="A19" s="15" t="s">
        <v>25</v>
      </c>
      <c r="B19" s="8">
        <v>458100.98</v>
      </c>
      <c r="C19" s="8"/>
      <c r="D19" s="8">
        <v>131478.43</v>
      </c>
      <c r="E19" s="8">
        <v>40253.120000000003</v>
      </c>
      <c r="F19" s="9">
        <v>1350</v>
      </c>
      <c r="G19" s="9">
        <v>379453.85</v>
      </c>
      <c r="H19" s="10">
        <f t="shared" si="1"/>
        <v>970383.25999999989</v>
      </c>
      <c r="I19" s="10">
        <f>E19</f>
        <v>40253.120000000003</v>
      </c>
    </row>
    <row r="20" spans="1:9" ht="12.95" customHeight="1">
      <c r="A20" s="15" t="s">
        <v>26</v>
      </c>
      <c r="B20" s="8">
        <v>3741624.2</v>
      </c>
      <c r="C20" s="8">
        <v>133610</v>
      </c>
      <c r="D20" s="8">
        <v>526952.18000000005</v>
      </c>
      <c r="E20" s="8">
        <v>119122.79</v>
      </c>
      <c r="F20" s="9">
        <v>10892.96</v>
      </c>
      <c r="G20" s="9">
        <v>838275.19</v>
      </c>
      <c r="H20" s="10">
        <f t="shared" si="1"/>
        <v>5117744.5299999993</v>
      </c>
      <c r="I20" s="10">
        <f>C20+E20</f>
        <v>252732.78999999998</v>
      </c>
    </row>
    <row r="21" spans="1:9" ht="22.5" hidden="1">
      <c r="A21" s="15" t="s">
        <v>27</v>
      </c>
      <c r="B21" s="8"/>
      <c r="C21" s="8"/>
      <c r="D21" s="8"/>
      <c r="E21" s="8"/>
      <c r="F21" s="9"/>
      <c r="G21" s="9"/>
      <c r="H21" s="10">
        <f t="shared" si="1"/>
        <v>0</v>
      </c>
      <c r="I21" s="10"/>
    </row>
    <row r="22" spans="1:9" ht="12.95" customHeight="1">
      <c r="A22" s="15" t="s">
        <v>28</v>
      </c>
      <c r="B22" s="8">
        <v>64569.36</v>
      </c>
      <c r="C22" s="8"/>
      <c r="D22" s="8"/>
      <c r="E22" s="8"/>
      <c r="F22" s="9"/>
      <c r="G22" s="9"/>
      <c r="H22" s="10">
        <f t="shared" si="1"/>
        <v>64569.36</v>
      </c>
      <c r="I22" s="10"/>
    </row>
    <row r="23" spans="1:9" ht="22.5" hidden="1">
      <c r="A23" s="15" t="s">
        <v>29</v>
      </c>
      <c r="B23" s="8"/>
      <c r="C23" s="8"/>
      <c r="D23" s="8"/>
      <c r="E23" s="8"/>
      <c r="F23" s="9"/>
      <c r="G23" s="9"/>
      <c r="H23" s="10">
        <f t="shared" si="1"/>
        <v>0</v>
      </c>
      <c r="I23" s="10"/>
    </row>
    <row r="24" spans="1:9" ht="12.95" customHeight="1">
      <c r="A24" s="15" t="s">
        <v>12</v>
      </c>
      <c r="B24" s="8">
        <v>226171.05</v>
      </c>
      <c r="C24" s="8"/>
      <c r="D24" s="8">
        <v>28089</v>
      </c>
      <c r="E24" s="8">
        <v>4853.5</v>
      </c>
      <c r="F24" s="9">
        <v>10507.6</v>
      </c>
      <c r="G24" s="9">
        <v>437713.16</v>
      </c>
      <c r="H24" s="10">
        <f t="shared" si="1"/>
        <v>702480.80999999994</v>
      </c>
      <c r="I24" s="10">
        <f>E24+C24</f>
        <v>4853.5</v>
      </c>
    </row>
    <row r="25" spans="1:9" ht="12.95" customHeight="1">
      <c r="A25" s="15" t="s">
        <v>30</v>
      </c>
      <c r="B25" s="8">
        <v>438725.64999999997</v>
      </c>
      <c r="C25" s="8"/>
      <c r="D25" s="8">
        <v>24308.92</v>
      </c>
      <c r="E25" s="8"/>
      <c r="F25" s="9">
        <v>1219036.08</v>
      </c>
      <c r="G25" s="9">
        <v>2471273.06</v>
      </c>
      <c r="H25" s="10">
        <f t="shared" si="1"/>
        <v>4153343.71</v>
      </c>
      <c r="I25" s="10"/>
    </row>
    <row r="26" spans="1:9" ht="12.95" customHeight="1">
      <c r="A26" s="15" t="s">
        <v>31</v>
      </c>
      <c r="B26" s="11">
        <f t="shared" ref="B26:G26" si="3">SUM(B27:B29)</f>
        <v>11151446.07</v>
      </c>
      <c r="C26" s="11"/>
      <c r="D26" s="11">
        <f t="shared" si="3"/>
        <v>49729.01</v>
      </c>
      <c r="E26" s="11">
        <f t="shared" si="3"/>
        <v>10012</v>
      </c>
      <c r="F26" s="11"/>
      <c r="G26" s="11">
        <f t="shared" si="3"/>
        <v>13211.4</v>
      </c>
      <c r="H26" s="10">
        <f t="shared" si="1"/>
        <v>11214386.48</v>
      </c>
      <c r="I26" s="10">
        <f t="shared" ref="I26:I29" si="4">E26+C26</f>
        <v>10012</v>
      </c>
    </row>
    <row r="27" spans="1:9" s="28" customFormat="1" ht="12.95" hidden="1" customHeight="1">
      <c r="A27" s="20" t="s">
        <v>32</v>
      </c>
      <c r="B27" s="17"/>
      <c r="C27" s="17"/>
      <c r="D27" s="17"/>
      <c r="E27" s="17"/>
      <c r="F27" s="18"/>
      <c r="G27" s="18"/>
      <c r="H27" s="19">
        <f t="shared" si="1"/>
        <v>0</v>
      </c>
      <c r="I27" s="10">
        <f t="shared" si="4"/>
        <v>0</v>
      </c>
    </row>
    <row r="28" spans="1:9" s="28" customFormat="1" ht="12.75" customHeight="1">
      <c r="A28" s="20" t="s">
        <v>33</v>
      </c>
      <c r="B28" s="17">
        <v>10097981.030000001</v>
      </c>
      <c r="C28" s="17"/>
      <c r="D28" s="17"/>
      <c r="E28" s="17"/>
      <c r="F28" s="18"/>
      <c r="G28" s="18"/>
      <c r="H28" s="19">
        <f t="shared" si="1"/>
        <v>10097981.030000001</v>
      </c>
      <c r="I28" s="10"/>
    </row>
    <row r="29" spans="1:9" s="28" customFormat="1" ht="12.95" customHeight="1">
      <c r="A29" s="21" t="s">
        <v>34</v>
      </c>
      <c r="B29" s="18">
        <v>1053465.04</v>
      </c>
      <c r="C29" s="18"/>
      <c r="D29" s="18">
        <v>49729.01</v>
      </c>
      <c r="E29" s="18">
        <v>10012</v>
      </c>
      <c r="F29" s="18"/>
      <c r="G29" s="18">
        <v>13211.4</v>
      </c>
      <c r="H29" s="19">
        <f t="shared" si="1"/>
        <v>1116405.45</v>
      </c>
      <c r="I29" s="19">
        <f t="shared" si="4"/>
        <v>10012</v>
      </c>
    </row>
    <row r="30" spans="1:9" s="27" customFormat="1" ht="12.95" customHeight="1">
      <c r="A30" s="24"/>
      <c r="B30" s="25"/>
      <c r="C30" s="25"/>
      <c r="D30" s="25"/>
      <c r="E30" s="25"/>
      <c r="F30" s="25"/>
      <c r="G30" s="25"/>
      <c r="H30" s="26"/>
      <c r="I30" s="25"/>
    </row>
  </sheetData>
  <protectedRanges>
    <protectedRange sqref="B13:G13 B26:G26" name="krista_tr_10_0_1_1"/>
    <protectedRange sqref="E8:E12 E14:E25 E27:E28 C8:C12 C14:C25 C27:C28" name="krista_tr_11_0_1_1"/>
    <protectedRange sqref="B8:B12 B14:B25 B27:B28" name="krista_tr_121_0_1_1"/>
    <protectedRange sqref="D8:D12 D14:D25 D27:D28" name="krista_tr_14_0_1_1"/>
  </protectedRanges>
  <mergeCells count="6">
    <mergeCell ref="A1:I1"/>
    <mergeCell ref="B5:G5"/>
    <mergeCell ref="H5:H6"/>
    <mergeCell ref="I5:I6"/>
    <mergeCell ref="A5:A6"/>
    <mergeCell ref="A2:I2"/>
  </mergeCells>
  <dataValidations count="1">
    <dataValidation type="decimal" allowBlank="1" showInputMessage="1" showErrorMessage="1" sqref="I65534:I65538 I131070:I131074 I196606:I196610 I262142:I262146 I327678:I327682 I393214:I393218 I458750:I458754 I524286:I524290 I589822:I589826 I655358:I655362 I720894:I720898 I786430:I786434 I851966:I851970 I917502:I917506 I983038:I983042 I65540:I65551 I131076:I131087 I196612:I196623 I262148:I262159 I327684:I327695 I393220:I393231 I458756:I458767 I524292:I524303 I589828:I589839 I655364:I655375 I720900:I720911 I786436:I786447 I851972:I851983 I917508:I917519 I983044:I983055 I65553:I65557 I131089:I131093 I196625:I196629 I262161:I262165 I327697:I327701 I393233:I393237 I458769:I458773 I524305:I524309 I589841:I589845 I655377:I655381 I720913:I720917 I786449:I786453 I851985:I851989 I917521:I917525 I983057:I983061 B65534:G65538 B131070:G131074 B196606:G196610 B262142:G262146 B327678:G327682 B393214:G393218 B458750:G458754 B524286:G524290 B589822:G589826 B655358:G655362 B720894:G720898 B786430:G786434 B851966:G851970 B917502:G917506 B983038:G983042 B65540:G65551 B131076:G131087 B196612:G196623 B262148:G262159 B327684:G327695 B393220:G393231 B458756:G458767 B524292:G524303 B589828:G589839 B655364:G655375 B720900:G720911 B786436:G786447 B851972:G851983 B917508:G917519 B983044:G983055 B65553:G65557 B131089:G131093 B196625:G196629 B262161:G262165 B327697:G327701 B393233:G393237 B458769:G458773 B524305:G524309 B589841:G589845 B655377:G655381 B720913:G720917 B786449:G786453 B851985:G851989 B917521:G917525 B983057:G983061 B27:G30 B14:G25 B8:G12 I30">
      <formula1>-10000000000</formula1>
      <formula2>10000000000</formula2>
    </dataValidation>
  </dataValidations>
  <pageMargins left="0.15748031496062992" right="0.15748031496062992" top="1.1417322834645669" bottom="0.3937007874015748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ДЗ_БюдСр</vt:lpstr>
      <vt:lpstr>ДЗ_ВнеБюдСр</vt:lpstr>
      <vt:lpstr>КЗ_БюдСр</vt:lpstr>
      <vt:lpstr>КЗ_ВнеБюдСр</vt:lpstr>
      <vt:lpstr>ДЗ_БюдСр!Область_печати</vt:lpstr>
      <vt:lpstr>ДЗ_ВнеБюдСр!Область_печати</vt:lpstr>
      <vt:lpstr>КЗ_БюдСр!Область_печати</vt:lpstr>
      <vt:lpstr>КЗ_ВнеБюдСр!Область_печати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vostryakovalm</cp:lastModifiedBy>
  <cp:lastPrinted>2016-08-08T10:18:59Z</cp:lastPrinted>
  <dcterms:created xsi:type="dcterms:W3CDTF">2016-02-19T08:05:31Z</dcterms:created>
  <dcterms:modified xsi:type="dcterms:W3CDTF">2016-08-08T11:10:58Z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1511882263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официальном сайте</vt:lpwstr>
  </property>
  <property fmtid="{D5CDD505-2E9C-101B-9397-08002B2CF9AE}" pid="5" name="_AuthorEmail">
    <vt:lpwstr>ivanovaon@cherepovetscity.ru</vt:lpwstr>
  </property>
  <property fmtid="{D5CDD505-2E9C-101B-9397-08002B2CF9AE}" pid="6" name="_AuthorEmailDisplayName">
    <vt:lpwstr>Иванова Ольга Николаевна</vt:lpwstr>
  </property>
  <property fmtid="{D5CDD505-2E9C-101B-9397-08002B2CF9AE}" pid="8" name="_PreviousAdHocReviewCycleID">
    <vt:i4>1888793261</vt:i4>
  </property>
</Properties>
</file>