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895" activeTab="1"/>
  </bookViews>
  <sheets>
    <sheet name="ДЗ-Внебюдж.Ср. " sheetId="1" r:id="rId1"/>
    <sheet name="КЗ-Внебюдж.Ср. " sheetId="2" r:id="rId2"/>
    <sheet name="ДЗ-Бюдж.Ср. " sheetId="3" r:id="rId3"/>
    <sheet name="КЗ-Бюдж.Ср." sheetId="4" r:id="rId4"/>
  </sheets>
  <definedNames>
    <definedName name="_xlnm.Print_Area" localSheetId="2">'ДЗ-Бюдж.Ср. '!$B$1:$V$18</definedName>
    <definedName name="_xlnm.Print_Area" localSheetId="0">'ДЗ-Внебюдж.Ср. '!$B$1:$L$22</definedName>
    <definedName name="_xlnm.Print_Area" localSheetId="3">'КЗ-Бюдж.Ср.'!$B$1:$AB$30</definedName>
    <definedName name="_xlnm.Print_Area" localSheetId="1">'КЗ-Внебюдж.Ср. '!$B$1:$H$24</definedName>
  </definedNames>
  <calcPr fullCalcOnLoad="1"/>
</workbook>
</file>

<file path=xl/sharedStrings.xml><?xml version="1.0" encoding="utf-8"?>
<sst xmlns="http://schemas.openxmlformats.org/spreadsheetml/2006/main" count="147" uniqueCount="55">
  <si>
    <t>Показатель</t>
  </si>
  <si>
    <t>Капитальное строительство</t>
  </si>
  <si>
    <t>Прочие расходы</t>
  </si>
  <si>
    <t>Аппарат управления</t>
  </si>
  <si>
    <t>Культура</t>
  </si>
  <si>
    <t>Социальная политика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</si>
  <si>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</si>
  <si>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</si>
  <si>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</si>
  <si>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</si>
  <si>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</si>
  <si>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</si>
  <si>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</si>
  <si>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</si>
  <si>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</si>
  <si>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</si>
  <si>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внутреннего долга</t>
  </si>
  <si>
    <t>Увеличение стоимости основных средств</t>
  </si>
  <si>
    <t>Увеличение стоимости нематериальных активов</t>
  </si>
  <si>
    <t>в т.ч. просроченная задолженность</t>
  </si>
  <si>
    <t>Образование</t>
  </si>
  <si>
    <t>Всего кредиторская задолженность</t>
  </si>
  <si>
    <t>Всего  дебиторская задолженность</t>
  </si>
  <si>
    <t>Физическая культура и спорт</t>
  </si>
  <si>
    <t>Всего  кредиторская задолженность</t>
  </si>
  <si>
    <t>Наименование сферы (органов управления и муниципальных учреждений, относящихся к сфере) и мероприятий расходов</t>
  </si>
  <si>
    <t>Наименование сферы (органов управления и муниципальных учреждений, относящихся к сфере)</t>
  </si>
  <si>
    <t>Муниципальные казенные и бюджетные учреждения подведомственные мэрии города</t>
  </si>
  <si>
    <t>Жилищно- комунальное хозяйство, дорожное хозяйство</t>
  </si>
  <si>
    <t>Социальные выплаты и льготы отдельным  категориям граждан</t>
  </si>
  <si>
    <t>в т.ч. просрочен-ная задолжен-ность</t>
  </si>
  <si>
    <t>(руб.)</t>
  </si>
  <si>
    <t>Безвозмездные перечисление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</si>
  <si>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</si>
  <si>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</si>
  <si>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запасов, в т. ч.:</t>
  </si>
  <si>
    <t>Объем дебиторской задолженности по внебюджетным средствам муниципального образования "Город Череповец" на 1 октября 2014 года</t>
  </si>
  <si>
    <t>Мэрия</t>
  </si>
  <si>
    <t>Объем дебиторской задолженности по бюджетным средствам муниципального образования "Город Череповец" на 1 октября 2014 года</t>
  </si>
  <si>
    <t>Ведомственные программы</t>
  </si>
  <si>
    <t>Комитет по управление имуществом</t>
  </si>
  <si>
    <t>Объем кредиторской задолженности по бюджетным источникам муниципального образования "Город Череповец" на 1 октября 2014 года</t>
  </si>
  <si>
    <t xml:space="preserve"> -отопление</t>
  </si>
  <si>
    <t xml:space="preserve"> -водоснабжение</t>
  </si>
  <si>
    <t xml:space="preserve"> - медикаменты</t>
  </si>
  <si>
    <t xml:space="preserve"> - прочие материальные запасы</t>
  </si>
  <si>
    <t xml:space="preserve"> - отопление</t>
  </si>
  <si>
    <t xml:space="preserve"> - освещение</t>
  </si>
  <si>
    <t xml:space="preserve"> - продукты питания</t>
  </si>
  <si>
    <t>Муниципальные казенные учреждения подведомственные комитету по управлению имуществом  города</t>
  </si>
  <si>
    <t>в т.ч. просроченная задолжен-ность</t>
  </si>
  <si>
    <t>Муниципальные казенные и бюджетные учреждения подведомственные мэрии города города</t>
  </si>
  <si>
    <t xml:space="preserve"> - водоснабжение</t>
  </si>
  <si>
    <t>Ведомственные целевые программы</t>
  </si>
  <si>
    <t>Объем кредиторской задолженности по внебюджетным средствам муниципального образования "Город Череповец" на 1 октября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</si>
</sst>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" fillId="33" borderId="10">
      <alignment horizontal="left" vertical="top" wrapText="1"/>
      <protection/>
    </xf>
    <xf numFmtId="0" fontId="5" fillId="0" borderId="10">
      <alignment horizontal="left" vertical="top" wrapText="1"/>
      <protection/>
    </xf>
  </cellStyleXfs>
  <cellXfs count="107">
    <xf numFmtId="0" fontId="0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6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4" fontId="59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164" fontId="60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0" fontId="62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horizontal="right"/>
    </xf>
    <xf numFmtId="0" fontId="69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" fillId="0" borderId="12" xfId="61" applyFont="1" applyFill="1" applyBorder="1" applyAlignment="1">
      <alignment horizontal="left" vertical="top" wrapText="1"/>
      <protection/>
    </xf>
    <xf numFmtId="0" fontId="7" fillId="0" borderId="10" xfId="61" applyFont="1" applyFill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6" fillId="0" borderId="12" xfId="61" applyFont="1" applyFill="1" applyBorder="1">
      <alignment horizontal="left" vertical="top" wrapText="1"/>
      <protection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0" fillId="0" borderId="0" xfId="0" applyNumberFormat="1" applyFont="1" applyAlignment="1">
      <alignment/>
    </xf>
    <xf numFmtId="0" fontId="7" fillId="0" borderId="10" xfId="61" applyFont="1" applyFill="1">
      <alignment horizontal="left" vertical="top" wrapText="1"/>
      <protection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4" fontId="68" fillId="0" borderId="0" xfId="0" applyNumberFormat="1" applyFont="1" applyAlignment="1">
      <alignment/>
    </xf>
    <xf numFmtId="0" fontId="7" fillId="0" borderId="13" xfId="61" applyFont="1" applyFill="1" applyBorder="1">
      <alignment horizontal="left" vertical="top" wrapText="1"/>
      <protection/>
    </xf>
    <xf numFmtId="4" fontId="64" fillId="0" borderId="0" xfId="0" applyNumberFormat="1" applyFont="1" applyAlignment="1">
      <alignment horizontal="center" wrapText="1"/>
    </xf>
    <xf numFmtId="0" fontId="8" fillId="0" borderId="10" xfId="61" applyFont="1" applyFill="1" applyAlignment="1">
      <alignment horizontal="left" vertical="top" wrapText="1"/>
      <protection/>
    </xf>
    <xf numFmtId="0" fontId="8" fillId="0" borderId="14" xfId="61" applyFont="1" applyFill="1" applyBorder="1" applyAlignment="1">
      <alignment horizontal="left" vertical="top" wrapText="1"/>
      <protection/>
    </xf>
    <xf numFmtId="0" fontId="8" fillId="0" borderId="14" xfId="62" applyFont="1" applyFill="1" applyBorder="1" applyAlignment="1">
      <alignment horizontal="left" vertical="top" wrapText="1"/>
      <protection/>
    </xf>
    <xf numFmtId="0" fontId="8" fillId="0" borderId="10" xfId="61" applyFont="1" applyFill="1">
      <alignment horizontal="left" vertical="top" wrapText="1"/>
      <protection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5" xfId="61" applyFont="1" applyFill="1" applyBorder="1">
      <alignment horizontal="left" vertical="top" wrapText="1"/>
      <protection/>
    </xf>
    <xf numFmtId="0" fontId="8" fillId="0" borderId="14" xfId="61" applyFont="1" applyFill="1" applyBorder="1">
      <alignment horizontal="left" vertical="top" wrapText="1"/>
      <protection/>
    </xf>
    <xf numFmtId="0" fontId="8" fillId="0" borderId="14" xfId="62" applyFont="1" applyFill="1" applyBorder="1">
      <alignment horizontal="left" vertical="top" wrapText="1"/>
      <protection/>
    </xf>
    <xf numFmtId="0" fontId="7" fillId="34" borderId="13" xfId="61" applyFont="1" applyFill="1" applyBorder="1" applyAlignment="1">
      <alignment horizontal="left" vertical="top" wrapText="1"/>
      <protection/>
    </xf>
    <xf numFmtId="4" fontId="61" fillId="0" borderId="0" xfId="0" applyNumberFormat="1" applyFont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6" fillId="34" borderId="12" xfId="61" applyFont="1" applyFill="1" applyBorder="1" applyAlignment="1">
      <alignment horizontal="left" vertical="top" wrapText="1"/>
      <protection/>
    </xf>
    <xf numFmtId="4" fontId="61" fillId="0" borderId="11" xfId="0" applyNumberFormat="1" applyFont="1" applyFill="1" applyBorder="1" applyAlignment="1">
      <alignment horizontal="right" vertical="center"/>
    </xf>
    <xf numFmtId="4" fontId="61" fillId="0" borderId="11" xfId="0" applyNumberFormat="1" applyFont="1" applyFill="1" applyBorder="1" applyAlignment="1">
      <alignment horizontal="center" vertical="center"/>
    </xf>
    <xf numFmtId="0" fontId="7" fillId="34" borderId="10" xfId="61" applyFont="1" applyFill="1" applyAlignment="1">
      <alignment horizontal="left" vertical="top" wrapText="1"/>
      <protection/>
    </xf>
    <xf numFmtId="4" fontId="60" fillId="0" borderId="11" xfId="0" applyNumberFormat="1" applyFont="1" applyFill="1" applyBorder="1" applyAlignment="1">
      <alignment horizontal="right" vertical="center"/>
    </xf>
    <xf numFmtId="4" fontId="60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right" vertical="center"/>
    </xf>
    <xf numFmtId="4" fontId="70" fillId="0" borderId="11" xfId="0" applyNumberFormat="1" applyFont="1" applyFill="1" applyBorder="1" applyAlignment="1">
      <alignment horizontal="center" vertical="center"/>
    </xf>
    <xf numFmtId="0" fontId="8" fillId="34" borderId="10" xfId="61" applyFont="1" applyFill="1" applyAlignment="1">
      <alignment horizontal="left" vertical="top" wrapText="1"/>
      <protection/>
    </xf>
    <xf numFmtId="4" fontId="68" fillId="0" borderId="11" xfId="0" applyNumberFormat="1" applyFont="1" applyFill="1" applyBorder="1" applyAlignment="1">
      <alignment horizontal="right" vertical="center"/>
    </xf>
    <xf numFmtId="4" fontId="71" fillId="0" borderId="11" xfId="0" applyNumberFormat="1" applyFont="1" applyFill="1" applyBorder="1" applyAlignment="1">
      <alignment horizontal="right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8" fillId="34" borderId="15" xfId="61" applyFont="1" applyFill="1" applyBorder="1" applyAlignment="1">
      <alignment horizontal="left" vertical="top" wrapText="1"/>
      <protection/>
    </xf>
    <xf numFmtId="0" fontId="8" fillId="34" borderId="14" xfId="62" applyFont="1" applyFill="1" applyBorder="1" applyAlignment="1">
      <alignment horizontal="left" vertical="top" wrapText="1"/>
      <protection/>
    </xf>
    <xf numFmtId="4" fontId="61" fillId="0" borderId="11" xfId="0" applyNumberFormat="1" applyFont="1" applyBorder="1" applyAlignment="1">
      <alignment vertical="center"/>
    </xf>
    <xf numFmtId="4" fontId="72" fillId="0" borderId="11" xfId="0" applyNumberFormat="1" applyFont="1" applyBorder="1" applyAlignment="1">
      <alignment vertical="center"/>
    </xf>
    <xf numFmtId="4" fontId="60" fillId="0" borderId="11" xfId="0" applyNumberFormat="1" applyFont="1" applyBorder="1" applyAlignment="1">
      <alignment vertical="center"/>
    </xf>
    <xf numFmtId="4" fontId="70" fillId="0" borderId="11" xfId="0" applyNumberFormat="1" applyFont="1" applyBorder="1" applyAlignment="1">
      <alignment vertical="center"/>
    </xf>
    <xf numFmtId="4" fontId="68" fillId="0" borderId="11" xfId="0" applyNumberFormat="1" applyFont="1" applyBorder="1" applyAlignment="1">
      <alignment vertical="center"/>
    </xf>
    <xf numFmtId="4" fontId="71" fillId="0" borderId="11" xfId="0" applyNumberFormat="1" applyFont="1" applyBorder="1" applyAlignment="1">
      <alignment vertical="center"/>
    </xf>
    <xf numFmtId="0" fontId="7" fillId="34" borderId="13" xfId="61" applyFont="1" applyFill="1" applyBorder="1" applyAlignment="1">
      <alignment horizontal="left" vertical="center" wrapText="1"/>
      <protection/>
    </xf>
    <xf numFmtId="4" fontId="60" fillId="0" borderId="11" xfId="0" applyNumberFormat="1" applyFont="1" applyBorder="1" applyAlignment="1">
      <alignment horizontal="right" vertical="center"/>
    </xf>
    <xf numFmtId="0" fontId="8" fillId="34" borderId="14" xfId="61" applyFont="1" applyFill="1" applyBorder="1" applyAlignment="1">
      <alignment horizontal="left" vertical="top" wrapText="1"/>
      <protection/>
    </xf>
    <xf numFmtId="0" fontId="57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1" fillId="0" borderId="1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㼿㼿㼠㼿?" xfId="61"/>
    <cellStyle name="㼿㼿㼿㼿㼠㼿‿㼿㼿㼿㼿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4.00390625" style="4" customWidth="1"/>
    <col min="2" max="2" width="34.421875" style="3" customWidth="1"/>
    <col min="3" max="3" width="14.7109375" style="4" customWidth="1"/>
    <col min="4" max="4" width="13.57421875" style="4" customWidth="1"/>
    <col min="5" max="5" width="11.57421875" style="4" customWidth="1"/>
    <col min="6" max="6" width="12.8515625" style="4" customWidth="1"/>
    <col min="7" max="7" width="13.00390625" style="4" customWidth="1"/>
    <col min="8" max="8" width="12.421875" style="4" customWidth="1"/>
    <col min="9" max="9" width="14.57421875" style="4" customWidth="1"/>
    <col min="10" max="10" width="13.00390625" style="4" customWidth="1"/>
    <col min="11" max="11" width="15.57421875" style="11" customWidth="1"/>
    <col min="12" max="12" width="13.421875" style="11" customWidth="1"/>
    <col min="13" max="13" width="13.140625" style="4" customWidth="1"/>
    <col min="14" max="14" width="14.8515625" style="4" customWidth="1"/>
    <col min="15" max="16384" width="9.140625" style="4" customWidth="1"/>
  </cols>
  <sheetData>
    <row r="1" spans="2:12" s="11" customFormat="1" ht="16.5">
      <c r="B1" s="95" t="s">
        <v>36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s="11" customFormat="1" ht="18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s="11" customFormat="1" ht="18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12.75">
      <c r="L4" s="41" t="s">
        <v>31</v>
      </c>
    </row>
    <row r="5" spans="2:12" ht="35.25" customHeight="1">
      <c r="B5" s="99" t="s">
        <v>0</v>
      </c>
      <c r="C5" s="96" t="s">
        <v>26</v>
      </c>
      <c r="D5" s="97"/>
      <c r="E5" s="97"/>
      <c r="F5" s="97"/>
      <c r="G5" s="97"/>
      <c r="H5" s="97"/>
      <c r="I5" s="97"/>
      <c r="J5" s="98"/>
      <c r="K5" s="99" t="s">
        <v>22</v>
      </c>
      <c r="L5" s="99" t="s">
        <v>19</v>
      </c>
    </row>
    <row r="6" spans="2:12" s="22" customFormat="1" ht="48">
      <c r="B6" s="100"/>
      <c r="C6" s="1" t="s">
        <v>20</v>
      </c>
      <c r="D6" s="1" t="s">
        <v>19</v>
      </c>
      <c r="E6" s="1" t="s">
        <v>4</v>
      </c>
      <c r="F6" s="1" t="s">
        <v>19</v>
      </c>
      <c r="G6" s="1" t="s">
        <v>37</v>
      </c>
      <c r="H6" s="1" t="s">
        <v>19</v>
      </c>
      <c r="I6" s="1" t="s">
        <v>23</v>
      </c>
      <c r="J6" s="1" t="s">
        <v>19</v>
      </c>
      <c r="K6" s="100"/>
      <c r="L6" s="100"/>
    </row>
    <row r="7" spans="2:12" s="31" customFormat="1" ht="12" customHeight="1" hidden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30">
        <v>9</v>
      </c>
      <c r="I7" s="19">
        <v>10</v>
      </c>
      <c r="J7" s="19">
        <v>11</v>
      </c>
      <c r="K7" s="15">
        <v>12</v>
      </c>
      <c r="L7" s="15">
        <v>13</v>
      </c>
    </row>
    <row r="8" spans="2:14" s="11" customFormat="1" ht="19.5" customHeight="1">
      <c r="B8" s="71" t="s">
        <v>6</v>
      </c>
      <c r="C8" s="85">
        <v>436435</v>
      </c>
      <c r="D8" s="86"/>
      <c r="E8" s="85">
        <v>639774.55</v>
      </c>
      <c r="F8" s="86"/>
      <c r="G8" s="85">
        <v>38823.369999999995</v>
      </c>
      <c r="H8" s="86"/>
      <c r="I8" s="85">
        <v>6513275.43</v>
      </c>
      <c r="J8" s="85">
        <v>489400</v>
      </c>
      <c r="K8" s="85">
        <v>7628308.35</v>
      </c>
      <c r="L8" s="85">
        <v>489400</v>
      </c>
      <c r="M8" s="10"/>
      <c r="N8" s="10"/>
    </row>
    <row r="9" spans="2:14" ht="19.5" customHeight="1">
      <c r="B9" s="74" t="s">
        <v>10</v>
      </c>
      <c r="C9" s="87">
        <v>20135.55</v>
      </c>
      <c r="D9" s="88"/>
      <c r="E9" s="87">
        <v>46544.49</v>
      </c>
      <c r="F9" s="88"/>
      <c r="G9" s="88"/>
      <c r="H9" s="88"/>
      <c r="I9" s="87"/>
      <c r="J9" s="88"/>
      <c r="K9" s="87">
        <v>66680.04</v>
      </c>
      <c r="L9" s="88"/>
      <c r="M9" s="10"/>
      <c r="N9" s="10"/>
    </row>
    <row r="10" spans="2:14" s="25" customFormat="1" ht="19.5" customHeight="1">
      <c r="B10" s="74" t="s">
        <v>11</v>
      </c>
      <c r="C10" s="87"/>
      <c r="D10" s="88"/>
      <c r="E10" s="87">
        <v>431.2</v>
      </c>
      <c r="F10" s="88"/>
      <c r="G10" s="88"/>
      <c r="H10" s="88"/>
      <c r="I10" s="87"/>
      <c r="J10" s="87"/>
      <c r="K10" s="87">
        <v>431.2</v>
      </c>
      <c r="L10" s="88"/>
      <c r="M10" s="10"/>
      <c r="N10" s="10"/>
    </row>
    <row r="11" spans="2:14" s="25" customFormat="1" ht="19.5" customHeight="1">
      <c r="B11" s="74" t="s">
        <v>12</v>
      </c>
      <c r="C11" s="87">
        <v>67200.75</v>
      </c>
      <c r="D11" s="88"/>
      <c r="E11" s="87">
        <v>299741.87</v>
      </c>
      <c r="F11" s="88"/>
      <c r="G11" s="88">
        <v>8395.58</v>
      </c>
      <c r="H11" s="88"/>
      <c r="I11" s="87">
        <v>1111432.9100000001</v>
      </c>
      <c r="J11" s="87">
        <v>0</v>
      </c>
      <c r="K11" s="87">
        <v>1486771.11</v>
      </c>
      <c r="L11" s="88"/>
      <c r="M11" s="10"/>
      <c r="N11" s="10"/>
    </row>
    <row r="12" spans="2:14" s="25" customFormat="1" ht="19.5" customHeight="1">
      <c r="B12" s="79" t="s">
        <v>46</v>
      </c>
      <c r="C12" s="89">
        <v>17829.81</v>
      </c>
      <c r="D12" s="90"/>
      <c r="E12" s="89">
        <v>27666.07</v>
      </c>
      <c r="F12" s="90"/>
      <c r="G12" s="90"/>
      <c r="H12" s="89"/>
      <c r="I12" s="89">
        <v>72555.35</v>
      </c>
      <c r="J12" s="89"/>
      <c r="K12" s="89">
        <v>118051.23</v>
      </c>
      <c r="L12" s="90"/>
      <c r="M12" s="10"/>
      <c r="N12" s="10"/>
    </row>
    <row r="13" spans="2:14" ht="19.5" customHeight="1">
      <c r="B13" s="79" t="s">
        <v>47</v>
      </c>
      <c r="C13" s="89">
        <v>49370.94</v>
      </c>
      <c r="D13" s="90"/>
      <c r="E13" s="89">
        <v>272075.8</v>
      </c>
      <c r="F13" s="90"/>
      <c r="G13" s="90">
        <v>8395.58</v>
      </c>
      <c r="H13" s="89"/>
      <c r="I13" s="89">
        <v>1038877.56</v>
      </c>
      <c r="J13" s="89"/>
      <c r="K13" s="89">
        <v>1368719.88</v>
      </c>
      <c r="L13" s="90"/>
      <c r="M13" s="10"/>
      <c r="N13" s="10"/>
    </row>
    <row r="14" spans="2:14" ht="31.5" customHeight="1">
      <c r="B14" s="74" t="s">
        <v>13</v>
      </c>
      <c r="C14" s="87"/>
      <c r="D14" s="88"/>
      <c r="E14" s="87">
        <v>33274</v>
      </c>
      <c r="F14" s="88"/>
      <c r="G14" s="88"/>
      <c r="H14" s="87"/>
      <c r="I14" s="87"/>
      <c r="J14" s="87"/>
      <c r="K14" s="87">
        <v>33274</v>
      </c>
      <c r="L14" s="88"/>
      <c r="M14" s="10"/>
      <c r="N14" s="10"/>
    </row>
    <row r="15" spans="2:14" ht="19.5" customHeight="1">
      <c r="B15" s="74" t="s">
        <v>14</v>
      </c>
      <c r="C15" s="87">
        <v>131202.3</v>
      </c>
      <c r="D15" s="88"/>
      <c r="E15" s="87">
        <v>6515.96</v>
      </c>
      <c r="F15" s="88"/>
      <c r="G15" s="88"/>
      <c r="H15" s="87"/>
      <c r="I15" s="87">
        <v>256684.71</v>
      </c>
      <c r="J15" s="87"/>
      <c r="K15" s="87">
        <v>394402.97</v>
      </c>
      <c r="L15" s="88"/>
      <c r="M15" s="10"/>
      <c r="N15" s="10"/>
    </row>
    <row r="16" spans="2:14" ht="19.5" customHeight="1">
      <c r="B16" s="74" t="s">
        <v>15</v>
      </c>
      <c r="C16" s="87">
        <v>128452.17</v>
      </c>
      <c r="D16" s="88"/>
      <c r="E16" s="87">
        <v>176562.85</v>
      </c>
      <c r="F16" s="88"/>
      <c r="G16" s="88">
        <v>6076.66</v>
      </c>
      <c r="H16" s="87"/>
      <c r="I16" s="87">
        <v>71062.81</v>
      </c>
      <c r="J16" s="87"/>
      <c r="K16" s="87">
        <v>382154.49</v>
      </c>
      <c r="L16" s="88"/>
      <c r="M16" s="10"/>
      <c r="N16" s="10"/>
    </row>
    <row r="17" spans="2:14" ht="19.5" customHeight="1">
      <c r="B17" s="66" t="s">
        <v>2</v>
      </c>
      <c r="C17" s="87"/>
      <c r="D17" s="87"/>
      <c r="E17" s="87"/>
      <c r="F17" s="87"/>
      <c r="G17" s="87">
        <v>18108.67</v>
      </c>
      <c r="H17" s="87"/>
      <c r="I17" s="87">
        <v>93620</v>
      </c>
      <c r="J17" s="87"/>
      <c r="K17" s="87">
        <v>111728.67</v>
      </c>
      <c r="L17" s="87"/>
      <c r="M17" s="10"/>
      <c r="N17" s="10"/>
    </row>
    <row r="18" spans="2:14" ht="19.5" customHeight="1">
      <c r="B18" s="91" t="s">
        <v>17</v>
      </c>
      <c r="C18" s="92">
        <v>36960</v>
      </c>
      <c r="D18" s="92"/>
      <c r="E18" s="92">
        <v>8484</v>
      </c>
      <c r="F18" s="92"/>
      <c r="G18" s="92"/>
      <c r="H18" s="92"/>
      <c r="I18" s="92">
        <v>2266425</v>
      </c>
      <c r="J18" s="92"/>
      <c r="K18" s="92">
        <v>2311569</v>
      </c>
      <c r="L18" s="92"/>
      <c r="M18" s="10"/>
      <c r="N18" s="10"/>
    </row>
    <row r="19" spans="2:14" ht="33.75" customHeight="1">
      <c r="B19" s="66" t="s">
        <v>18</v>
      </c>
      <c r="C19" s="87"/>
      <c r="D19" s="87"/>
      <c r="E19" s="87"/>
      <c r="F19" s="87"/>
      <c r="G19" s="87"/>
      <c r="H19" s="87"/>
      <c r="I19" s="87">
        <v>207000</v>
      </c>
      <c r="J19" s="87"/>
      <c r="K19" s="87">
        <v>207000</v>
      </c>
      <c r="L19" s="87"/>
      <c r="M19" s="10"/>
      <c r="N19" s="10"/>
    </row>
    <row r="20" spans="2:14" ht="35.25" customHeight="1">
      <c r="B20" s="66" t="s">
        <v>35</v>
      </c>
      <c r="C20" s="87">
        <v>52484.23</v>
      </c>
      <c r="D20" s="87"/>
      <c r="E20" s="87">
        <v>68520.18</v>
      </c>
      <c r="F20" s="87"/>
      <c r="G20" s="87">
        <v>6242.46</v>
      </c>
      <c r="H20" s="87"/>
      <c r="I20" s="87">
        <v>2507050</v>
      </c>
      <c r="J20" s="87">
        <v>489400</v>
      </c>
      <c r="K20" s="87">
        <v>2634296.87</v>
      </c>
      <c r="L20" s="87">
        <v>489400</v>
      </c>
      <c r="M20" s="10"/>
      <c r="N20" s="10"/>
    </row>
    <row r="21" spans="2:14" ht="19.5" customHeight="1">
      <c r="B21" s="93" t="s">
        <v>48</v>
      </c>
      <c r="C21" s="89">
        <v>35623.7</v>
      </c>
      <c r="D21" s="89"/>
      <c r="E21" s="89"/>
      <c r="F21" s="89"/>
      <c r="G21" s="89"/>
      <c r="H21" s="89"/>
      <c r="I21" s="89"/>
      <c r="J21" s="89"/>
      <c r="K21" s="89">
        <v>35623.7</v>
      </c>
      <c r="L21" s="89"/>
      <c r="M21" s="10"/>
      <c r="N21" s="10"/>
    </row>
    <row r="22" spans="2:14" ht="19.5" customHeight="1">
      <c r="B22" s="84" t="s">
        <v>45</v>
      </c>
      <c r="C22" s="89">
        <v>16860.53</v>
      </c>
      <c r="D22" s="89"/>
      <c r="E22" s="89">
        <v>68520.18</v>
      </c>
      <c r="F22" s="89"/>
      <c r="G22" s="89">
        <v>6242.46</v>
      </c>
      <c r="H22" s="89"/>
      <c r="I22" s="89">
        <v>2507050</v>
      </c>
      <c r="J22" s="89">
        <v>489400</v>
      </c>
      <c r="K22" s="89">
        <v>2598673.17</v>
      </c>
      <c r="L22" s="89">
        <v>489400</v>
      </c>
      <c r="M22" s="10"/>
      <c r="N22" s="10"/>
    </row>
    <row r="24" spans="11:12" ht="12.75">
      <c r="K24" s="10"/>
      <c r="L24" s="10"/>
    </row>
  </sheetData>
  <sheetProtection/>
  <mergeCells count="5">
    <mergeCell ref="B1:L1"/>
    <mergeCell ref="C5:J5"/>
    <mergeCell ref="K5:K6"/>
    <mergeCell ref="B5:B6"/>
    <mergeCell ref="L5:L6"/>
  </mergeCells>
  <printOptions/>
  <pageMargins left="0.2755905511811024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B1">
      <selection activeCell="C18" sqref="C18"/>
    </sheetView>
  </sheetViews>
  <sheetFormatPr defaultColWidth="9.140625" defaultRowHeight="15"/>
  <cols>
    <col min="1" max="1" width="4.00390625" style="6" customWidth="1"/>
    <col min="2" max="2" width="59.8515625" style="5" customWidth="1"/>
    <col min="3" max="3" width="21.8515625" style="6" customWidth="1"/>
    <col min="4" max="4" width="23.28125" style="6" customWidth="1"/>
    <col min="5" max="5" width="18.57421875" style="6" customWidth="1"/>
    <col min="6" max="6" width="22.421875" style="6" customWidth="1"/>
    <col min="7" max="7" width="20.8515625" style="6" customWidth="1"/>
    <col min="8" max="8" width="20.140625" style="8" customWidth="1"/>
    <col min="9" max="9" width="15.140625" style="6" customWidth="1"/>
    <col min="10" max="10" width="13.57421875" style="6" customWidth="1"/>
    <col min="11" max="16384" width="9.140625" style="6" customWidth="1"/>
  </cols>
  <sheetData>
    <row r="1" spans="2:8" s="8" customFormat="1" ht="16.5">
      <c r="B1" s="95" t="s">
        <v>54</v>
      </c>
      <c r="C1" s="95"/>
      <c r="D1" s="95"/>
      <c r="E1" s="95"/>
      <c r="F1" s="95"/>
      <c r="G1" s="95"/>
      <c r="H1" s="95"/>
    </row>
    <row r="2" spans="2:8" s="8" customFormat="1" ht="16.5">
      <c r="B2" s="14"/>
      <c r="C2" s="14"/>
      <c r="D2" s="14"/>
      <c r="E2" s="14"/>
      <c r="F2" s="14"/>
      <c r="G2" s="14"/>
      <c r="H2" s="14"/>
    </row>
    <row r="3" spans="2:8" s="8" customFormat="1" ht="16.5">
      <c r="B3" s="14"/>
      <c r="C3" s="14"/>
      <c r="D3" s="14"/>
      <c r="E3" s="14"/>
      <c r="F3" s="14"/>
      <c r="G3" s="14"/>
      <c r="H3" s="14"/>
    </row>
    <row r="4" ht="15">
      <c r="H4" s="41" t="s">
        <v>31</v>
      </c>
    </row>
    <row r="5" spans="1:9" ht="27" customHeight="1">
      <c r="A5" s="8"/>
      <c r="B5" s="101" t="s">
        <v>0</v>
      </c>
      <c r="C5" s="96" t="s">
        <v>26</v>
      </c>
      <c r="D5" s="97"/>
      <c r="E5" s="97"/>
      <c r="F5" s="97"/>
      <c r="G5" s="98"/>
      <c r="H5" s="101" t="s">
        <v>24</v>
      </c>
      <c r="I5" s="8"/>
    </row>
    <row r="6" spans="1:9" s="33" customFormat="1" ht="53.25" customHeight="1">
      <c r="A6" s="7"/>
      <c r="B6" s="102"/>
      <c r="C6" s="1" t="s">
        <v>20</v>
      </c>
      <c r="D6" s="1" t="s">
        <v>4</v>
      </c>
      <c r="E6" s="1" t="s">
        <v>5</v>
      </c>
      <c r="F6" s="1" t="s">
        <v>37</v>
      </c>
      <c r="G6" s="1" t="s">
        <v>23</v>
      </c>
      <c r="H6" s="102"/>
      <c r="I6" s="7"/>
    </row>
    <row r="7" spans="2:8" s="34" customFormat="1" ht="15.75" customHeight="1" hidden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5">
        <v>7</v>
      </c>
    </row>
    <row r="8" spans="2:10" ht="19.5" customHeight="1">
      <c r="B8" s="71" t="s">
        <v>6</v>
      </c>
      <c r="C8" s="72">
        <v>22706388.08</v>
      </c>
      <c r="D8" s="72">
        <v>6125644.26</v>
      </c>
      <c r="E8" s="72">
        <v>60835.21</v>
      </c>
      <c r="F8" s="73">
        <f>F9+F10+F11+F12+F13+F14+F17+F18+F19+F20+F21+F22</f>
        <v>322785.81</v>
      </c>
      <c r="G8" s="73">
        <f>G9+G10+G11+G12+G13+G14+G17+G18+G19+G20+G21+G22</f>
        <v>5791145.24</v>
      </c>
      <c r="H8" s="72">
        <f aca="true" t="shared" si="0" ref="H8:H24">C8+D8+E8+F8+G8</f>
        <v>35006798.599999994</v>
      </c>
      <c r="I8" s="35"/>
      <c r="J8" s="35"/>
    </row>
    <row r="9" spans="2:10" ht="19.5" customHeight="1">
      <c r="B9" s="74" t="s">
        <v>7</v>
      </c>
      <c r="C9" s="75">
        <v>4980637.19</v>
      </c>
      <c r="D9" s="75">
        <v>3032312.29</v>
      </c>
      <c r="E9" s="75">
        <v>32471.44</v>
      </c>
      <c r="F9" s="76">
        <v>195751.3</v>
      </c>
      <c r="G9" s="76">
        <v>3095992.21</v>
      </c>
      <c r="H9" s="75">
        <f t="shared" si="0"/>
        <v>11337164.43</v>
      </c>
      <c r="I9" s="35"/>
      <c r="J9" s="35"/>
    </row>
    <row r="10" spans="2:10" ht="19.5" customHeight="1">
      <c r="B10" s="74" t="s">
        <v>8</v>
      </c>
      <c r="C10" s="75">
        <v>6095.84</v>
      </c>
      <c r="D10" s="75">
        <v>4420.58</v>
      </c>
      <c r="E10" s="75"/>
      <c r="F10" s="76">
        <v>78640.93000000001</v>
      </c>
      <c r="G10" s="76">
        <v>562.5</v>
      </c>
      <c r="H10" s="75">
        <f t="shared" si="0"/>
        <v>89719.85</v>
      </c>
      <c r="I10" s="35"/>
      <c r="J10" s="35"/>
    </row>
    <row r="11" spans="2:10" ht="19.5" customHeight="1">
      <c r="B11" s="74" t="s">
        <v>9</v>
      </c>
      <c r="C11" s="75">
        <v>1896669.8</v>
      </c>
      <c r="D11" s="75">
        <v>1321128.28</v>
      </c>
      <c r="E11" s="75">
        <v>17442.31</v>
      </c>
      <c r="F11" s="76"/>
      <c r="G11" s="76">
        <v>891215.85</v>
      </c>
      <c r="H11" s="75">
        <f t="shared" si="0"/>
        <v>4126456.24</v>
      </c>
      <c r="I11" s="35"/>
      <c r="J11" s="35"/>
    </row>
    <row r="12" spans="2:10" ht="19.5" customHeight="1">
      <c r="B12" s="74" t="s">
        <v>10</v>
      </c>
      <c r="C12" s="75">
        <v>209.29</v>
      </c>
      <c r="D12" s="75">
        <v>7087.92</v>
      </c>
      <c r="E12" s="75">
        <v>1158.21</v>
      </c>
      <c r="F12" s="76"/>
      <c r="G12" s="76"/>
      <c r="H12" s="75">
        <f t="shared" si="0"/>
        <v>8455.42</v>
      </c>
      <c r="I12" s="35"/>
      <c r="J12" s="35"/>
    </row>
    <row r="13" spans="2:10" ht="19.5" customHeight="1">
      <c r="B13" s="74" t="s">
        <v>11</v>
      </c>
      <c r="C13" s="75">
        <v>6238</v>
      </c>
      <c r="D13" s="75">
        <v>991.2</v>
      </c>
      <c r="E13" s="75"/>
      <c r="F13" s="76"/>
      <c r="G13" s="76"/>
      <c r="H13" s="75">
        <f t="shared" si="0"/>
        <v>7229.2</v>
      </c>
      <c r="I13" s="35"/>
      <c r="J13" s="35"/>
    </row>
    <row r="14" spans="2:10" ht="19.5" customHeight="1">
      <c r="B14" s="74" t="s">
        <v>12</v>
      </c>
      <c r="C14" s="75">
        <v>131183.48</v>
      </c>
      <c r="D14" s="69">
        <v>7702.57</v>
      </c>
      <c r="E14" s="77"/>
      <c r="F14" s="78">
        <f>F15+F16</f>
        <v>0</v>
      </c>
      <c r="G14" s="76">
        <f>G15+G16</f>
        <v>169942.16</v>
      </c>
      <c r="H14" s="75">
        <f t="shared" si="0"/>
        <v>308828.21</v>
      </c>
      <c r="I14" s="35"/>
      <c r="J14" s="35"/>
    </row>
    <row r="15" spans="2:10" s="32" customFormat="1" ht="19.5" customHeight="1">
      <c r="B15" s="79" t="s">
        <v>42</v>
      </c>
      <c r="C15" s="80">
        <v>762.61</v>
      </c>
      <c r="D15" s="81"/>
      <c r="E15" s="81"/>
      <c r="F15" s="82"/>
      <c r="G15" s="82">
        <v>132578.13</v>
      </c>
      <c r="H15" s="80">
        <f t="shared" si="0"/>
        <v>133340.74</v>
      </c>
      <c r="I15" s="35"/>
      <c r="J15" s="36"/>
    </row>
    <row r="16" spans="2:10" s="32" customFormat="1" ht="19.5" customHeight="1">
      <c r="B16" s="79" t="s">
        <v>43</v>
      </c>
      <c r="C16" s="80">
        <v>1229.74</v>
      </c>
      <c r="D16" s="80">
        <v>7702.57</v>
      </c>
      <c r="E16" s="80"/>
      <c r="F16" s="82"/>
      <c r="G16" s="82">
        <v>37364.03</v>
      </c>
      <c r="H16" s="80">
        <f t="shared" si="0"/>
        <v>46296.34</v>
      </c>
      <c r="I16" s="35"/>
      <c r="J16" s="36"/>
    </row>
    <row r="17" spans="2:10" ht="19.5" customHeight="1">
      <c r="B17" s="74" t="s">
        <v>13</v>
      </c>
      <c r="C17" s="75">
        <v>644.5</v>
      </c>
      <c r="D17" s="75">
        <v>1249.44</v>
      </c>
      <c r="E17" s="75"/>
      <c r="F17" s="76"/>
      <c r="G17" s="76">
        <v>600</v>
      </c>
      <c r="H17" s="75">
        <f t="shared" si="0"/>
        <v>2493.94</v>
      </c>
      <c r="I17" s="35"/>
      <c r="J17" s="35"/>
    </row>
    <row r="18" spans="2:10" ht="19.5" customHeight="1">
      <c r="B18" s="74" t="s">
        <v>14</v>
      </c>
      <c r="C18" s="75">
        <v>575601.87</v>
      </c>
      <c r="D18" s="75">
        <v>292538.57</v>
      </c>
      <c r="E18" s="75"/>
      <c r="F18" s="76"/>
      <c r="G18" s="76">
        <v>208150.51</v>
      </c>
      <c r="H18" s="75">
        <f t="shared" si="0"/>
        <v>1076290.95</v>
      </c>
      <c r="I18" s="35"/>
      <c r="J18" s="35"/>
    </row>
    <row r="19" spans="2:10" ht="19.5" customHeight="1">
      <c r="B19" s="74" t="s">
        <v>15</v>
      </c>
      <c r="C19" s="75">
        <v>1420024.59</v>
      </c>
      <c r="D19" s="75">
        <v>1378019.61</v>
      </c>
      <c r="E19" s="75"/>
      <c r="F19" s="76">
        <v>37379.58</v>
      </c>
      <c r="G19" s="76">
        <v>1163651.33</v>
      </c>
      <c r="H19" s="75">
        <f t="shared" si="0"/>
        <v>3999075.1100000003</v>
      </c>
      <c r="I19" s="35"/>
      <c r="J19" s="35"/>
    </row>
    <row r="20" spans="2:9" ht="15">
      <c r="B20" s="66" t="s">
        <v>2</v>
      </c>
      <c r="C20" s="75">
        <v>21470.81</v>
      </c>
      <c r="D20" s="75">
        <v>11849.2</v>
      </c>
      <c r="E20" s="75"/>
      <c r="F20" s="76"/>
      <c r="G20" s="76">
        <v>14983.43</v>
      </c>
      <c r="H20" s="75">
        <f t="shared" si="0"/>
        <v>48303.44</v>
      </c>
      <c r="I20" s="35"/>
    </row>
    <row r="21" spans="2:9" ht="15">
      <c r="B21" s="66" t="s">
        <v>17</v>
      </c>
      <c r="C21" s="75">
        <v>238600.47</v>
      </c>
      <c r="D21" s="75">
        <v>31100</v>
      </c>
      <c r="E21" s="75"/>
      <c r="F21" s="76">
        <v>8418</v>
      </c>
      <c r="G21" s="76">
        <v>72000</v>
      </c>
      <c r="H21" s="75">
        <f t="shared" si="0"/>
        <v>350118.47</v>
      </c>
      <c r="I21" s="35"/>
    </row>
    <row r="22" spans="2:9" ht="16.5" customHeight="1">
      <c r="B22" s="66" t="s">
        <v>35</v>
      </c>
      <c r="C22" s="75">
        <v>13429012.24</v>
      </c>
      <c r="D22" s="75">
        <v>37244.6</v>
      </c>
      <c r="E22" s="75">
        <v>9763.25</v>
      </c>
      <c r="F22" s="76">
        <f>F23+F24</f>
        <v>2596</v>
      </c>
      <c r="G22" s="76">
        <f>G23++G24</f>
        <v>174047.25</v>
      </c>
      <c r="H22" s="75">
        <f t="shared" si="0"/>
        <v>13652663.34</v>
      </c>
      <c r="I22" s="35"/>
    </row>
    <row r="23" spans="2:9" ht="17.25" customHeight="1">
      <c r="B23" s="83" t="s">
        <v>44</v>
      </c>
      <c r="C23" s="80">
        <v>12845587.44</v>
      </c>
      <c r="D23" s="80"/>
      <c r="E23" s="80"/>
      <c r="F23" s="82"/>
      <c r="G23" s="82"/>
      <c r="H23" s="80">
        <f t="shared" si="0"/>
        <v>12845587.44</v>
      </c>
      <c r="I23" s="35"/>
    </row>
    <row r="24" spans="2:9" ht="15">
      <c r="B24" s="84" t="s">
        <v>45</v>
      </c>
      <c r="C24" s="80">
        <v>583424.8</v>
      </c>
      <c r="D24" s="80">
        <v>37244.6</v>
      </c>
      <c r="E24" s="80">
        <v>9763.25</v>
      </c>
      <c r="F24" s="82">
        <v>2596</v>
      </c>
      <c r="G24" s="82">
        <v>174047.25</v>
      </c>
      <c r="H24" s="80">
        <f t="shared" si="0"/>
        <v>807075.9</v>
      </c>
      <c r="I24" s="35"/>
    </row>
    <row r="27" ht="15">
      <c r="H27" s="67"/>
    </row>
  </sheetData>
  <sheetProtection/>
  <mergeCells count="4">
    <mergeCell ref="B1:H1"/>
    <mergeCell ref="C5:G5"/>
    <mergeCell ref="H5:H6"/>
    <mergeCell ref="B5:B6"/>
  </mergeCells>
  <printOptions/>
  <pageMargins left="0.2755905511811024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K1">
      <selection activeCell="X3" sqref="X3"/>
    </sheetView>
  </sheetViews>
  <sheetFormatPr defaultColWidth="9.140625" defaultRowHeight="15"/>
  <cols>
    <col min="1" max="1" width="4.00390625" style="4" customWidth="1"/>
    <col min="2" max="2" width="29.7109375" style="3" customWidth="1"/>
    <col min="3" max="3" width="11.140625" style="4" customWidth="1"/>
    <col min="4" max="4" width="9.140625" style="12" customWidth="1"/>
    <col min="5" max="5" width="12.8515625" style="4" customWidth="1"/>
    <col min="6" max="6" width="12.8515625" style="12" customWidth="1"/>
    <col min="7" max="7" width="14.28125" style="4" customWidth="1"/>
    <col min="8" max="8" width="12.7109375" style="12" customWidth="1"/>
    <col min="9" max="9" width="12.28125" style="4" customWidth="1"/>
    <col min="10" max="10" width="9.00390625" style="12" customWidth="1"/>
    <col min="11" max="11" width="13.7109375" style="4" customWidth="1"/>
    <col min="12" max="12" width="9.28125" style="12" customWidth="1"/>
    <col min="13" max="13" width="15.421875" style="4" customWidth="1"/>
    <col min="14" max="14" width="9.8515625" style="12" customWidth="1"/>
    <col min="15" max="15" width="15.28125" style="4" customWidth="1"/>
    <col min="16" max="16" width="9.421875" style="12" customWidth="1"/>
    <col min="17" max="17" width="12.00390625" style="12" customWidth="1"/>
    <col min="18" max="18" width="9.00390625" style="12" customWidth="1"/>
    <col min="19" max="19" width="15.7109375" style="4" customWidth="1"/>
    <col min="20" max="20" width="8.8515625" style="12" customWidth="1"/>
    <col min="21" max="21" width="16.421875" style="11" customWidth="1"/>
    <col min="22" max="22" width="12.421875" style="21" customWidth="1"/>
    <col min="23" max="23" width="10.57421875" style="4" bestFit="1" customWidth="1"/>
    <col min="24" max="24" width="12.28125" style="4" bestFit="1" customWidth="1"/>
    <col min="25" max="25" width="11.7109375" style="4" customWidth="1"/>
    <col min="26" max="16384" width="9.140625" style="4" customWidth="1"/>
  </cols>
  <sheetData>
    <row r="1" spans="2:22" s="11" customFormat="1" ht="18.75">
      <c r="B1" s="103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2" s="11" customFormat="1" ht="18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43"/>
      <c r="R2" s="43"/>
      <c r="S2" s="13"/>
      <c r="T2" s="13"/>
      <c r="U2" s="13"/>
      <c r="V2" s="13"/>
    </row>
    <row r="3" spans="2:22" s="11" customFormat="1" ht="18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56"/>
      <c r="P3" s="13"/>
      <c r="Q3" s="43"/>
      <c r="R3" s="43"/>
      <c r="S3" s="13"/>
      <c r="T3" s="13"/>
      <c r="U3" s="13"/>
      <c r="V3" s="13"/>
    </row>
    <row r="4" ht="12.75">
      <c r="V4" s="41" t="s">
        <v>31</v>
      </c>
    </row>
    <row r="5" spans="2:22" s="11" customFormat="1" ht="24.75" customHeight="1">
      <c r="B5" s="99" t="s">
        <v>0</v>
      </c>
      <c r="C5" s="104" t="s">
        <v>25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99" t="s">
        <v>22</v>
      </c>
      <c r="V5" s="99" t="s">
        <v>19</v>
      </c>
    </row>
    <row r="6" spans="2:22" s="9" customFormat="1" ht="99.75" customHeight="1">
      <c r="B6" s="100"/>
      <c r="C6" s="1" t="s">
        <v>3</v>
      </c>
      <c r="D6" s="1" t="s">
        <v>19</v>
      </c>
      <c r="E6" s="1" t="s">
        <v>20</v>
      </c>
      <c r="F6" s="1" t="s">
        <v>19</v>
      </c>
      <c r="G6" s="1" t="s">
        <v>4</v>
      </c>
      <c r="H6" s="1" t="s">
        <v>19</v>
      </c>
      <c r="I6" s="1" t="s">
        <v>5</v>
      </c>
      <c r="J6" s="1" t="s">
        <v>19</v>
      </c>
      <c r="K6" s="1" t="s">
        <v>39</v>
      </c>
      <c r="L6" s="1" t="s">
        <v>19</v>
      </c>
      <c r="M6" s="1" t="s">
        <v>27</v>
      </c>
      <c r="N6" s="1" t="s">
        <v>19</v>
      </c>
      <c r="O6" s="1" t="s">
        <v>23</v>
      </c>
      <c r="P6" s="1" t="s">
        <v>19</v>
      </c>
      <c r="Q6" s="1" t="s">
        <v>40</v>
      </c>
      <c r="R6" s="1" t="s">
        <v>19</v>
      </c>
      <c r="S6" s="1" t="s">
        <v>49</v>
      </c>
      <c r="T6" s="1" t="s">
        <v>19</v>
      </c>
      <c r="U6" s="100"/>
      <c r="V6" s="100"/>
    </row>
    <row r="7" spans="2:22" s="29" customFormat="1" ht="12" hidden="1">
      <c r="B7" s="40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7">
        <v>15</v>
      </c>
      <c r="Q7" s="27"/>
      <c r="R7" s="27"/>
      <c r="S7" s="26">
        <v>16</v>
      </c>
      <c r="T7" s="26">
        <v>17</v>
      </c>
      <c r="U7" s="28">
        <v>20</v>
      </c>
      <c r="V7" s="28">
        <v>21</v>
      </c>
    </row>
    <row r="8" spans="1:25" s="11" customFormat="1" ht="17.25" customHeight="1">
      <c r="A8" s="37"/>
      <c r="B8" s="44" t="s">
        <v>6</v>
      </c>
      <c r="C8" s="68">
        <v>59886.19</v>
      </c>
      <c r="D8" s="68"/>
      <c r="E8" s="68">
        <v>1640793.3</v>
      </c>
      <c r="F8" s="68">
        <v>108000</v>
      </c>
      <c r="G8" s="68">
        <v>1001554.75</v>
      </c>
      <c r="H8" s="68">
        <v>263403.61</v>
      </c>
      <c r="I8" s="68">
        <v>292169.21</v>
      </c>
      <c r="J8" s="68"/>
      <c r="K8" s="68">
        <v>284176.63</v>
      </c>
      <c r="L8" s="68"/>
      <c r="M8" s="49">
        <f>M9+M10+M11+M12+M16+M17+M18+M21</f>
        <v>1717996.75</v>
      </c>
      <c r="N8" s="68"/>
      <c r="O8" s="49">
        <v>1556093.07</v>
      </c>
      <c r="P8" s="68"/>
      <c r="Q8" s="68">
        <v>19901.91</v>
      </c>
      <c r="R8" s="68"/>
      <c r="S8" s="49">
        <f>S9+S10+S11+S12+S16+S17+S18</f>
        <v>5153209.58</v>
      </c>
      <c r="T8" s="68"/>
      <c r="U8" s="68">
        <f>C8+E8+G8+I8+K8+M8+O8+S8+Q8</f>
        <v>11725781.39</v>
      </c>
      <c r="V8" s="68">
        <v>371403.61</v>
      </c>
      <c r="W8" s="10"/>
      <c r="X8" s="10"/>
      <c r="Y8" s="10"/>
    </row>
    <row r="9" spans="1:25" ht="15">
      <c r="A9" s="38"/>
      <c r="B9" s="45" t="s">
        <v>8</v>
      </c>
      <c r="C9" s="69">
        <v>5472</v>
      </c>
      <c r="D9" s="69"/>
      <c r="E9" s="69"/>
      <c r="F9" s="69"/>
      <c r="G9" s="69"/>
      <c r="H9" s="69"/>
      <c r="I9" s="69"/>
      <c r="J9" s="69"/>
      <c r="K9" s="69">
        <v>37800</v>
      </c>
      <c r="L9" s="69"/>
      <c r="M9" s="53">
        <v>2100</v>
      </c>
      <c r="N9" s="69"/>
      <c r="O9" s="53">
        <v>35600</v>
      </c>
      <c r="P9" s="69"/>
      <c r="Q9" s="69"/>
      <c r="R9" s="69"/>
      <c r="S9" s="53"/>
      <c r="T9" s="69"/>
      <c r="U9" s="69">
        <f>C9+E9+G9+I9+K9+M9+O9+S9+Q9</f>
        <v>80972</v>
      </c>
      <c r="V9" s="69"/>
      <c r="W9" s="23"/>
      <c r="X9" s="10"/>
      <c r="Y9" s="10"/>
    </row>
    <row r="10" spans="1:25" ht="15">
      <c r="A10" s="38"/>
      <c r="B10" s="45" t="s">
        <v>10</v>
      </c>
      <c r="C10" s="69"/>
      <c r="D10" s="69"/>
      <c r="E10" s="69">
        <v>339469.2</v>
      </c>
      <c r="F10" s="69"/>
      <c r="G10" s="69">
        <v>7449.57</v>
      </c>
      <c r="H10" s="69"/>
      <c r="I10" s="69">
        <v>20678.2</v>
      </c>
      <c r="J10" s="69"/>
      <c r="K10" s="69"/>
      <c r="L10" s="69"/>
      <c r="M10" s="53">
        <v>18665.04</v>
      </c>
      <c r="N10" s="69"/>
      <c r="O10" s="53"/>
      <c r="P10" s="69"/>
      <c r="Q10" s="69"/>
      <c r="R10" s="69"/>
      <c r="S10" s="53"/>
      <c r="T10" s="69"/>
      <c r="U10" s="69">
        <f aca="true" t="shared" si="0" ref="U10:U20">C10+E10+G10+I10+K10+M10+O10+S10+Q10</f>
        <v>386262.01</v>
      </c>
      <c r="V10" s="69"/>
      <c r="W10" s="23"/>
      <c r="X10" s="10"/>
      <c r="Y10" s="10"/>
    </row>
    <row r="11" spans="1:25" s="25" customFormat="1" ht="15">
      <c r="A11" s="39"/>
      <c r="B11" s="45" t="s">
        <v>11</v>
      </c>
      <c r="C11" s="69">
        <v>46915.4</v>
      </c>
      <c r="D11" s="69"/>
      <c r="E11" s="69">
        <v>30276</v>
      </c>
      <c r="F11" s="69"/>
      <c r="G11" s="69"/>
      <c r="H11" s="69"/>
      <c r="I11" s="69"/>
      <c r="J11" s="69"/>
      <c r="K11" s="69"/>
      <c r="L11" s="69"/>
      <c r="M11" s="53">
        <v>10930</v>
      </c>
      <c r="N11" s="69"/>
      <c r="O11" s="53">
        <v>683612.6</v>
      </c>
      <c r="P11" s="69"/>
      <c r="Q11" s="69"/>
      <c r="R11" s="69"/>
      <c r="S11" s="53"/>
      <c r="T11" s="69"/>
      <c r="U11" s="69">
        <f t="shared" si="0"/>
        <v>771734</v>
      </c>
      <c r="V11" s="69"/>
      <c r="W11" s="24"/>
      <c r="X11" s="10"/>
      <c r="Y11" s="10"/>
    </row>
    <row r="12" spans="1:25" s="25" customFormat="1" ht="15">
      <c r="A12" s="39"/>
      <c r="B12" s="45" t="s">
        <v>12</v>
      </c>
      <c r="C12" s="69">
        <v>7498.79</v>
      </c>
      <c r="D12" s="69"/>
      <c r="E12" s="69">
        <v>503284.71</v>
      </c>
      <c r="F12" s="69"/>
      <c r="G12" s="69">
        <v>468189.26</v>
      </c>
      <c r="H12" s="69"/>
      <c r="I12" s="69">
        <v>108637.61</v>
      </c>
      <c r="J12" s="69"/>
      <c r="K12" s="69"/>
      <c r="L12" s="69"/>
      <c r="M12" s="53">
        <f>M13+M14+M15</f>
        <v>503926.36</v>
      </c>
      <c r="N12" s="69"/>
      <c r="O12" s="53">
        <v>763803.78</v>
      </c>
      <c r="P12" s="69"/>
      <c r="Q12" s="69">
        <v>1894.4</v>
      </c>
      <c r="R12" s="69"/>
      <c r="S12" s="53">
        <f>S13+S14+S15</f>
        <v>0</v>
      </c>
      <c r="T12" s="69"/>
      <c r="U12" s="69">
        <f>C12+E12+G12+I12+K12+M12+O12+S12+Q12</f>
        <v>2357234.9099999997</v>
      </c>
      <c r="V12" s="69">
        <v>371403.61</v>
      </c>
      <c r="W12" s="24"/>
      <c r="X12" s="10"/>
      <c r="Y12" s="10"/>
    </row>
    <row r="13" spans="1:25" s="25" customFormat="1" ht="15">
      <c r="A13" s="39"/>
      <c r="B13" s="57" t="s">
        <v>46</v>
      </c>
      <c r="C13" s="70">
        <v>7498.79</v>
      </c>
      <c r="D13" s="70"/>
      <c r="E13" s="70">
        <v>104336.15</v>
      </c>
      <c r="F13" s="70"/>
      <c r="G13" s="70">
        <v>69806.92</v>
      </c>
      <c r="H13" s="70"/>
      <c r="I13" s="70">
        <v>51892.83</v>
      </c>
      <c r="J13" s="70"/>
      <c r="K13" s="70"/>
      <c r="L13" s="70"/>
      <c r="M13" s="62">
        <v>23662.39</v>
      </c>
      <c r="N13" s="70"/>
      <c r="O13" s="62"/>
      <c r="P13" s="70"/>
      <c r="Q13" s="70">
        <v>1894.4</v>
      </c>
      <c r="R13" s="70"/>
      <c r="S13" s="62"/>
      <c r="T13" s="70"/>
      <c r="U13" s="70">
        <f t="shared" si="0"/>
        <v>259091.48</v>
      </c>
      <c r="V13" s="70"/>
      <c r="W13" s="24"/>
      <c r="X13" s="10"/>
      <c r="Y13" s="10"/>
    </row>
    <row r="14" spans="1:25" ht="15">
      <c r="A14" s="38"/>
      <c r="B14" s="57" t="s">
        <v>47</v>
      </c>
      <c r="C14" s="70"/>
      <c r="D14" s="70"/>
      <c r="E14" s="70">
        <v>398743.07</v>
      </c>
      <c r="F14" s="70"/>
      <c r="G14" s="70">
        <v>398382.34</v>
      </c>
      <c r="H14" s="70"/>
      <c r="I14" s="70">
        <v>56744.78</v>
      </c>
      <c r="J14" s="70"/>
      <c r="K14" s="70"/>
      <c r="L14" s="70"/>
      <c r="M14" s="62">
        <v>480263.97</v>
      </c>
      <c r="N14" s="70"/>
      <c r="O14" s="62">
        <v>763803.78</v>
      </c>
      <c r="P14" s="70"/>
      <c r="Q14" s="70"/>
      <c r="R14" s="70"/>
      <c r="S14" s="62"/>
      <c r="T14" s="70"/>
      <c r="U14" s="70">
        <f t="shared" si="0"/>
        <v>2097937.9400000004</v>
      </c>
      <c r="V14" s="70"/>
      <c r="W14" s="23"/>
      <c r="X14" s="10"/>
      <c r="Y14" s="10"/>
    </row>
    <row r="15" spans="1:25" ht="17.25" customHeight="1">
      <c r="A15" s="38"/>
      <c r="B15" s="57" t="s">
        <v>52</v>
      </c>
      <c r="C15" s="70"/>
      <c r="D15" s="70"/>
      <c r="E15" s="70">
        <v>205.49</v>
      </c>
      <c r="F15" s="70"/>
      <c r="G15" s="70"/>
      <c r="H15" s="70"/>
      <c r="I15" s="70"/>
      <c r="J15" s="70"/>
      <c r="K15" s="70"/>
      <c r="L15" s="70"/>
      <c r="M15" s="62"/>
      <c r="N15" s="70"/>
      <c r="O15" s="62"/>
      <c r="P15" s="70"/>
      <c r="Q15" s="70"/>
      <c r="R15" s="70"/>
      <c r="S15" s="62"/>
      <c r="T15" s="70"/>
      <c r="U15" s="70">
        <f t="shared" si="0"/>
        <v>205.49</v>
      </c>
      <c r="V15" s="70"/>
      <c r="W15" s="23"/>
      <c r="X15" s="10"/>
      <c r="Y15" s="10"/>
    </row>
    <row r="16" spans="1:25" ht="30">
      <c r="A16" s="38"/>
      <c r="B16" s="45" t="s">
        <v>13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53"/>
      <c r="N16" s="69"/>
      <c r="O16" s="53"/>
      <c r="P16" s="69"/>
      <c r="Q16" s="69"/>
      <c r="R16" s="69"/>
      <c r="S16" s="53">
        <v>5153209.58</v>
      </c>
      <c r="T16" s="69"/>
      <c r="U16" s="69">
        <f t="shared" si="0"/>
        <v>5153209.58</v>
      </c>
      <c r="V16" s="69"/>
      <c r="W16" s="23"/>
      <c r="X16" s="10"/>
      <c r="Y16" s="10"/>
    </row>
    <row r="17" spans="1:25" s="25" customFormat="1" ht="30">
      <c r="A17" s="39"/>
      <c r="B17" s="45" t="s">
        <v>14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53">
        <v>6957.99</v>
      </c>
      <c r="N17" s="69"/>
      <c r="O17" s="53">
        <v>2879.45</v>
      </c>
      <c r="P17" s="69"/>
      <c r="Q17" s="69"/>
      <c r="R17" s="69"/>
      <c r="S17" s="53"/>
      <c r="T17" s="69"/>
      <c r="U17" s="69">
        <f t="shared" si="0"/>
        <v>9837.439999999999</v>
      </c>
      <c r="V17" s="69"/>
      <c r="W17" s="24"/>
      <c r="X17" s="10"/>
      <c r="Y17" s="10"/>
    </row>
    <row r="18" spans="1:25" s="25" customFormat="1" ht="15">
      <c r="A18" s="39"/>
      <c r="B18" s="46" t="s">
        <v>15</v>
      </c>
      <c r="C18" s="69"/>
      <c r="D18" s="69"/>
      <c r="E18" s="69">
        <v>685282.3</v>
      </c>
      <c r="F18" s="69">
        <v>108000</v>
      </c>
      <c r="G18" s="69">
        <v>525915.92</v>
      </c>
      <c r="H18" s="69">
        <v>263403.61</v>
      </c>
      <c r="I18" s="69">
        <v>43335.12</v>
      </c>
      <c r="J18" s="69"/>
      <c r="K18" s="69">
        <v>246376.63</v>
      </c>
      <c r="L18" s="69"/>
      <c r="M18" s="53">
        <v>1175372.36</v>
      </c>
      <c r="N18" s="69"/>
      <c r="O18" s="53">
        <v>62309.240000000005</v>
      </c>
      <c r="P18" s="69"/>
      <c r="Q18" s="69">
        <v>18007.51</v>
      </c>
      <c r="R18" s="69"/>
      <c r="S18" s="53"/>
      <c r="T18" s="69"/>
      <c r="U18" s="69">
        <f t="shared" si="0"/>
        <v>2756599.08</v>
      </c>
      <c r="V18" s="69"/>
      <c r="W18" s="24"/>
      <c r="X18" s="10"/>
      <c r="Y18" s="10"/>
    </row>
    <row r="19" spans="1:25" s="25" customFormat="1" ht="30">
      <c r="A19" s="39"/>
      <c r="B19" s="66" t="s">
        <v>35</v>
      </c>
      <c r="C19" s="69"/>
      <c r="D19" s="69"/>
      <c r="E19" s="69">
        <f>SUM(E20,E21)</f>
        <v>82481.09</v>
      </c>
      <c r="F19" s="69"/>
      <c r="G19" s="69"/>
      <c r="H19" s="69"/>
      <c r="I19" s="69">
        <f>SUM(I20,I21)</f>
        <v>119518.28</v>
      </c>
      <c r="J19" s="69"/>
      <c r="K19" s="69"/>
      <c r="L19" s="69"/>
      <c r="M19" s="53">
        <f>SUM(M20,M21)</f>
        <v>45</v>
      </c>
      <c r="N19" s="69"/>
      <c r="O19" s="69">
        <f>SUM(O20,O21)</f>
        <v>7888</v>
      </c>
      <c r="P19" s="69"/>
      <c r="Q19" s="69"/>
      <c r="R19" s="69"/>
      <c r="S19" s="53"/>
      <c r="T19" s="69"/>
      <c r="U19" s="69">
        <f t="shared" si="0"/>
        <v>209932.37</v>
      </c>
      <c r="V19" s="69"/>
      <c r="W19" s="24"/>
      <c r="X19" s="10"/>
      <c r="Y19" s="10"/>
    </row>
    <row r="20" spans="2:25" ht="15">
      <c r="B20" s="58" t="s">
        <v>48</v>
      </c>
      <c r="C20" s="61"/>
      <c r="D20" s="61"/>
      <c r="E20" s="61">
        <v>79906.09</v>
      </c>
      <c r="F20" s="61"/>
      <c r="G20" s="61"/>
      <c r="H20" s="61"/>
      <c r="I20" s="61">
        <v>119518.28</v>
      </c>
      <c r="J20" s="61"/>
      <c r="K20" s="61"/>
      <c r="L20" s="61"/>
      <c r="M20" s="62"/>
      <c r="N20" s="61"/>
      <c r="O20" s="62"/>
      <c r="P20" s="61"/>
      <c r="Q20" s="61"/>
      <c r="R20" s="61"/>
      <c r="S20" s="62"/>
      <c r="T20" s="61"/>
      <c r="U20" s="70">
        <f t="shared" si="0"/>
        <v>199424.37</v>
      </c>
      <c r="V20" s="61"/>
      <c r="X20" s="10"/>
      <c r="Y20" s="10"/>
    </row>
    <row r="21" spans="2:25" ht="30">
      <c r="B21" s="59" t="s">
        <v>45</v>
      </c>
      <c r="C21" s="61"/>
      <c r="D21" s="61"/>
      <c r="E21" s="61">
        <v>2575</v>
      </c>
      <c r="F21" s="61"/>
      <c r="G21" s="61"/>
      <c r="H21" s="61"/>
      <c r="I21" s="61"/>
      <c r="J21" s="61"/>
      <c r="K21" s="61"/>
      <c r="L21" s="61"/>
      <c r="M21" s="62">
        <v>45</v>
      </c>
      <c r="N21" s="61"/>
      <c r="O21" s="62">
        <v>7888</v>
      </c>
      <c r="P21" s="61"/>
      <c r="Q21" s="61"/>
      <c r="R21" s="61"/>
      <c r="S21" s="62"/>
      <c r="T21" s="61"/>
      <c r="U21" s="70">
        <f>C21+E21+G21+I21+K21+M21+O21+S21+Q21</f>
        <v>10508</v>
      </c>
      <c r="V21" s="61"/>
      <c r="X21" s="10"/>
      <c r="Y21" s="10"/>
    </row>
    <row r="23" ht="12.75">
      <c r="M23" s="23"/>
    </row>
    <row r="24" ht="12.75">
      <c r="U24" s="10"/>
    </row>
  </sheetData>
  <sheetProtection/>
  <mergeCells count="5">
    <mergeCell ref="B1:V1"/>
    <mergeCell ref="B5:B6"/>
    <mergeCell ref="C5:T5"/>
    <mergeCell ref="U5:U6"/>
    <mergeCell ref="V5:V6"/>
  </mergeCells>
  <printOptions/>
  <pageMargins left="0.2755905511811024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2"/>
  <sheetViews>
    <sheetView showZeros="0" zoomScalePageLayoutView="0" workbookViewId="0" topLeftCell="K1">
      <selection activeCell="S4" sqref="S4"/>
    </sheetView>
  </sheetViews>
  <sheetFormatPr defaultColWidth="9.140625" defaultRowHeight="15"/>
  <cols>
    <col min="1" max="1" width="0" style="6" hidden="1" customWidth="1"/>
    <col min="2" max="2" width="38.421875" style="5" customWidth="1"/>
    <col min="3" max="3" width="14.7109375" style="6" customWidth="1"/>
    <col min="4" max="4" width="11.140625" style="6" customWidth="1"/>
    <col min="5" max="5" width="15.28125" style="6" customWidth="1"/>
    <col min="6" max="6" width="11.421875" style="6" customWidth="1"/>
    <col min="7" max="7" width="15.8515625" style="6" customWidth="1"/>
    <col min="8" max="9" width="13.00390625" style="6" customWidth="1"/>
    <col min="10" max="10" width="9.28125" style="6" customWidth="1"/>
    <col min="11" max="11" width="13.28125" style="6" customWidth="1"/>
    <col min="12" max="12" width="10.140625" style="6" customWidth="1"/>
    <col min="13" max="13" width="13.7109375" style="6" customWidth="1"/>
    <col min="14" max="14" width="9.140625" style="6" customWidth="1"/>
    <col min="15" max="15" width="14.421875" style="6" customWidth="1"/>
    <col min="16" max="16" width="9.7109375" style="6" customWidth="1"/>
    <col min="17" max="17" width="12.57421875" style="6" customWidth="1"/>
    <col min="18" max="18" width="10.00390625" style="6" customWidth="1"/>
    <col min="19" max="19" width="14.28125" style="6" customWidth="1"/>
    <col min="20" max="20" width="11.00390625" style="6" customWidth="1"/>
    <col min="21" max="21" width="13.28125" style="6" customWidth="1"/>
    <col min="22" max="22" width="11.00390625" style="6" customWidth="1"/>
    <col min="23" max="23" width="17.140625" style="6" customWidth="1"/>
    <col min="24" max="24" width="10.28125" style="6" customWidth="1"/>
    <col min="25" max="25" width="12.57421875" style="6" customWidth="1"/>
    <col min="26" max="26" width="10.8515625" style="6" customWidth="1"/>
    <col min="27" max="27" width="16.421875" style="6" customWidth="1"/>
    <col min="28" max="28" width="12.8515625" style="6" customWidth="1"/>
    <col min="29" max="29" width="11.421875" style="6" bestFit="1" customWidth="1"/>
    <col min="30" max="30" width="15.28125" style="6" customWidth="1"/>
    <col min="31" max="31" width="11.7109375" style="6" customWidth="1"/>
    <col min="32" max="16384" width="9.140625" style="6" customWidth="1"/>
  </cols>
  <sheetData>
    <row r="1" spans="2:28" ht="19.5" customHeight="1">
      <c r="B1" s="103" t="s">
        <v>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2:28" ht="19.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2:28" ht="19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94"/>
      <c r="X3" s="42"/>
      <c r="Y3" s="42"/>
      <c r="Z3" s="42"/>
      <c r="AA3" s="42"/>
      <c r="AB3" s="42"/>
    </row>
    <row r="4" ht="15">
      <c r="AB4" s="41" t="s">
        <v>31</v>
      </c>
    </row>
    <row r="5" spans="2:28" s="2" customFormat="1" ht="31.5" customHeight="1">
      <c r="B5" s="101" t="s">
        <v>0</v>
      </c>
      <c r="C5" s="104" t="s">
        <v>25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101" t="s">
        <v>21</v>
      </c>
      <c r="AB5" s="99" t="s">
        <v>50</v>
      </c>
    </row>
    <row r="6" spans="2:28" s="17" customFormat="1" ht="89.25" customHeight="1">
      <c r="B6" s="102"/>
      <c r="C6" s="1" t="s">
        <v>3</v>
      </c>
      <c r="D6" s="1" t="s">
        <v>30</v>
      </c>
      <c r="E6" s="1" t="s">
        <v>20</v>
      </c>
      <c r="F6" s="1" t="s">
        <v>30</v>
      </c>
      <c r="G6" s="1" t="s">
        <v>4</v>
      </c>
      <c r="H6" s="1" t="s">
        <v>19</v>
      </c>
      <c r="I6" s="1" t="s">
        <v>5</v>
      </c>
      <c r="J6" s="1" t="s">
        <v>50</v>
      </c>
      <c r="K6" s="1" t="s">
        <v>53</v>
      </c>
      <c r="L6" s="1" t="s">
        <v>30</v>
      </c>
      <c r="M6" s="1" t="s">
        <v>28</v>
      </c>
      <c r="N6" s="1" t="s">
        <v>50</v>
      </c>
      <c r="O6" s="1" t="s">
        <v>1</v>
      </c>
      <c r="P6" s="1" t="s">
        <v>30</v>
      </c>
      <c r="Q6" s="1" t="s">
        <v>29</v>
      </c>
      <c r="R6" s="1" t="s">
        <v>30</v>
      </c>
      <c r="S6" s="1" t="s">
        <v>51</v>
      </c>
      <c r="T6" s="1" t="s">
        <v>30</v>
      </c>
      <c r="U6" s="1" t="s">
        <v>23</v>
      </c>
      <c r="V6" s="1" t="s">
        <v>30</v>
      </c>
      <c r="W6" s="1" t="s">
        <v>49</v>
      </c>
      <c r="X6" s="1" t="s">
        <v>30</v>
      </c>
      <c r="Y6" s="1" t="s">
        <v>2</v>
      </c>
      <c r="Z6" s="1" t="s">
        <v>30</v>
      </c>
      <c r="AA6" s="102"/>
      <c r="AB6" s="100"/>
    </row>
    <row r="7" spans="2:28" s="20" customFormat="1" ht="18" customHeight="1" hidden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19">
        <v>15</v>
      </c>
      <c r="Q7" s="19">
        <v>16</v>
      </c>
      <c r="R7" s="19">
        <v>17</v>
      </c>
      <c r="S7" s="19"/>
      <c r="T7" s="19"/>
      <c r="U7" s="19">
        <v>20</v>
      </c>
      <c r="V7" s="19">
        <v>21</v>
      </c>
      <c r="W7" s="19">
        <v>22</v>
      </c>
      <c r="X7" s="19">
        <v>23</v>
      </c>
      <c r="Y7" s="19">
        <v>24</v>
      </c>
      <c r="Z7" s="19">
        <v>25</v>
      </c>
      <c r="AA7" s="16">
        <v>26</v>
      </c>
      <c r="AB7" s="15">
        <v>27</v>
      </c>
    </row>
    <row r="8" spans="2:31" ht="19.5" customHeight="1">
      <c r="B8" s="47" t="s">
        <v>6</v>
      </c>
      <c r="C8" s="48">
        <v>14313698.36</v>
      </c>
      <c r="D8" s="48"/>
      <c r="E8" s="48">
        <v>206675240.56</v>
      </c>
      <c r="F8" s="48">
        <v>739200.45</v>
      </c>
      <c r="G8" s="48">
        <v>14283857.66</v>
      </c>
      <c r="H8" s="48">
        <v>3392728</v>
      </c>
      <c r="I8" s="48">
        <v>5816427.95</v>
      </c>
      <c r="J8" s="48">
        <v>0</v>
      </c>
      <c r="K8" s="48">
        <v>2841280.4</v>
      </c>
      <c r="L8" s="48"/>
      <c r="M8" s="48">
        <v>1052446.82</v>
      </c>
      <c r="N8" s="48"/>
      <c r="O8" s="48">
        <v>34690365.96</v>
      </c>
      <c r="P8" s="48"/>
      <c r="Q8" s="48">
        <v>22947.88</v>
      </c>
      <c r="R8" s="48"/>
      <c r="S8" s="49">
        <f>S9+S10+S11+S12+S13+S14+S18+S19+S20+S21+S22+S23+S24+S25+S26+S27</f>
        <v>12135731.639999999</v>
      </c>
      <c r="T8" s="48"/>
      <c r="U8" s="49">
        <f>U9+U10+U11+U12+U13+U14+U18+U19+U20+U21+U22+U23+U24+U25+U26+U27</f>
        <v>5336911.72</v>
      </c>
      <c r="V8" s="48"/>
      <c r="W8" s="49">
        <f>W9+W10+W11+W12+W13+W14+W18+W19+W20+W21+W22+W23+W24+W25+W26+W27</f>
        <v>2333673.75</v>
      </c>
      <c r="X8" s="48"/>
      <c r="Y8" s="48">
        <v>782539.56</v>
      </c>
      <c r="Z8" s="48"/>
      <c r="AA8" s="48">
        <f>C8+E8+G8+I8+K8+M8+O8+Q8+S8+U8+W8+Y8</f>
        <v>300285122.26</v>
      </c>
      <c r="AB8" s="48">
        <f>D8+F8+H8+J8+L8+N8+P8+R8+T8+V8+X8+Z8</f>
        <v>4131928.45</v>
      </c>
      <c r="AC8" s="50"/>
      <c r="AD8" s="50"/>
      <c r="AE8" s="50"/>
    </row>
    <row r="9" spans="2:31" ht="19.5" customHeight="1">
      <c r="B9" s="51" t="s">
        <v>7</v>
      </c>
      <c r="C9" s="52">
        <v>8758108.43</v>
      </c>
      <c r="D9" s="52"/>
      <c r="E9" s="52">
        <v>115776735.6</v>
      </c>
      <c r="F9" s="52">
        <v>0</v>
      </c>
      <c r="G9" s="52">
        <v>7786831.18</v>
      </c>
      <c r="H9" s="52">
        <v>0</v>
      </c>
      <c r="I9" s="52">
        <v>3363259.96</v>
      </c>
      <c r="J9" s="52">
        <v>0</v>
      </c>
      <c r="K9" s="52">
        <v>0</v>
      </c>
      <c r="L9" s="52"/>
      <c r="M9" s="52">
        <v>587638.97</v>
      </c>
      <c r="N9" s="52"/>
      <c r="O9" s="52">
        <v>0</v>
      </c>
      <c r="P9" s="52"/>
      <c r="Q9" s="52">
        <v>0</v>
      </c>
      <c r="R9" s="52"/>
      <c r="S9" s="53">
        <v>6892827.6899999995</v>
      </c>
      <c r="T9" s="52"/>
      <c r="U9" s="53">
        <v>3494152.96</v>
      </c>
      <c r="V9" s="52"/>
      <c r="W9" s="53">
        <v>1776563.06</v>
      </c>
      <c r="X9" s="52"/>
      <c r="Y9" s="52">
        <v>0</v>
      </c>
      <c r="Z9" s="52"/>
      <c r="AA9" s="52">
        <f aca="true" t="shared" si="0" ref="AA9:AA30">C9+E9+G9+I9+K9+M9+O9+Q9+S9+U9+W9+Y9</f>
        <v>148436117.85000002</v>
      </c>
      <c r="AB9" s="52">
        <f aca="true" t="shared" si="1" ref="AB9:AB30">D9+F9+H9+J9+L9+N9+P9+R9+T9+V9+X9+Z9</f>
        <v>0</v>
      </c>
      <c r="AC9" s="50"/>
      <c r="AD9" s="50"/>
      <c r="AE9" s="50"/>
    </row>
    <row r="10" spans="2:31" ht="19.5" customHeight="1">
      <c r="B10" s="51" t="s">
        <v>8</v>
      </c>
      <c r="C10" s="52">
        <v>3871.03</v>
      </c>
      <c r="D10" s="52"/>
      <c r="E10" s="52">
        <v>710442.16</v>
      </c>
      <c r="F10" s="52">
        <v>0</v>
      </c>
      <c r="G10" s="52">
        <v>0</v>
      </c>
      <c r="H10" s="52">
        <v>0</v>
      </c>
      <c r="I10" s="52">
        <v>1893.75</v>
      </c>
      <c r="J10" s="52">
        <v>0</v>
      </c>
      <c r="K10" s="52">
        <v>0</v>
      </c>
      <c r="L10" s="52"/>
      <c r="M10" s="52">
        <v>0</v>
      </c>
      <c r="N10" s="52"/>
      <c r="O10" s="52">
        <v>0</v>
      </c>
      <c r="P10" s="52"/>
      <c r="Q10" s="52">
        <v>0</v>
      </c>
      <c r="R10" s="52"/>
      <c r="S10" s="53">
        <v>1991.67</v>
      </c>
      <c r="T10" s="52"/>
      <c r="U10" s="53"/>
      <c r="V10" s="52"/>
      <c r="W10" s="53">
        <v>312.5</v>
      </c>
      <c r="X10" s="52"/>
      <c r="Y10" s="52">
        <v>0</v>
      </c>
      <c r="Z10" s="52"/>
      <c r="AA10" s="52">
        <f t="shared" si="0"/>
        <v>718511.1100000001</v>
      </c>
      <c r="AB10" s="52">
        <f t="shared" si="1"/>
        <v>0</v>
      </c>
      <c r="AC10" s="50"/>
      <c r="AD10" s="50"/>
      <c r="AE10" s="50"/>
    </row>
    <row r="11" spans="2:31" ht="19.5" customHeight="1">
      <c r="B11" s="51" t="s">
        <v>9</v>
      </c>
      <c r="C11" s="52">
        <v>5429530.38</v>
      </c>
      <c r="D11" s="52"/>
      <c r="E11" s="52">
        <v>50497403.4</v>
      </c>
      <c r="F11" s="52">
        <v>0</v>
      </c>
      <c r="G11" s="52">
        <v>2829849.3</v>
      </c>
      <c r="H11" s="52">
        <v>0</v>
      </c>
      <c r="I11" s="52">
        <v>1305354.2</v>
      </c>
      <c r="J11" s="52">
        <v>0</v>
      </c>
      <c r="K11" s="52">
        <v>0</v>
      </c>
      <c r="L11" s="52"/>
      <c r="M11" s="52">
        <v>202223.29</v>
      </c>
      <c r="N11" s="52"/>
      <c r="O11" s="52">
        <v>0</v>
      </c>
      <c r="P11" s="52"/>
      <c r="Q11" s="52">
        <v>0</v>
      </c>
      <c r="R11" s="52"/>
      <c r="S11" s="53">
        <v>2854251.01</v>
      </c>
      <c r="T11" s="52"/>
      <c r="U11" s="53">
        <v>1611850.79</v>
      </c>
      <c r="V11" s="52"/>
      <c r="W11" s="53">
        <v>535125.19</v>
      </c>
      <c r="X11" s="52"/>
      <c r="Y11" s="52">
        <v>0</v>
      </c>
      <c r="Z11" s="52"/>
      <c r="AA11" s="52">
        <f t="shared" si="0"/>
        <v>65265587.559999995</v>
      </c>
      <c r="AB11" s="52">
        <f t="shared" si="1"/>
        <v>0</v>
      </c>
      <c r="AC11" s="50"/>
      <c r="AD11" s="50"/>
      <c r="AE11" s="50"/>
    </row>
    <row r="12" spans="2:31" ht="19.5" customHeight="1">
      <c r="B12" s="51" t="s">
        <v>10</v>
      </c>
      <c r="C12" s="52">
        <v>0</v>
      </c>
      <c r="D12" s="52"/>
      <c r="E12" s="52">
        <v>4927.66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/>
      <c r="M12" s="52">
        <v>0</v>
      </c>
      <c r="N12" s="52"/>
      <c r="O12" s="52">
        <v>0</v>
      </c>
      <c r="P12" s="52"/>
      <c r="Q12" s="52">
        <v>0</v>
      </c>
      <c r="R12" s="52"/>
      <c r="S12" s="53">
        <v>15340</v>
      </c>
      <c r="T12" s="52"/>
      <c r="U12" s="53"/>
      <c r="V12" s="52"/>
      <c r="W12" s="53"/>
      <c r="X12" s="52"/>
      <c r="Y12" s="52">
        <v>0</v>
      </c>
      <c r="Z12" s="52"/>
      <c r="AA12" s="52">
        <f t="shared" si="0"/>
        <v>20267.66</v>
      </c>
      <c r="AB12" s="52">
        <f t="shared" si="1"/>
        <v>0</v>
      </c>
      <c r="AC12" s="50"/>
      <c r="AD12" s="50"/>
      <c r="AE12" s="50"/>
    </row>
    <row r="13" spans="2:31" ht="19.5" customHeight="1">
      <c r="B13" s="51" t="s">
        <v>11</v>
      </c>
      <c r="C13" s="52">
        <v>0</v>
      </c>
      <c r="D13" s="52"/>
      <c r="E13" s="52">
        <v>36480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15254.8</v>
      </c>
      <c r="L13" s="52"/>
      <c r="M13" s="52">
        <v>0</v>
      </c>
      <c r="N13" s="52"/>
      <c r="O13" s="52">
        <v>0</v>
      </c>
      <c r="P13" s="52"/>
      <c r="Q13" s="52">
        <v>0</v>
      </c>
      <c r="R13" s="52"/>
      <c r="S13" s="53"/>
      <c r="T13" s="52"/>
      <c r="U13" s="53"/>
      <c r="V13" s="52"/>
      <c r="W13" s="53"/>
      <c r="X13" s="52"/>
      <c r="Y13" s="52">
        <v>0</v>
      </c>
      <c r="Z13" s="52"/>
      <c r="AA13" s="52">
        <f t="shared" si="0"/>
        <v>51734.8</v>
      </c>
      <c r="AB13" s="52">
        <f t="shared" si="1"/>
        <v>0</v>
      </c>
      <c r="AC13" s="50"/>
      <c r="AD13" s="50"/>
      <c r="AE13" s="50"/>
    </row>
    <row r="14" spans="2:31" ht="19.5" customHeight="1">
      <c r="B14" s="51" t="s">
        <v>12</v>
      </c>
      <c r="C14" s="52">
        <v>0</v>
      </c>
      <c r="D14" s="52"/>
      <c r="E14" s="52">
        <v>6649026.65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/>
      <c r="M14" s="52">
        <v>0</v>
      </c>
      <c r="N14" s="52"/>
      <c r="O14" s="52">
        <v>0</v>
      </c>
      <c r="P14" s="52"/>
      <c r="Q14" s="52">
        <v>0</v>
      </c>
      <c r="R14" s="52"/>
      <c r="S14" s="53">
        <f>S15+S16+S17</f>
        <v>5937.87</v>
      </c>
      <c r="T14" s="52"/>
      <c r="U14" s="53">
        <f>U15+U16+U17</f>
        <v>106622.97</v>
      </c>
      <c r="V14" s="52"/>
      <c r="W14" s="53">
        <f>W15+W16+W17</f>
        <v>0</v>
      </c>
      <c r="X14" s="52"/>
      <c r="Y14" s="52">
        <v>0</v>
      </c>
      <c r="Z14" s="52"/>
      <c r="AA14" s="52">
        <f t="shared" si="0"/>
        <v>6761587.49</v>
      </c>
      <c r="AB14" s="52">
        <f t="shared" si="1"/>
        <v>0</v>
      </c>
      <c r="AC14" s="50"/>
      <c r="AD14" s="50"/>
      <c r="AE14" s="50"/>
    </row>
    <row r="15" spans="2:31" s="32" customFormat="1" ht="19.5" customHeight="1">
      <c r="B15" s="60" t="s">
        <v>46</v>
      </c>
      <c r="C15" s="61">
        <v>0</v>
      </c>
      <c r="D15" s="61"/>
      <c r="E15" s="61">
        <v>4181348.85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/>
      <c r="M15" s="61">
        <v>0</v>
      </c>
      <c r="N15" s="61"/>
      <c r="O15" s="61">
        <v>0</v>
      </c>
      <c r="P15" s="61"/>
      <c r="Q15" s="61">
        <v>0</v>
      </c>
      <c r="R15" s="61"/>
      <c r="S15" s="62">
        <v>1033.14</v>
      </c>
      <c r="T15" s="61"/>
      <c r="U15" s="62">
        <v>68612.53</v>
      </c>
      <c r="V15" s="61"/>
      <c r="W15" s="62"/>
      <c r="X15" s="61"/>
      <c r="Y15" s="61">
        <v>0</v>
      </c>
      <c r="Z15" s="61"/>
      <c r="AA15" s="61">
        <f t="shared" si="0"/>
        <v>4250994.5200000005</v>
      </c>
      <c r="AB15" s="61">
        <f t="shared" si="1"/>
        <v>0</v>
      </c>
      <c r="AC15" s="54"/>
      <c r="AD15" s="50"/>
      <c r="AE15" s="50"/>
    </row>
    <row r="16" spans="2:31" s="32" customFormat="1" ht="19.5" customHeight="1">
      <c r="B16" s="60" t="s">
        <v>47</v>
      </c>
      <c r="C16" s="61">
        <v>0</v>
      </c>
      <c r="D16" s="61"/>
      <c r="E16" s="61">
        <v>1089387.61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/>
      <c r="M16" s="61">
        <v>0</v>
      </c>
      <c r="N16" s="61"/>
      <c r="O16" s="61">
        <v>0</v>
      </c>
      <c r="P16" s="61"/>
      <c r="Q16" s="61">
        <v>0</v>
      </c>
      <c r="R16" s="61"/>
      <c r="S16" s="62">
        <v>3402.87</v>
      </c>
      <c r="T16" s="61"/>
      <c r="U16" s="62"/>
      <c r="V16" s="61"/>
      <c r="W16" s="62"/>
      <c r="X16" s="61"/>
      <c r="Y16" s="61">
        <v>0</v>
      </c>
      <c r="Z16" s="61"/>
      <c r="AA16" s="61">
        <f t="shared" si="0"/>
        <v>1092790.4800000002</v>
      </c>
      <c r="AB16" s="61">
        <f t="shared" si="1"/>
        <v>0</v>
      </c>
      <c r="AC16" s="54"/>
      <c r="AD16" s="50"/>
      <c r="AE16" s="50"/>
    </row>
    <row r="17" spans="2:31" s="32" customFormat="1" ht="19.5" customHeight="1">
      <c r="B17" s="60" t="s">
        <v>52</v>
      </c>
      <c r="C17" s="61">
        <v>0</v>
      </c>
      <c r="D17" s="61"/>
      <c r="E17" s="61">
        <v>1378290.19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/>
      <c r="M17" s="61">
        <v>0</v>
      </c>
      <c r="N17" s="61"/>
      <c r="O17" s="61">
        <v>0</v>
      </c>
      <c r="P17" s="61"/>
      <c r="Q17" s="61">
        <v>0</v>
      </c>
      <c r="R17" s="61"/>
      <c r="S17" s="62">
        <v>1501.86</v>
      </c>
      <c r="T17" s="61"/>
      <c r="U17" s="62">
        <v>38010.44</v>
      </c>
      <c r="V17" s="61"/>
      <c r="W17" s="62"/>
      <c r="X17" s="61"/>
      <c r="Y17" s="61">
        <v>0</v>
      </c>
      <c r="Z17" s="61"/>
      <c r="AA17" s="61">
        <f t="shared" si="0"/>
        <v>1417802.49</v>
      </c>
      <c r="AB17" s="61">
        <f t="shared" si="1"/>
        <v>0</v>
      </c>
      <c r="AC17" s="54"/>
      <c r="AD17" s="50"/>
      <c r="AE17" s="50"/>
    </row>
    <row r="18" spans="2:31" ht="19.5" customHeight="1">
      <c r="B18" s="51" t="s">
        <v>13</v>
      </c>
      <c r="C18" s="52">
        <v>0</v>
      </c>
      <c r="D18" s="52"/>
      <c r="E18" s="52">
        <v>0</v>
      </c>
      <c r="F18" s="52">
        <v>0</v>
      </c>
      <c r="G18" s="52">
        <v>27500</v>
      </c>
      <c r="H18" s="52">
        <v>0</v>
      </c>
      <c r="I18" s="52">
        <v>0</v>
      </c>
      <c r="J18" s="52">
        <v>0</v>
      </c>
      <c r="K18" s="52">
        <v>0</v>
      </c>
      <c r="L18" s="52"/>
      <c r="M18" s="52">
        <v>0</v>
      </c>
      <c r="N18" s="52"/>
      <c r="O18" s="52">
        <v>0</v>
      </c>
      <c r="P18" s="52"/>
      <c r="Q18" s="52">
        <v>0</v>
      </c>
      <c r="R18" s="52"/>
      <c r="S18" s="53"/>
      <c r="T18" s="52"/>
      <c r="U18" s="53"/>
      <c r="V18" s="52"/>
      <c r="W18" s="53"/>
      <c r="X18" s="52"/>
      <c r="Y18" s="52">
        <v>0</v>
      </c>
      <c r="Z18" s="52"/>
      <c r="AA18" s="52">
        <f t="shared" si="0"/>
        <v>27500</v>
      </c>
      <c r="AB18" s="52">
        <f t="shared" si="1"/>
        <v>0</v>
      </c>
      <c r="AC18" s="50"/>
      <c r="AD18" s="50"/>
      <c r="AE18" s="50"/>
    </row>
    <row r="19" spans="2:31" ht="19.5" customHeight="1">
      <c r="B19" s="51" t="s">
        <v>14</v>
      </c>
      <c r="C19" s="52">
        <v>27894.38</v>
      </c>
      <c r="D19" s="52"/>
      <c r="E19" s="52">
        <v>1497746.97</v>
      </c>
      <c r="F19" s="52">
        <v>0</v>
      </c>
      <c r="G19" s="52">
        <v>46519.87</v>
      </c>
      <c r="H19" s="52">
        <v>0</v>
      </c>
      <c r="I19" s="52">
        <v>9495.64</v>
      </c>
      <c r="J19" s="52">
        <v>0</v>
      </c>
      <c r="K19" s="52">
        <v>2215122.97</v>
      </c>
      <c r="L19" s="52"/>
      <c r="M19" s="52">
        <v>17308.25</v>
      </c>
      <c r="N19" s="52"/>
      <c r="O19" s="52">
        <v>0</v>
      </c>
      <c r="P19" s="52"/>
      <c r="Q19" s="52">
        <v>0</v>
      </c>
      <c r="R19" s="52"/>
      <c r="S19" s="53">
        <v>251018.57</v>
      </c>
      <c r="T19" s="52"/>
      <c r="U19" s="53">
        <v>62542.56</v>
      </c>
      <c r="V19" s="52"/>
      <c r="W19" s="53"/>
      <c r="X19" s="52"/>
      <c r="Y19" s="52">
        <v>0</v>
      </c>
      <c r="Z19" s="52"/>
      <c r="AA19" s="52">
        <f t="shared" si="0"/>
        <v>4127649.21</v>
      </c>
      <c r="AB19" s="52">
        <f t="shared" si="1"/>
        <v>0</v>
      </c>
      <c r="AC19" s="50"/>
      <c r="AD19" s="50"/>
      <c r="AE19" s="50"/>
    </row>
    <row r="20" spans="2:31" ht="19.5" customHeight="1">
      <c r="B20" s="51" t="s">
        <v>15</v>
      </c>
      <c r="C20" s="52">
        <v>86461.14</v>
      </c>
      <c r="D20" s="52"/>
      <c r="E20" s="52">
        <v>272097.62</v>
      </c>
      <c r="F20" s="52">
        <v>15864</v>
      </c>
      <c r="G20" s="52">
        <v>191539.31</v>
      </c>
      <c r="H20" s="52">
        <v>0</v>
      </c>
      <c r="I20" s="52">
        <v>0</v>
      </c>
      <c r="J20" s="52">
        <v>0</v>
      </c>
      <c r="K20" s="52">
        <v>331317.88</v>
      </c>
      <c r="L20" s="52"/>
      <c r="M20" s="52">
        <v>170380.01</v>
      </c>
      <c r="N20" s="52"/>
      <c r="O20" s="52">
        <v>846909.73</v>
      </c>
      <c r="P20" s="52"/>
      <c r="Q20" s="52">
        <v>0</v>
      </c>
      <c r="R20" s="52"/>
      <c r="S20" s="53">
        <v>915670.5800000001</v>
      </c>
      <c r="T20" s="52"/>
      <c r="U20" s="53">
        <v>39581.15</v>
      </c>
      <c r="V20" s="52"/>
      <c r="W20" s="53"/>
      <c r="X20" s="52"/>
      <c r="Y20" s="52">
        <v>641054.32</v>
      </c>
      <c r="Z20" s="52"/>
      <c r="AA20" s="52">
        <f t="shared" si="0"/>
        <v>3495011.7399999998</v>
      </c>
      <c r="AB20" s="52">
        <f t="shared" si="1"/>
        <v>15864</v>
      </c>
      <c r="AC20" s="50"/>
      <c r="AD20" s="50"/>
      <c r="AE20" s="50"/>
    </row>
    <row r="21" spans="2:31" ht="19.5" customHeight="1">
      <c r="B21" s="51" t="s">
        <v>16</v>
      </c>
      <c r="C21" s="52">
        <v>0</v>
      </c>
      <c r="D21" s="52"/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/>
      <c r="M21" s="52">
        <v>0</v>
      </c>
      <c r="N21" s="52"/>
      <c r="O21" s="52">
        <v>0</v>
      </c>
      <c r="P21" s="52"/>
      <c r="Q21" s="52">
        <v>0</v>
      </c>
      <c r="R21" s="52"/>
      <c r="S21" s="53"/>
      <c r="T21" s="52"/>
      <c r="U21" s="53"/>
      <c r="V21" s="52"/>
      <c r="W21" s="53"/>
      <c r="X21" s="52"/>
      <c r="Y21" s="52">
        <v>141485.24</v>
      </c>
      <c r="Z21" s="52"/>
      <c r="AA21" s="52">
        <f t="shared" si="0"/>
        <v>141485.24</v>
      </c>
      <c r="AB21" s="52">
        <f t="shared" si="1"/>
        <v>0</v>
      </c>
      <c r="AC21" s="50"/>
      <c r="AD21" s="50"/>
      <c r="AE21" s="50"/>
    </row>
    <row r="22" spans="2:31" ht="48" customHeight="1">
      <c r="B22" s="51" t="s">
        <v>32</v>
      </c>
      <c r="C22" s="52">
        <v>0</v>
      </c>
      <c r="D22" s="52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/>
      <c r="M22" s="52">
        <v>74896.3</v>
      </c>
      <c r="N22" s="52"/>
      <c r="O22" s="52">
        <v>0</v>
      </c>
      <c r="P22" s="52"/>
      <c r="Q22" s="52">
        <v>0</v>
      </c>
      <c r="R22" s="52"/>
      <c r="S22" s="53"/>
      <c r="T22" s="52"/>
      <c r="U22" s="53"/>
      <c r="V22" s="52"/>
      <c r="W22" s="53"/>
      <c r="X22" s="52"/>
      <c r="Y22" s="52">
        <v>0</v>
      </c>
      <c r="Z22" s="52"/>
      <c r="AA22" s="52">
        <f t="shared" si="0"/>
        <v>74896.3</v>
      </c>
      <c r="AB22" s="52">
        <f t="shared" si="1"/>
        <v>0</v>
      </c>
      <c r="AC22" s="50"/>
      <c r="AD22" s="50"/>
      <c r="AE22" s="50"/>
    </row>
    <row r="23" spans="2:31" s="32" customFormat="1" ht="31.5" customHeight="1">
      <c r="B23" s="51" t="s">
        <v>33</v>
      </c>
      <c r="C23" s="52">
        <v>0</v>
      </c>
      <c r="D23" s="52"/>
      <c r="E23" s="52">
        <v>1032168.3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/>
      <c r="M23" s="52">
        <v>0</v>
      </c>
      <c r="N23" s="52"/>
      <c r="O23" s="52">
        <v>0</v>
      </c>
      <c r="P23" s="52"/>
      <c r="Q23" s="52">
        <v>22947.88</v>
      </c>
      <c r="R23" s="52"/>
      <c r="S23" s="53"/>
      <c r="T23" s="52"/>
      <c r="U23" s="53"/>
      <c r="V23" s="52"/>
      <c r="W23" s="53"/>
      <c r="X23" s="52"/>
      <c r="Y23" s="52">
        <v>0</v>
      </c>
      <c r="Z23" s="52"/>
      <c r="AA23" s="52">
        <f t="shared" si="0"/>
        <v>1055116.18</v>
      </c>
      <c r="AB23" s="52">
        <f t="shared" si="1"/>
        <v>0</v>
      </c>
      <c r="AC23" s="54"/>
      <c r="AD23" s="50"/>
      <c r="AE23" s="50"/>
    </row>
    <row r="24" spans="2:31" s="32" customFormat="1" ht="44.25" customHeight="1">
      <c r="B24" s="51" t="s">
        <v>34</v>
      </c>
      <c r="C24" s="52">
        <v>0</v>
      </c>
      <c r="D24" s="52"/>
      <c r="E24" s="52">
        <v>0</v>
      </c>
      <c r="F24" s="52">
        <v>0</v>
      </c>
      <c r="G24" s="52">
        <v>0</v>
      </c>
      <c r="H24" s="52">
        <v>0</v>
      </c>
      <c r="I24" s="52">
        <v>1053765.79</v>
      </c>
      <c r="J24" s="52">
        <v>0</v>
      </c>
      <c r="K24" s="52">
        <v>0</v>
      </c>
      <c r="L24" s="52"/>
      <c r="M24" s="52">
        <v>0</v>
      </c>
      <c r="N24" s="52"/>
      <c r="O24" s="52">
        <v>0</v>
      </c>
      <c r="P24" s="52"/>
      <c r="Q24" s="52">
        <v>0</v>
      </c>
      <c r="R24" s="52"/>
      <c r="S24" s="53"/>
      <c r="T24" s="52"/>
      <c r="U24" s="53"/>
      <c r="V24" s="52"/>
      <c r="W24" s="53"/>
      <c r="X24" s="52"/>
      <c r="Y24" s="52">
        <v>0</v>
      </c>
      <c r="Z24" s="52"/>
      <c r="AA24" s="52">
        <f t="shared" si="0"/>
        <v>1053765.79</v>
      </c>
      <c r="AB24" s="52">
        <f t="shared" si="1"/>
        <v>0</v>
      </c>
      <c r="AC24" s="54"/>
      <c r="AD24" s="50"/>
      <c r="AE24" s="50"/>
    </row>
    <row r="25" spans="2:31" ht="19.5" customHeight="1">
      <c r="B25" s="55" t="s">
        <v>2</v>
      </c>
      <c r="C25" s="52">
        <v>7833</v>
      </c>
      <c r="D25" s="52"/>
      <c r="E25" s="52">
        <v>26986462.52</v>
      </c>
      <c r="F25" s="52">
        <v>48441</v>
      </c>
      <c r="G25" s="52">
        <v>3401618</v>
      </c>
      <c r="H25" s="52">
        <v>3392728</v>
      </c>
      <c r="I25" s="52">
        <v>21.61</v>
      </c>
      <c r="J25" s="52">
        <v>0</v>
      </c>
      <c r="K25" s="52">
        <v>2310</v>
      </c>
      <c r="L25" s="52"/>
      <c r="M25" s="52">
        <v>0</v>
      </c>
      <c r="N25" s="52"/>
      <c r="O25" s="52">
        <v>0</v>
      </c>
      <c r="P25" s="52"/>
      <c r="Q25" s="52">
        <v>0</v>
      </c>
      <c r="R25" s="52"/>
      <c r="S25" s="53">
        <v>792473.36</v>
      </c>
      <c r="T25" s="52"/>
      <c r="U25" s="53">
        <v>-13.18</v>
      </c>
      <c r="V25" s="52"/>
      <c r="W25" s="53"/>
      <c r="X25" s="52"/>
      <c r="Y25" s="52">
        <v>0</v>
      </c>
      <c r="Z25" s="52"/>
      <c r="AA25" s="52">
        <f t="shared" si="0"/>
        <v>31190705.31</v>
      </c>
      <c r="AB25" s="52">
        <f t="shared" si="1"/>
        <v>3441169</v>
      </c>
      <c r="AD25" s="50"/>
      <c r="AE25" s="50"/>
    </row>
    <row r="26" spans="2:31" ht="21" customHeight="1">
      <c r="B26" s="55" t="s">
        <v>17</v>
      </c>
      <c r="C26" s="52">
        <v>0</v>
      </c>
      <c r="D26" s="52"/>
      <c r="E26" s="52">
        <v>1049929.3</v>
      </c>
      <c r="F26" s="52">
        <v>669916.37</v>
      </c>
      <c r="G26" s="52">
        <v>0</v>
      </c>
      <c r="H26" s="52">
        <v>0</v>
      </c>
      <c r="I26" s="52">
        <v>0</v>
      </c>
      <c r="J26" s="52">
        <v>0</v>
      </c>
      <c r="K26" s="52">
        <v>57274.75</v>
      </c>
      <c r="L26" s="52"/>
      <c r="M26" s="52">
        <v>0</v>
      </c>
      <c r="N26" s="52"/>
      <c r="O26" s="52">
        <v>33843456.23</v>
      </c>
      <c r="P26" s="52"/>
      <c r="Q26" s="52">
        <v>0</v>
      </c>
      <c r="R26" s="52"/>
      <c r="S26" s="53">
        <v>8280</v>
      </c>
      <c r="T26" s="52"/>
      <c r="U26" s="53"/>
      <c r="V26" s="52"/>
      <c r="W26" s="53"/>
      <c r="X26" s="52"/>
      <c r="Y26" s="52">
        <v>0</v>
      </c>
      <c r="Z26" s="52"/>
      <c r="AA26" s="52">
        <f t="shared" si="0"/>
        <v>34958940.279999994</v>
      </c>
      <c r="AB26" s="52">
        <f t="shared" si="1"/>
        <v>669916.37</v>
      </c>
      <c r="AD26" s="50"/>
      <c r="AE26" s="50"/>
    </row>
    <row r="27" spans="2:31" ht="30.75" customHeight="1">
      <c r="B27" s="55" t="s">
        <v>35</v>
      </c>
      <c r="C27" s="52">
        <v>0</v>
      </c>
      <c r="D27" s="52"/>
      <c r="E27" s="52">
        <v>2161820.38</v>
      </c>
      <c r="F27" s="52">
        <v>4979.08</v>
      </c>
      <c r="G27" s="52">
        <v>0</v>
      </c>
      <c r="H27" s="52">
        <v>0</v>
      </c>
      <c r="I27" s="52">
        <v>82637</v>
      </c>
      <c r="J27" s="52">
        <v>0</v>
      </c>
      <c r="K27" s="52">
        <v>220000</v>
      </c>
      <c r="L27" s="52"/>
      <c r="M27" s="52">
        <v>0</v>
      </c>
      <c r="N27" s="52"/>
      <c r="O27" s="52">
        <v>0</v>
      </c>
      <c r="P27" s="52"/>
      <c r="Q27" s="52">
        <v>0</v>
      </c>
      <c r="R27" s="52"/>
      <c r="S27" s="53">
        <f>S28+S29+S30</f>
        <v>397940.89</v>
      </c>
      <c r="T27" s="52"/>
      <c r="U27" s="53">
        <f>U28+U29+U30</f>
        <v>22174.47</v>
      </c>
      <c r="V27" s="52"/>
      <c r="W27" s="53">
        <f>W28+W29+W30</f>
        <v>21673</v>
      </c>
      <c r="X27" s="52"/>
      <c r="Y27" s="52">
        <v>0</v>
      </c>
      <c r="Z27" s="52"/>
      <c r="AA27" s="52">
        <f t="shared" si="0"/>
        <v>2906245.74</v>
      </c>
      <c r="AB27" s="52">
        <f t="shared" si="1"/>
        <v>4979.08</v>
      </c>
      <c r="AD27" s="50"/>
      <c r="AE27" s="50"/>
    </row>
    <row r="28" spans="2:31" ht="19.5" customHeight="1">
      <c r="B28" s="63" t="s">
        <v>44</v>
      </c>
      <c r="C28" s="61">
        <v>0</v>
      </c>
      <c r="D28" s="61"/>
      <c r="E28" s="61">
        <v>10262.78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/>
      <c r="M28" s="61">
        <v>0</v>
      </c>
      <c r="N28" s="61"/>
      <c r="O28" s="61">
        <v>0</v>
      </c>
      <c r="P28" s="61"/>
      <c r="Q28" s="61">
        <v>0</v>
      </c>
      <c r="R28" s="61"/>
      <c r="S28" s="62"/>
      <c r="T28" s="61"/>
      <c r="U28" s="62"/>
      <c r="V28" s="61"/>
      <c r="W28" s="62"/>
      <c r="X28" s="61"/>
      <c r="Y28" s="61">
        <v>0</v>
      </c>
      <c r="Z28" s="61"/>
      <c r="AA28" s="61">
        <f t="shared" si="0"/>
        <v>10262.78</v>
      </c>
      <c r="AB28" s="61">
        <f t="shared" si="1"/>
        <v>0</v>
      </c>
      <c r="AD28" s="50"/>
      <c r="AE28" s="50"/>
    </row>
    <row r="29" spans="2:31" ht="19.5" customHeight="1">
      <c r="B29" s="64" t="s">
        <v>48</v>
      </c>
      <c r="C29" s="61">
        <v>0</v>
      </c>
      <c r="D29" s="61"/>
      <c r="E29" s="61">
        <v>1097851.95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/>
      <c r="M29" s="61">
        <v>0</v>
      </c>
      <c r="N29" s="61"/>
      <c r="O29" s="61">
        <v>0</v>
      </c>
      <c r="P29" s="61"/>
      <c r="Q29" s="61">
        <v>0</v>
      </c>
      <c r="R29" s="61"/>
      <c r="S29" s="62"/>
      <c r="T29" s="61"/>
      <c r="U29" s="62"/>
      <c r="V29" s="61"/>
      <c r="W29" s="62"/>
      <c r="X29" s="61"/>
      <c r="Y29" s="61">
        <v>0</v>
      </c>
      <c r="Z29" s="61"/>
      <c r="AA29" s="61">
        <f t="shared" si="0"/>
        <v>1097851.95</v>
      </c>
      <c r="AB29" s="61">
        <f t="shared" si="1"/>
        <v>0</v>
      </c>
      <c r="AD29" s="50"/>
      <c r="AE29" s="50"/>
    </row>
    <row r="30" spans="2:31" ht="19.5" customHeight="1">
      <c r="B30" s="65" t="s">
        <v>45</v>
      </c>
      <c r="C30" s="61">
        <v>0</v>
      </c>
      <c r="D30" s="61"/>
      <c r="E30" s="61">
        <v>1053705.65</v>
      </c>
      <c r="F30" s="61">
        <v>4979.08</v>
      </c>
      <c r="G30" s="61">
        <v>0</v>
      </c>
      <c r="H30" s="61">
        <v>0</v>
      </c>
      <c r="I30" s="61">
        <v>82637</v>
      </c>
      <c r="J30" s="61">
        <v>0</v>
      </c>
      <c r="K30" s="61">
        <v>220000</v>
      </c>
      <c r="L30" s="61"/>
      <c r="M30" s="61">
        <v>0</v>
      </c>
      <c r="N30" s="61"/>
      <c r="O30" s="61">
        <v>0</v>
      </c>
      <c r="P30" s="61"/>
      <c r="Q30" s="61">
        <v>0</v>
      </c>
      <c r="R30" s="61"/>
      <c r="S30" s="62">
        <v>397940.89</v>
      </c>
      <c r="T30" s="61"/>
      <c r="U30" s="62">
        <v>22174.47</v>
      </c>
      <c r="V30" s="61"/>
      <c r="W30" s="62">
        <v>21673</v>
      </c>
      <c r="X30" s="61"/>
      <c r="Y30" s="61">
        <v>0</v>
      </c>
      <c r="Z30" s="61"/>
      <c r="AA30" s="61">
        <f t="shared" si="0"/>
        <v>1798131.01</v>
      </c>
      <c r="AB30" s="61">
        <f t="shared" si="1"/>
        <v>4979.08</v>
      </c>
      <c r="AD30" s="50"/>
      <c r="AE30" s="50"/>
    </row>
    <row r="32" spans="27:28" ht="15">
      <c r="AA32" s="50"/>
      <c r="AB32" s="50"/>
    </row>
  </sheetData>
  <sheetProtection/>
  <mergeCells count="5">
    <mergeCell ref="B1:AB1"/>
    <mergeCell ref="B5:B6"/>
    <mergeCell ref="AA5:AA6"/>
    <mergeCell ref="AB5:AB6"/>
    <mergeCell ref="C5:Z5"/>
  </mergeCells>
  <printOptions/>
  <pageMargins left="0.31" right="0.21" top="0.81" bottom="0.47" header="0.3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yuvkattsyna</dc:creator>
  <cp:keywords/>
  <dc:description/>
  <cp:lastModifiedBy>vostryakovalm</cp:lastModifiedBy>
  <cp:lastPrinted>2014-10-24T09:20:14Z</cp:lastPrinted>
  <dcterms:created xsi:type="dcterms:W3CDTF">2014-07-18T04:21:34Z</dcterms:created>
  <dcterms:modified xsi:type="dcterms:W3CDTF">2014-10-24T09:21:06Z</dcterms:modified>
  <cp:category/>
  <cp:version/>
  <cp:contentType/>
  <cp:contentStatus/>
</cp:coreProperties>
</file>