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5401" windowWidth="12390" windowHeight="8640" tabRatio="548" activeTab="0"/>
  </bookViews>
  <sheets>
    <sheet name="прил.4" sheetId="1" r:id="rId1"/>
    <sheet name="прил.5" sheetId="2" r:id="rId2"/>
    <sheet name="прил.6" sheetId="3" r:id="rId3"/>
  </sheets>
  <definedNames>
    <definedName name="_xlnm.Print_Titles" localSheetId="0">'прил.4'!$10:$10</definedName>
    <definedName name="_xlnm.Print_Titles" localSheetId="1">'прил.5'!$12:$12</definedName>
    <definedName name="_xlnm.Print_Titles" localSheetId="2">'прил.6'!$13:$13</definedName>
    <definedName name="_xlnm.Print_Area" localSheetId="0">'прил.4'!$A$1:$D$61</definedName>
    <definedName name="_xlnm.Print_Area" localSheetId="1">'прил.5'!$A$1:$F$679</definedName>
    <definedName name="_xlnm.Print_Area" localSheetId="2">'прил.6'!$A$1:$G$881</definedName>
  </definedNames>
  <calcPr fullCalcOnLoad="1"/>
</workbook>
</file>

<file path=xl/sharedStrings.xml><?xml version="1.0" encoding="utf-8"?>
<sst xmlns="http://schemas.openxmlformats.org/spreadsheetml/2006/main" count="6614" uniqueCount="560">
  <si>
    <t>440 02 00</t>
  </si>
  <si>
    <t>Долгосрочная целевая программа "Развитие системы отдыха детей, их оздоровления и занятости в Вологодской области на 2009 - 2015 годы" (субсидии на капитальные вложения)</t>
  </si>
  <si>
    <t>Долгосрочная целевая программа "Старшее поколение" на 2011 - 2015 годы (за счет субвенций)</t>
  </si>
  <si>
    <t>522 11 01</t>
  </si>
  <si>
    <t>Сохранение и развитие сети загородных оздоровительных лагерей</t>
  </si>
  <si>
    <t>522 68 00</t>
  </si>
  <si>
    <t>Строительство детского сада № 35 на 330 мест в 105 мкр. (субсидии на капитальные вложения)</t>
  </si>
  <si>
    <t>522 68 01</t>
  </si>
  <si>
    <t>Долгосрочная целевая программа "Реконструкция и строительство детских садов на территории Вологодской области" на 2012-2020 годы (субсидии на капитальные вложения)</t>
  </si>
  <si>
    <t>Долгосрочная  целевая программа  "Реконструкция  и строительство  детских садов на территории Вологодской области" на 2012-2020 годы" (субсидии на капитальные вложения)</t>
  </si>
  <si>
    <t>Комплектование книжных фондов библиотек муниципальных образований и государственных библиотек городов Москвы и Санкт-Петербурга (за счет межбюджетных трансфертов)</t>
  </si>
  <si>
    <t>Строительство транспортной развязки Октябрьский мост - ул. Раахе</t>
  </si>
  <si>
    <t>Выполнение отдельных государственных полномочий по обеспечению мер социальной поддержки и социального обслуживания отдельных категорий граждан, указанных в статье 2 закона области от 17 декабря 2007 года № 1718-ОЗ "О наделении органов местного самоуправления отдельными государственными полномочиями в сфере социальной защиты населения области" (за исключением полномочий, указанных в части 2 и пункте 8 части 6 статьи 2) (за счет субвенций)</t>
  </si>
  <si>
    <t>525 01 08</t>
  </si>
  <si>
    <t>Обеспечение питанием отдельных категорий обучающихся в соответствии с частью 5.2 статьи 2 закона области от 17 декабря 2007 года № 1719-ОЗ «О наделении органов местного самоуправления государственными полномочиями в сфере образования» (за счет субвенций)</t>
  </si>
  <si>
    <t>Компенсация части родительской платы, взимаемой с родителей (законных представителей) за содержание детей в образовательных учреждениях, реализующих основную общеобразовательную программу дошкольного образования (за счет субвенций)</t>
  </si>
  <si>
    <t xml:space="preserve">Оздоровление детей </t>
  </si>
  <si>
    <t>Субсидии автономным учреждениям на финансовое обеспечение муниципального задания на оказание муниципальных услуг (выполнение работ) (за счет субвенций)</t>
  </si>
  <si>
    <t>Субсидии бюджетным учреждениям на финансовое обеспечение муниципального задания на оказание муниципальных услуг (выполнение работ) (за счет субвенций)</t>
  </si>
  <si>
    <t>Строительство объектов сметной стоимостью до 100 млн. рублей</t>
  </si>
  <si>
    <t xml:space="preserve">Бюджетные инвестиции </t>
  </si>
  <si>
    <t>КАПИТАЛЬНОЕ СТРОИТЕЛЬСТВО</t>
  </si>
  <si>
    <t>520 13 00</t>
  </si>
  <si>
    <t>701</t>
  </si>
  <si>
    <t>801</t>
  </si>
  <si>
    <t>802</t>
  </si>
  <si>
    <t>804</t>
  </si>
  <si>
    <t>443 00 00</t>
  </si>
  <si>
    <t>443 99 00</t>
  </si>
  <si>
    <t>512 00 00</t>
  </si>
  <si>
    <t>512 97 00</t>
  </si>
  <si>
    <t>525 03 00</t>
  </si>
  <si>
    <t>525 07 00</t>
  </si>
  <si>
    <t>Охрана объектов растительного и животного мира и среды их обитания</t>
  </si>
  <si>
    <t>002 29 00</t>
  </si>
  <si>
    <t>090 00 00</t>
  </si>
  <si>
    <t>090 02 00</t>
  </si>
  <si>
    <t>330 00 00</t>
  </si>
  <si>
    <t>330 99 00</t>
  </si>
  <si>
    <t>Охрана окружающей среды</t>
  </si>
  <si>
    <t>НАЦИОНАЛЬНАЯ БЕЗОПАСНОСТЬ И ПРАВООХРАНИТЕЛЬНАЯ  ДЕЯТЕЛЬНОСТЬ</t>
  </si>
  <si>
    <t>500</t>
  </si>
  <si>
    <t>"Здоровый город" на 2009-2015 годы</t>
  </si>
  <si>
    <t xml:space="preserve"> 505 46 00 </t>
  </si>
  <si>
    <t xml:space="preserve">Физическая культура </t>
  </si>
  <si>
    <t xml:space="preserve">Другие вопросы в области культуры, кинематографии </t>
  </si>
  <si>
    <t>Другие вопросы в области жилищно-коммунального хозяйства</t>
  </si>
  <si>
    <t>Реализация государственных функций в области национальной экономики</t>
  </si>
  <si>
    <t xml:space="preserve">Мероприятия по землеустройству и землепользованию </t>
  </si>
  <si>
    <t>Организация и осуществление деятельности по опеке и попечительству в отношении несовершеннолетних (за счет субвенций)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</si>
  <si>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</si>
  <si>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Осуществление отдельных государственных полномочий в сфере образования</t>
  </si>
  <si>
    <t>525 01 04</t>
  </si>
  <si>
    <t>Обеспечение воспитания и обучения детей-инвалидов в дошкольных образовательных учреждениях в части выплаты заработной платы работникам дошкольных образовательных учреждений и расходов на учебно-наглядные пособия (за счет субвенций)</t>
  </si>
  <si>
    <t>Содержание и обучение детей с ограниченными возможностями здоровья, в том числе детей-сирот и детей, оставшихся без попечения родителей, за время их пребывания в соответствующем муниципальном специальном (коррекционном) образовательном учреждении для обучающихся, воспитанников с ограниченными возможностями здоровья (за счет субвенций)</t>
  </si>
  <si>
    <t xml:space="preserve">Повышение правовой культуры избирателей и обучение организаторов выборов </t>
  </si>
  <si>
    <t>ВСЕГО РАСХОДОВ</t>
  </si>
  <si>
    <t>Обеспечение деятельности подведомственных учреждений (за счет субвенций)</t>
  </si>
  <si>
    <t>Долгосрочная целевая программа "Развитие образования в сфере культуры и искусства в Вологодской области на 2011-2013 годы" (за счет субсидий)</t>
  </si>
  <si>
    <t xml:space="preserve">Культура, кинематография </t>
  </si>
  <si>
    <t xml:space="preserve">КУЛЬТУРА , КИНЕМАТОГРАФИЯ </t>
  </si>
  <si>
    <t>КУЛЬТУРА, КИНЕМАТОГРАФИЯ</t>
  </si>
  <si>
    <t xml:space="preserve">Предоставление гражданам субсидий на оплату жилого помещения и коммунальных услуг (за счет субвенций) </t>
  </si>
  <si>
    <t>Обеспечение социальной поддержки детей, обучающихся в муниципальных общеобразовательных учреждениях, из многодетных семей, приемных семей, имеющих в своем составе трех и более детей, в том числе родных, в части предоставления денежных выплат на проезд на внутригородском транспорте (кроме такси), а также в автобусах пригородных и внутрирайонных линий и приобретение комплекта детской одежды для посещения школьных занятий, спортивной формы для занятий физической культурой (за счет субвенций)</t>
  </si>
  <si>
    <t>Осуществление отдельных государственных полномочий в сфере регулирования цен и тарифов (за счет субвенций)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</si>
  <si>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</si>
  <si>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</si>
  <si>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</si>
  <si>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</si>
  <si>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Организация и осуществление деятельности по опеке и попечительству в отношении совершеннолетних граждан, нуждающихся в опеке или попечительстве (за счет субвенций)</t>
  </si>
  <si>
    <t>Постановление Череповецкой городской Думы от 27.09.2005 № 87 "О Положении о звании "Почетный гражданин города Череповца"</t>
  </si>
  <si>
    <t>Постановление Череповецкой городской Думы от 27.09.2005 № 88 "О Положении о Почетном знаке "За особые заслуги перед городом Череповцом"</t>
  </si>
  <si>
    <t>Природоохранные мероприятия</t>
  </si>
  <si>
    <t>340 99 00</t>
  </si>
  <si>
    <t xml:space="preserve">РАСХОДЫ                                                                                                                                                                                                                              </t>
  </si>
  <si>
    <t xml:space="preserve">РАСХОДЫ                                                                                                                                                                      </t>
  </si>
  <si>
    <t>Культура</t>
  </si>
  <si>
    <t>019</t>
  </si>
  <si>
    <t>Долгосрочная целевая программа "Развитие системы отдыха детей, их оздоровления и занятости в Вологодской области на 2009-2015 годы" (субсидии на капитальные вложения)</t>
  </si>
  <si>
    <t>514 02 03</t>
  </si>
  <si>
    <t>Постановление Череповецкой городской Думы от 28.12.2004 года № 172 "О денежной компенсации на приобретение книгоиздательской продукции и периодических изданий"</t>
  </si>
  <si>
    <t>Учреждения культуры и мероприятия в сфере культуры и кинематографии</t>
  </si>
  <si>
    <t>Мероприятия в сфере культуры и кинематографии</t>
  </si>
  <si>
    <t>Субсидии автономным учреждениям на иные цели</t>
  </si>
  <si>
    <t xml:space="preserve">Cубсидии автономным учреждениям на финансовое обеспечение муниципального задания на оказание муниципальных услуг (выполнение работ) </t>
  </si>
  <si>
    <t>795 02 04</t>
  </si>
  <si>
    <t xml:space="preserve">"Отрасль "Культура города Череповца" (2012-2014 годы) </t>
  </si>
  <si>
    <t>102 02 11</t>
  </si>
  <si>
    <t>006</t>
  </si>
  <si>
    <t>РАСХОДЫ</t>
  </si>
  <si>
    <t>Физическая культура и спорт</t>
  </si>
  <si>
    <t>079</t>
  </si>
  <si>
    <t>440 01 00</t>
  </si>
  <si>
    <t>Ведомственные целевые программы</t>
  </si>
  <si>
    <t>505 48 00</t>
  </si>
  <si>
    <t>Долгосрочные целевые программы</t>
  </si>
  <si>
    <t>522 20 00</t>
  </si>
  <si>
    <t>520 10 00</t>
  </si>
  <si>
    <t>102 02 15</t>
  </si>
  <si>
    <t>Содержание объектов благоустройства городского округа</t>
  </si>
  <si>
    <t>070 00 00</t>
  </si>
  <si>
    <t>Национальная безопасность и правоохранительная деятельность</t>
  </si>
  <si>
    <t>Содержание казенных учреждений</t>
  </si>
  <si>
    <t>795 01 09</t>
  </si>
  <si>
    <t>795 01 10</t>
  </si>
  <si>
    <t>Уплата налога на имущество организаций и земельного налога</t>
  </si>
  <si>
    <t>Обеспечение деятельности подведомственных учреждений</t>
  </si>
  <si>
    <t xml:space="preserve">Средства, выделяемые из бюджета при выполнении условий   </t>
  </si>
  <si>
    <t>900 00 00</t>
  </si>
  <si>
    <t>Поисковые и аварийно-спасательные учреждения</t>
  </si>
  <si>
    <t>Городские целевые программы</t>
  </si>
  <si>
    <t>Долгосрочные городские целевые программы</t>
  </si>
  <si>
    <t>525 06 00</t>
  </si>
  <si>
    <t>525 08 00</t>
  </si>
  <si>
    <t>525 05 00</t>
  </si>
  <si>
    <t>525 11 00</t>
  </si>
  <si>
    <t>525 13 00</t>
  </si>
  <si>
    <t>525 12 00</t>
  </si>
  <si>
    <t>092 00 00</t>
  </si>
  <si>
    <t>795 00 00</t>
  </si>
  <si>
    <t>795 01 00</t>
  </si>
  <si>
    <t>795 01 03</t>
  </si>
  <si>
    <t>795 01 02</t>
  </si>
  <si>
    <t>795 01 07</t>
  </si>
  <si>
    <t>795 01 01</t>
  </si>
  <si>
    <t>795 02 01</t>
  </si>
  <si>
    <t>795 01 06</t>
  </si>
  <si>
    <t>795 01 05</t>
  </si>
  <si>
    <t>431 01 00</t>
  </si>
  <si>
    <t>431 00 00</t>
  </si>
  <si>
    <t>457 00 00</t>
  </si>
  <si>
    <t>457 99 00</t>
  </si>
  <si>
    <t>491 00 00</t>
  </si>
  <si>
    <t>491 01 00</t>
  </si>
  <si>
    <t>505 00 00</t>
  </si>
  <si>
    <t>505 34 00</t>
  </si>
  <si>
    <t>522 00 00</t>
  </si>
  <si>
    <t>522 23 00</t>
  </si>
  <si>
    <t>002 11 00</t>
  </si>
  <si>
    <t>002 12 00</t>
  </si>
  <si>
    <t>302 99 00</t>
  </si>
  <si>
    <t>302 00 00</t>
  </si>
  <si>
    <t>Жилищно-коммунальное хозяйство</t>
  </si>
  <si>
    <t>Бюджетные инвестиции в объекты капитального строительства, не включенные в целевые программы</t>
  </si>
  <si>
    <t>102 00 00</t>
  </si>
  <si>
    <t>350 02 00</t>
  </si>
  <si>
    <t>350 00 00</t>
  </si>
  <si>
    <t>350 03 00</t>
  </si>
  <si>
    <t>092 03 00</t>
  </si>
  <si>
    <t>600 00 00</t>
  </si>
  <si>
    <t>600 01 00</t>
  </si>
  <si>
    <t>600 02 00</t>
  </si>
  <si>
    <t>Образование</t>
  </si>
  <si>
    <t>Социальная политика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</si>
  <si>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 (за счет субвенций)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</si>
  <si>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 (за счет субвенций)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</si>
  <si>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 (за счет субвенций)</t>
  </si>
  <si>
    <t xml:space="preserve">Социальные выплаты </t>
  </si>
  <si>
    <t>Социальное обеспечение населения</t>
  </si>
  <si>
    <t>Дорожное хозяйство (дорожные фонды)</t>
  </si>
  <si>
    <t>315 00 00</t>
  </si>
  <si>
    <t>Дорожное хозяйство</t>
  </si>
  <si>
    <t>315 01 00</t>
  </si>
  <si>
    <t>Содержание и управление дорожным хозяйством</t>
  </si>
  <si>
    <t>Обслуживание государственного и муниципального долга</t>
  </si>
  <si>
    <t>УПРАВЛЕНИЕ ПО ДЕЛАМ КУЛЬТУРЫ МЭРИИ ГОРОДА</t>
  </si>
  <si>
    <t>514 00 00</t>
  </si>
  <si>
    <t>514 01 00</t>
  </si>
  <si>
    <t>Национальная экономика</t>
  </si>
  <si>
    <t xml:space="preserve">Культура </t>
  </si>
  <si>
    <t>Пенсионное обеспечение</t>
  </si>
  <si>
    <t>Физическая культура</t>
  </si>
  <si>
    <t>Театры, цирки, концертные и другие организации исполнительских искусств</t>
  </si>
  <si>
    <t>Долгосрочная целевая программа "Развитие библиотечного дела в Вологодской области на 2012-2016 годы" (за счет субсидий)</t>
  </si>
  <si>
    <t>340 00 00</t>
  </si>
  <si>
    <t>522 62 00</t>
  </si>
  <si>
    <t>522 57 00</t>
  </si>
  <si>
    <t>340 03 00</t>
  </si>
  <si>
    <t>420 00 00</t>
  </si>
  <si>
    <t>420 99 00</t>
  </si>
  <si>
    <t>421 00 00</t>
  </si>
  <si>
    <t>421 99 00</t>
  </si>
  <si>
    <t>520 00 00</t>
  </si>
  <si>
    <t>423 00 00</t>
  </si>
  <si>
    <t>423 99 00</t>
  </si>
  <si>
    <t>443</t>
  </si>
  <si>
    <t>525 01 05</t>
  </si>
  <si>
    <t>525 01 02</t>
  </si>
  <si>
    <t>СОЦИАЛЬНАЯ ПОЛИТИКА</t>
  </si>
  <si>
    <t>10</t>
  </si>
  <si>
    <t>Другие вопросы в области социальной политики</t>
  </si>
  <si>
    <t>432 00 00</t>
  </si>
  <si>
    <t>302 95 00</t>
  </si>
  <si>
    <t>440 95 00</t>
  </si>
  <si>
    <t>тыс.рублей</t>
  </si>
  <si>
    <t>13</t>
  </si>
  <si>
    <t>ФИЗИЧЕСКАЯ КУЛЬТУРА И СПОРТ</t>
  </si>
  <si>
    <t>Другие вопросы в области физической культуры и спорта</t>
  </si>
  <si>
    <t>СРЕДСТВА МАССОВОЙ ИНФОРМАЦИИ</t>
  </si>
  <si>
    <t>ОБСЛУЖИВАНИЕ ГОСУДАРСТВЕННОГО И МУНИЦИПАЛЬНОГО ДОЛГА</t>
  </si>
  <si>
    <t>514 02 04</t>
  </si>
  <si>
    <t>Постановление Череповецкой городской Думы от 23.09.2003 года № 120 "Об учреждении городских премий имени И.А.Милютина в области образования, городских стипендий и премий одаренным детям"</t>
  </si>
  <si>
    <t>340</t>
  </si>
  <si>
    <t>Премии и стипендии обучающимся общеобразовательных учреждений</t>
  </si>
  <si>
    <t>795 02 02</t>
  </si>
  <si>
    <t>"Укрепление материально-технической базы образовательных учреждений города и обеспечение их безопасности" на 2012-2014 годы</t>
  </si>
  <si>
    <t>457 95 00</t>
  </si>
  <si>
    <t>07</t>
  </si>
  <si>
    <t>12</t>
  </si>
  <si>
    <t>070 05 00</t>
  </si>
  <si>
    <t>432 02 00</t>
  </si>
  <si>
    <t>505 34 02</t>
  </si>
  <si>
    <t>ППП</t>
  </si>
  <si>
    <t>452 00 00</t>
  </si>
  <si>
    <t>452 99 00</t>
  </si>
  <si>
    <t>795 02 00</t>
  </si>
  <si>
    <t>013</t>
  </si>
  <si>
    <t>092 99 00</t>
  </si>
  <si>
    <t>Периодические издания, учрежденные органами местного самоуправления</t>
  </si>
  <si>
    <t>Периодическая печать и издательства</t>
  </si>
  <si>
    <t>Иные безвозмездные и безвозвратные перечисления</t>
  </si>
  <si>
    <t xml:space="preserve"> 07 </t>
  </si>
  <si>
    <t>Строительство магистральных сетей для застройки восточной части Заягорбского района</t>
  </si>
  <si>
    <t>Строительство магистральных сетей для застройки восточной части Зашекснинского района</t>
  </si>
  <si>
    <t>Молодежная политика и оздоровление детей</t>
  </si>
  <si>
    <t>020 04 02</t>
  </si>
  <si>
    <t xml:space="preserve">Проведение выборов и референдумов </t>
  </si>
  <si>
    <t>Обеспечение проведения выборов и референдумов</t>
  </si>
  <si>
    <t>Прочие расходы</t>
  </si>
  <si>
    <t>Обеспечение мероприятий по предвыборной кампании</t>
  </si>
  <si>
    <t>Резервные фонды</t>
  </si>
  <si>
    <t>Резервные фонды мэрии города</t>
  </si>
  <si>
    <t>020 04 01</t>
  </si>
  <si>
    <t>ТЕРРИТОРИАЛЬНАЯ ИЗБИРАТЕЛЬНАЯ КОМИССИЯ ГОРОДА ЧЕРЕПОВЦА</t>
  </si>
  <si>
    <t>Проведение выборов</t>
  </si>
  <si>
    <t>Социальные выплаты</t>
  </si>
  <si>
    <t>Доплаты к пенсиям государственных служащих субъектов Российской Федерации и муниципальных служащих</t>
  </si>
  <si>
    <t>Доплаты к пенсиям, дополнительное пенсионное обеспечение</t>
  </si>
  <si>
    <t>Пенсионное  обеспечение</t>
  </si>
  <si>
    <t>Осуществление отдельных государственных полномочий по 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закона области "Об административных правонарушениях в Вологодской области" (за счет субвенций)</t>
  </si>
  <si>
    <t>525 14 00</t>
  </si>
  <si>
    <t xml:space="preserve">Осуществление отдельных государственных полномочий в сфере архивного дела (за счет субвенций) </t>
  </si>
  <si>
    <t xml:space="preserve">"Противопожарные мероприятия в городе Череповце" на 2012-2014 годы </t>
  </si>
  <si>
    <t>Общеэкономические вопросы</t>
  </si>
  <si>
    <t>Реализация государственной политики занятости населения</t>
  </si>
  <si>
    <t>Осуществление полномочий органами местного самоуправления в области содействия занятости населения</t>
  </si>
  <si>
    <t>Организационно-воспитательная работа с молодежью</t>
  </si>
  <si>
    <t>Проведение мероприятий для детей и молодежи</t>
  </si>
  <si>
    <t>Мероприятия по проведению оздоровительной кампании детей</t>
  </si>
  <si>
    <t>"Энергетическое обследование и выполнение мероприятий по энергосбережению по результатам его проведения в бюджетных организациях города Череповца" на 2012-2014 годы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</si>
  <si>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</si>
  <si>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 xml:space="preserve">Ведомственные целевые программы </t>
  </si>
  <si>
    <t>"Одаренные дети" на 2011-2013 годы</t>
  </si>
  <si>
    <t>Охрана семьи и детства</t>
  </si>
  <si>
    <t>Содержание ребенка в семье опекуна и приемной семье, а также вознаграждение, причитающееся приемному родителю (за счет субвенций)</t>
  </si>
  <si>
    <t>Библиотеки</t>
  </si>
  <si>
    <t>Оплата жилищно-коммунальных услуг отдельным категориям граждан (за счет субвенций)</t>
  </si>
  <si>
    <t xml:space="preserve">Городские мероприятия в области социальной политики  </t>
  </si>
  <si>
    <t>Предоставление гражданам субсидий на оплату жилого помещения и коммунальных услуг (за счет субвенций)</t>
  </si>
  <si>
    <t>Обеспечение приватизации и проведение предпродажной подготовки объектов приватизации</t>
  </si>
  <si>
    <t>Оценка недвижимости, признание прав и регулирование отношений по государственной  и муниципальной собственности</t>
  </si>
  <si>
    <t>Мероприятия в сфере образования</t>
  </si>
  <si>
    <t>КОМИТЕТ ПО КОНТРОЛЮ В СФЕРЕ БЛАГОУСТРОЙСТВА И ОХРАНЫ ОКРУЖАЮЩЕЙ СРЕДЫ ГОРОДА</t>
  </si>
  <si>
    <t>Осуществление отдельных государственных полномочий в сфере охраны окружающей среды (за счет субвенций)</t>
  </si>
  <si>
    <t xml:space="preserve">Субсидии  юридическим лицам </t>
  </si>
  <si>
    <t>Субсидии юридическим лицам</t>
  </si>
  <si>
    <t>Процентные платежи по долговым обязательствам</t>
  </si>
  <si>
    <t>Процентные платежи по муниципальному долгу</t>
  </si>
  <si>
    <t>"Развитие инвестиционного потенциала города Череповца" на 2010-2015 годы</t>
  </si>
  <si>
    <t xml:space="preserve">Субсидии на обеспечение жильем </t>
  </si>
  <si>
    <t>510 00 00</t>
  </si>
  <si>
    <t>510 02 00</t>
  </si>
  <si>
    <t>"Экология города" на 2009-2015 годы</t>
  </si>
  <si>
    <t>431 99 00</t>
  </si>
  <si>
    <t/>
  </si>
  <si>
    <t>Наименование</t>
  </si>
  <si>
    <t>Раздел</t>
  </si>
  <si>
    <t>Подраздел</t>
  </si>
  <si>
    <t>ОБЩЕГОСУДАРСТВЕННЫЕ  ВОПРОСЫ</t>
  </si>
  <si>
    <t>01</t>
  </si>
  <si>
    <t>02</t>
  </si>
  <si>
    <t>03</t>
  </si>
  <si>
    <t>04</t>
  </si>
  <si>
    <t>06</t>
  </si>
  <si>
    <t>514 01 01</t>
  </si>
  <si>
    <t>102 02 00</t>
  </si>
  <si>
    <t>102 02 01</t>
  </si>
  <si>
    <t>102 02 03</t>
  </si>
  <si>
    <t>102 02 06</t>
  </si>
  <si>
    <t>795 02 03</t>
  </si>
  <si>
    <t>"Спортивный город" на 2012-2014 годы</t>
  </si>
  <si>
    <t>Физкультурно-оздоровительная работа и спортивные мероприятия</t>
  </si>
  <si>
    <t xml:space="preserve">Мероприятия в области здравоохранения, спорта и физической культуры, туризма </t>
  </si>
  <si>
    <t>501</t>
  </si>
  <si>
    <t>514 02 00</t>
  </si>
  <si>
    <t>514 02 01</t>
  </si>
  <si>
    <t>514 02 02</t>
  </si>
  <si>
    <t>Обеспечение публичных нормативных обязательств города</t>
  </si>
  <si>
    <t>Средства массовой информации</t>
  </si>
  <si>
    <t>805</t>
  </si>
  <si>
    <t>Общегосударственные вопросы</t>
  </si>
  <si>
    <t>020 04 00</t>
  </si>
  <si>
    <t>020 00 00</t>
  </si>
  <si>
    <t>525 02 00</t>
  </si>
  <si>
    <t>092 95 00</t>
  </si>
  <si>
    <t>Осуществление отдельных государственных полномочий</t>
  </si>
  <si>
    <t>525 00 00</t>
  </si>
  <si>
    <t>522 11 00</t>
  </si>
  <si>
    <t>525 01 00</t>
  </si>
  <si>
    <t xml:space="preserve">Осуществление отдельных государственных полномочий в сфере образования </t>
  </si>
  <si>
    <t>525 01 01</t>
  </si>
  <si>
    <t>002 00 00</t>
  </si>
  <si>
    <t>002 03 00</t>
  </si>
  <si>
    <t>002 04 00</t>
  </si>
  <si>
    <t>068</t>
  </si>
  <si>
    <t>09</t>
  </si>
  <si>
    <t>НАЦИОНАЛЬНАЯ ЭКОНОМИКА</t>
  </si>
  <si>
    <t>05</t>
  </si>
  <si>
    <t>08</t>
  </si>
  <si>
    <t>Другие вопросы в области национальной экономики</t>
  </si>
  <si>
    <t>11</t>
  </si>
  <si>
    <t>ЖИЛИЩНО-КОММУНАЛЬНОЕ ХОЗЯЙСТВО</t>
  </si>
  <si>
    <t>Жилищное хозяйство</t>
  </si>
  <si>
    <t>ПР</t>
  </si>
  <si>
    <t>ЦСР</t>
  </si>
  <si>
    <t>ВР</t>
  </si>
  <si>
    <t>005</t>
  </si>
  <si>
    <t>505 34 01</t>
  </si>
  <si>
    <t>Связь и информатика</t>
  </si>
  <si>
    <t>Информационные технологии и связь</t>
  </si>
  <si>
    <t>Субсидии бюджетным учреждениям на иные цели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</si>
  <si>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</si>
  <si>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</si>
  <si>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</si>
  <si>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Глава муниципального образования</t>
  </si>
  <si>
    <t xml:space="preserve">Выполнение функций органами местного самоуправления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</si>
  <si>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</si>
  <si>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Центральный аппарат</t>
  </si>
  <si>
    <t xml:space="preserve">Осуществление отдельных государственных полномочий по созданию в муниципальных районах и городских округах области комиссии по делам несовершеннолетних и защите их прав (за счет субвенций) </t>
  </si>
  <si>
    <t xml:space="preserve">Осуществление отдельных государственных полномочий по созданию в муниципальных районах и городских округах области административных комиссий (за счет субвенций)  </t>
  </si>
  <si>
    <t>Другие общегосударственные вопросы</t>
  </si>
  <si>
    <t>Реализация функций, связанных с общегосударственным управлением</t>
  </si>
  <si>
    <t>Выполнение других обязательств органов местного самоуправления</t>
  </si>
  <si>
    <t>Субсидии некоммерческим организациям</t>
  </si>
  <si>
    <t>Социальная помощь</t>
  </si>
  <si>
    <t>505 46 00</t>
  </si>
  <si>
    <t>МЭРИЯ ГОРОДА</t>
  </si>
  <si>
    <t>ЧЕРЕПОВЕЦКАЯ ГОРОДСКАЯ ДУМА</t>
  </si>
  <si>
    <t>ДЕПАРТАМЕНТ ЖИЛИЩНО-КОММУНАЛЬНОГО ХОЗЯЙСТВА МЭРИИ ГОРОДА</t>
  </si>
  <si>
    <t>УПРАВЛЕНИЕ АРХИТЕКТУРЫ И ГРАДОСТРОИТЕЛЬСТВА МЭРИИ ГОРОДА</t>
  </si>
  <si>
    <t>УПРАВЛЕНИЕ ОБРАЗОВАНИЯ МЭРИИ ГОРОДА</t>
  </si>
  <si>
    <t>ФИНАНСОВОЕ УПРАВЛЕНИЕ МЭРИИ ГОРОДА</t>
  </si>
  <si>
    <t>КОМИТЕТ ПО ФИЗИЧЕСКОЙ КУЛЬТУРЕ И СПОРТУ МЭРИИ ГОРОДА</t>
  </si>
  <si>
    <t>КОМИТЕТ СОЦИАЛЬНОЙ ЗАЩИТЫ НАСЕЛЕНИЯ ГОРОДА</t>
  </si>
  <si>
    <t>КОМИТЕТ ПО УПРАВЛЕНИЮ ИМУЩЕСТВОМ ГОРОДА</t>
  </si>
  <si>
    <t>Реализация государственной политики в области приватизации и управления муниципальной собственностью</t>
  </si>
  <si>
    <t>022</t>
  </si>
  <si>
    <t>Общее образование</t>
  </si>
  <si>
    <t>Другие вопросы в области образования</t>
  </si>
  <si>
    <t>Благоустройство</t>
  </si>
  <si>
    <t>Коммунальное хозяйство</t>
  </si>
  <si>
    <t>ОХРАНА ОКРУЖАЮЩЕЙ СРЕДЫ</t>
  </si>
  <si>
    <t>Другие вопросы в области охраны окружающей среды</t>
  </si>
  <si>
    <t>ОБРАЗОВАНИЕ</t>
  </si>
  <si>
    <t>Реализация государственных функций в области социальной политики</t>
  </si>
  <si>
    <t xml:space="preserve"> 09 </t>
  </si>
  <si>
    <t>065 00 00</t>
  </si>
  <si>
    <t>065 03 00</t>
  </si>
  <si>
    <t>440 00 00</t>
  </si>
  <si>
    <t>440 99 00</t>
  </si>
  <si>
    <t>441 00 00</t>
  </si>
  <si>
    <t>441 99 00</t>
  </si>
  <si>
    <t>442 00 00</t>
  </si>
  <si>
    <t>442 99 00</t>
  </si>
  <si>
    <t>городской Думы</t>
  </si>
  <si>
    <t>к решению Череповецкой</t>
  </si>
  <si>
    <t>315 01 04</t>
  </si>
  <si>
    <t>Ремонт и содержание автомобильных дорог городского округа</t>
  </si>
  <si>
    <t>795 02 06</t>
  </si>
  <si>
    <t>Поддержка жилищного хозяйства</t>
  </si>
  <si>
    <t>Капитальный ремонт муниципального жилищного фонда</t>
  </si>
  <si>
    <t xml:space="preserve">Возмещение  затрат на содержание незаселенных жилых помещений муниципального жилищного фонда и коммунальные услуги </t>
  </si>
  <si>
    <t xml:space="preserve">Благоустройство </t>
  </si>
  <si>
    <t>Уличное освещение</t>
  </si>
  <si>
    <t>Долгосрочная целевая программа "Безбарьерная среда" на 2010-2014 годы (за счет субсидий)</t>
  </si>
  <si>
    <t xml:space="preserve">Мероприятия в области социальной политики  </t>
  </si>
  <si>
    <t>Городские мероприятия в области социальной политики</t>
  </si>
  <si>
    <t>Мероприятия в области социальной политики</t>
  </si>
  <si>
    <t>Выполнение отдельных государственных полномочий по социальной поддержке детей-сирот и детей, оставшихся без попечения родителей (за исключением детей, обучающихся в федеральных образовательных учреждениях), лиц из числа детей указанных категорий, предусмотренных пунктами 1-8 части 1 статьи 2 закона области от 17 декабря 2007 года № 1719-ОЗ "О наделении органов местного самоуправления отдельными государственными полномочиями в сфере образования" (за счет субвенций)</t>
  </si>
  <si>
    <t>Реализация государственных функций в области  национальной экономики</t>
  </si>
  <si>
    <t>КАПИТАЛЬНЫЕ РЕМОНТЫ</t>
  </si>
  <si>
    <t>Дошкольное образование</t>
  </si>
  <si>
    <t>Детские дошкольные учреждения</t>
  </si>
  <si>
    <t>Школы-детские сады, школы начальные, неполные средние и средние</t>
  </si>
  <si>
    <t>Учреждения по внешкольной работе с детьми</t>
  </si>
  <si>
    <t>Музеи и постоянные выставки</t>
  </si>
  <si>
    <t>400</t>
  </si>
  <si>
    <t>Строительство объектов общегражданского назначения</t>
  </si>
  <si>
    <t>"Благоустройство и повышение внешней привлекательности города" на 2012-2014 годы</t>
  </si>
  <si>
    <t>Социальное обслуживание населения</t>
  </si>
  <si>
    <t>522 64 00</t>
  </si>
  <si>
    <t>Долгосрочная целевая программа "Старшее поколение" на 2011-2015 годы (за счет субвенций)</t>
  </si>
  <si>
    <t>Долгосрочная целевая программа "Обеспечение жильем молодых семей в Вологодской области на 2012-2015 годы" (за счет субсидий)</t>
  </si>
  <si>
    <t>710</t>
  </si>
  <si>
    <t>Приобретение товаров, работ, услуг в пользу граждан</t>
  </si>
  <si>
    <t>323</t>
  </si>
  <si>
    <t>Приобретение товаров, работ, услуг в пользу граждан (за счет субвенций)</t>
  </si>
  <si>
    <t>Строительство детского сада № 35 на 330 мест в 105 мкр.</t>
  </si>
  <si>
    <t xml:space="preserve">Субсидии автономным учреждениям на финансовое обеспечение муниципального задания на оказание муниципальных услуг (выполнение работ) </t>
  </si>
  <si>
    <t>505 85 00</t>
  </si>
  <si>
    <t>514 02 10</t>
  </si>
  <si>
    <t>Оказание других видов социальной помощи</t>
  </si>
  <si>
    <t>Решение Череповецкой городской Думы от 29.05.2012 № 93 "О социальной помощи"</t>
  </si>
  <si>
    <t>514 02 11</t>
  </si>
  <si>
    <t>Оздоровление детей (за счет городского бюджета)</t>
  </si>
  <si>
    <t>432 02 03</t>
  </si>
  <si>
    <t xml:space="preserve">Приобретение товаров, работ, услуг в пользу граждан </t>
  </si>
  <si>
    <t>102 02 22</t>
  </si>
  <si>
    <t>Строительство мостового перехода через р. Шексну в створе ул. Архангельской</t>
  </si>
  <si>
    <t>514 02 12</t>
  </si>
  <si>
    <t>435 00 00</t>
  </si>
  <si>
    <t>435 99 00</t>
  </si>
  <si>
    <t>514 02 09</t>
  </si>
  <si>
    <t>Решение Череповецкой городской Думы от 29.05.2012 № 94 "О социальной помощи"</t>
  </si>
  <si>
    <t xml:space="preserve">514 00 00 </t>
  </si>
  <si>
    <t xml:space="preserve">514 02 00 </t>
  </si>
  <si>
    <t>514 02 14</t>
  </si>
  <si>
    <t>090 03 00</t>
  </si>
  <si>
    <t xml:space="preserve">795 00 00 </t>
  </si>
  <si>
    <t xml:space="preserve">795 01 00 </t>
  </si>
  <si>
    <t xml:space="preserve">795 01 11 </t>
  </si>
  <si>
    <t>Учреждения, обеспечивающие предоставление услуг в сфере образования</t>
  </si>
  <si>
    <t>Содержание и обслуживание казны муниципального образования</t>
  </si>
  <si>
    <t>Строительство набережной от моста через р.Ягорбу по пр.Победы до Октябрьского моста</t>
  </si>
  <si>
    <t>102 02 18</t>
  </si>
  <si>
    <t>315 99 00</t>
  </si>
  <si>
    <t>"Развитие системы отдыха детей, их оздоровления и занятости в городе Череповце на 2012-2015 годы"</t>
  </si>
  <si>
    <t>Долгосрочная целевая программа противодействия коррупции в городе Череповце на 2011-2013 годы</t>
  </si>
  <si>
    <t>"Обеспечение жильем молодых семей" на 2011-2015 годы</t>
  </si>
  <si>
    <t>522 02 00</t>
  </si>
  <si>
    <t>Долгосрочная целевая программа "Профилактика преступлений и иных правонарушений в Вологодской области на 2013 - 2016 годы"  (за счет субсидий)</t>
  </si>
  <si>
    <t>Осуществление отдельных государственных полномочий по созданию в муниципальных районах и городских округах области комиссии по делам несовершеннолетних и защите их прав (за счет субвенций)</t>
  </si>
  <si>
    <t>Осуществление отдельных государственных полномочий в сфере труда (за счет субвенций)</t>
  </si>
  <si>
    <t xml:space="preserve">"Безбарьерная среда" на 2011-2014 годы </t>
  </si>
  <si>
    <t>345 00 00</t>
  </si>
  <si>
    <t>345 03 00</t>
  </si>
  <si>
    <t>Малое и среднее предпринимательство</t>
  </si>
  <si>
    <t>"Долгосрочная целевая программа "Развитие образования в сфере культуры и искусства в Вологодской области на 2011-2013 годы" (за счет субсидий)</t>
  </si>
  <si>
    <t>522 74 00</t>
  </si>
  <si>
    <t>Долгосрочная целевая программа "Дорога к дому" на 2013-2016 годы (за счет субвенций)</t>
  </si>
  <si>
    <t>522 58 00</t>
  </si>
  <si>
    <t>Долгосрочная целевая программа организации допризывной подготовки граждан Вологодской области на 2011-2013 годы  (за счет субсидий)</t>
  </si>
  <si>
    <t>Долгосрочная целевая программа "Профилактика преступлений и иных правонарушений в Вологодской области на 2013-2016 годы"  (за счет субсидий)</t>
  </si>
  <si>
    <t xml:space="preserve">Обслуживание государственного внутреннего и муниципального долга </t>
  </si>
  <si>
    <t>Субсидии на реализацию муниципальной программы "Поддержка и развитие малого и среднего предпринимательства в городе Череповце на 2013-2017 годы"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</si>
  <si>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</si>
  <si>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в области спорта и физической культуры, туризма</t>
  </si>
  <si>
    <t>Решение Череповецкой городской Думы от 30.10.2012 № 203 "О мерах социальной поддержки работников муниципальных дошкольных образовательных учреждений"</t>
  </si>
  <si>
    <t>Решение Череповецкой городской Думы от 29.05.2012 № 98 "О мерах социальной помощи"</t>
  </si>
  <si>
    <t>Капитальный ремонт нежилых объектов муниципальной собственности, осуществляемый казенным учреждением</t>
  </si>
  <si>
    <t>420 02 00</t>
  </si>
  <si>
    <t>Повышение оплаты труда педагогических работников дошкольных образовательных учреждений (за счет субсидий)</t>
  </si>
  <si>
    <t>100 88 00</t>
  </si>
  <si>
    <t>Подпрограмма "Обеспечение жильем молодых семей" (за счет субсидий)</t>
  </si>
  <si>
    <t>100 88 20</t>
  </si>
  <si>
    <t>Здравоохранение</t>
  </si>
  <si>
    <t>Санитарно-эпидемиологическое благополучие</t>
  </si>
  <si>
    <t>525 20 00</t>
  </si>
  <si>
    <t>Осуществление отдельных государственных полномочий в соответствии с  законом области "О наделении органов местного самоуправления отдельными государственными полномочиями в сфере обеспечения санитарно-эпидемиологического благополучия населения"  (за счет субвенций)</t>
  </si>
  <si>
    <t>ЗДРАВООХРАНЕНИЕ</t>
  </si>
  <si>
    <t>Поддержка дорожного хозяйства</t>
  </si>
  <si>
    <t>315 02 00</t>
  </si>
  <si>
    <t>Капитальный ремонт и ремонт автомобильных дорог общего пользования населенных пунктов (за счет субсидий)</t>
  </si>
  <si>
    <t>315 02 01</t>
  </si>
  <si>
    <t>Средства из регионального дорожного фонда</t>
  </si>
  <si>
    <t>890</t>
  </si>
  <si>
    <t xml:space="preserve">05 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</si>
  <si>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(за счет субсидий)</t>
  </si>
  <si>
    <t>315 02 02</t>
  </si>
  <si>
    <t>525 21 00</t>
  </si>
  <si>
    <t>Осуществление отдельных государственных полномочий в соответствии с  законом области "О наделении органов местного самоуправления отдельными государственными полномочиями в сфере обеспечения санитарно-эпидемиологического благополучия населения" (за счет субвенций)</t>
  </si>
  <si>
    <t>795 01 11</t>
  </si>
  <si>
    <t>440 90 00</t>
  </si>
  <si>
    <t xml:space="preserve">08 </t>
  </si>
  <si>
    <t>Гранты в области науки, культуры, искусства и средств массовой информации (за счет межбюджетных трансфертов)</t>
  </si>
  <si>
    <t>Решение Череповецкой городской Думы от 29.05.2012 года № 97 "О мерах социальной поддержки"</t>
  </si>
  <si>
    <t>345 02 09</t>
  </si>
  <si>
    <t>Поддержка субъектов малого и среднего предпринимательства</t>
  </si>
  <si>
    <t>345 02 00</t>
  </si>
  <si>
    <t>520 09 00</t>
  </si>
  <si>
    <t>Ежемесячное денежное вознаграждение за классное руководство (за счет субвенций)</t>
  </si>
  <si>
    <t>522 40 00</t>
  </si>
  <si>
    <t>Долгосрочная целевая программа "Инвестиции в объекты капитального строительства на 2010 - 2013 годы и перспективу до 2020 года" (за счет субсидий)</t>
  </si>
  <si>
    <t>Массовый спорт</t>
  </si>
  <si>
    <t xml:space="preserve"> 522 40 00</t>
  </si>
  <si>
    <t>102 02 13</t>
  </si>
  <si>
    <t>Строительство полигона твердых бытовых отходов (ТБО) № 2</t>
  </si>
  <si>
    <t>102 02 23</t>
  </si>
  <si>
    <t>Строительство Шекснинского проспекта на участке от Октябрьского пр. до ул. Рыбинской. Тротуар от ул. Годовикова до въезда на территорию аквапарка</t>
  </si>
  <si>
    <t>002 13 00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</si>
  <si>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</si>
  <si>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Мероприятия в рамках административной реформы (за счет субсидий)</t>
  </si>
  <si>
    <t>Долгосрочная целевая программа "Безбарьерная среда" на 2010-2014 годы</t>
  </si>
  <si>
    <t>070 04 00</t>
  </si>
  <si>
    <t>Резервные фонды исполнительных органов государственной власти субъектов Российской Федерации</t>
  </si>
  <si>
    <t>436 27 00</t>
  </si>
  <si>
    <t>Мероприятия в области образования</t>
  </si>
  <si>
    <t>436 00 00</t>
  </si>
  <si>
    <t>Модернизация региональных систем дошкольного образования (за счет субсидий)</t>
  </si>
  <si>
    <t>525 22 00</t>
  </si>
  <si>
    <t>Выполнение отдельных государственных полномочий по защите прав граждан-участников долевого строительства многоквартирных домов, перед которыми застройщиками  не исполнены обязательства по передаче им жилых помещений, указанных в статье 2 закона области от 6 мая 2013 года № 3033-ОЗ "О наделении органов местного самоуправления отдельными государственными полномочиями по защите прав граждан-участников долевого строительства  многоквартирных домов, перед которыми застройщиками не исполнены обязательства по передаче им жилых помещений, на территории Вологодской области" (за счет субвенций)</t>
  </si>
  <si>
    <t>Судебная система</t>
  </si>
  <si>
    <t>Составление (изменение) списков кандидатов в присяжные заседатели федеральных судов общей юрисдикции в Российской Федерации (за счет субвенций)</t>
  </si>
  <si>
    <t>001 40 00</t>
  </si>
  <si>
    <t xml:space="preserve">10 </t>
  </si>
  <si>
    <t>505 85 01</t>
  </si>
  <si>
    <t>505 85 02</t>
  </si>
  <si>
    <t xml:space="preserve">Меры социальной помощи в виде предоставления социальных выплат для оплаты первоначального взноса и субсидирования части ежемесячного платежа по ипотечному кредиту (займу) </t>
  </si>
  <si>
    <t xml:space="preserve">Федеральная целевая программа "Жилище" на 2011-2015 годы </t>
  </si>
  <si>
    <t>Меры социальной поддержки членам добровольных народных дружин, участвующих в охране общественного порядка и профилактики правонарушений на территории муниципального образования  "Город Череповец"</t>
  </si>
  <si>
    <t>Осуществление отдельных государственных полномочий в соответствии с  законом области "О наделении органов местного самоуправления отдельными государственными полномочиями по обеспечению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 (за счет субвенций)</t>
  </si>
  <si>
    <t>Транспорт</t>
  </si>
  <si>
    <t>520 35 00</t>
  </si>
  <si>
    <t>345 01 14</t>
  </si>
  <si>
    <t>Поощрение городских округов и муниципальных районов за достижение наилучших значений показателей деятельности органов местного самоуправления  (за счет субсидий)</t>
  </si>
  <si>
    <t xml:space="preserve">Субсидии бюджету муниципального образования город Череповец, вошедшему в список моногородов, на реализацию  муниципальной программы "Поддержка и развитие малого и среднего предпринимательства в городе Череповце на 2013 - 2017 годы" (за счет субсидий федерального бюджета) </t>
  </si>
  <si>
    <t>Субсидии бюджету муниципального образования город Череповец, вошедшему в список моногородов, на реализацию  муниципальной программы "Поддержка и развитие малого и среднего предпринимательства в городе Череповце на 2013 - 2017 годы" (за счет субсидий областного бюджета)</t>
  </si>
  <si>
    <t>436 01 00</t>
  </si>
  <si>
    <t>436 01 01</t>
  </si>
  <si>
    <t>315 02 04</t>
  </si>
  <si>
    <t>Субсидии на осуществление дорожной деятельности в отношении автомобильных дорог общего пользования местного значения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</si>
  <si>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</si>
  <si>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345 01 00</t>
  </si>
  <si>
    <t>350 01 00</t>
  </si>
  <si>
    <t>Капитальный ремонт многоквартирных домов</t>
  </si>
  <si>
    <t>Поддержка победителей конкурса образовательных учреждений, внедряющих инновационные образовательные программы (за счет межбюджетных трансфертов)</t>
  </si>
  <si>
    <t>436 21 00</t>
  </si>
  <si>
    <t>Модернизация региональных систем общего образования (за счет субвенций)</t>
  </si>
  <si>
    <t>Государственная поддержка в сфере образования (за счет субвенций)</t>
  </si>
  <si>
    <t>600 04 00</t>
  </si>
  <si>
    <t>Организация и содержание мест захоронения</t>
  </si>
  <si>
    <t>УПРАВЛЕНИЕ  ЗДРАВООХРАНЕНИЕ МЭРИИ ГОРОДА</t>
  </si>
  <si>
    <t>Другие вопросы в области здравоохранения</t>
  </si>
  <si>
    <t xml:space="preserve">102 02 01 </t>
  </si>
  <si>
    <t>102 02 19</t>
  </si>
  <si>
    <t xml:space="preserve"> Строительство детского сада  № 27 в 115  мкр.</t>
  </si>
  <si>
    <t xml:space="preserve">от                   № </t>
  </si>
  <si>
    <t xml:space="preserve">от                        № </t>
  </si>
  <si>
    <t>ГОРОДСКОГО БЮДЖЕТА ПО РАЗДЕЛАМ, ПОДРАЗДЕЛАМ, ЦЕЛЕВЫМ СТАТЬЯМ И ВИДАМ РАСХОДОВ</t>
  </si>
  <si>
    <t>В ВЕДОМСТВЕННОЙ СТРУКТУРЕ РАСХОДОВ ЗА 2013 ГОД</t>
  </si>
  <si>
    <t xml:space="preserve">ГОРОДСКОГО БЮДЖЕТА ПО РАЗДЕЛАМ, ПОДРАЗДЕЛАМ, ЦЕЛЕВЫМ СТАТЬЯМ И ВИДАМ РАСХОДОВ </t>
  </si>
  <si>
    <t>ФУНКЦИОНАЛЬНОЙ КЛАССИФИКАЦИИ ЗА 2013 ГОД</t>
  </si>
  <si>
    <t>ГОРОДСКОГО БЮДЖЕТА ПО РАЗДЕЛАМ, ПОДРАЗДЕЛАМ ФУНКЦИОНАЛЬНОЙ КЛАССИФИКАЦИИ</t>
  </si>
  <si>
    <t>ЗА 2013 ГОД</t>
  </si>
  <si>
    <t>Приложение 4</t>
  </si>
  <si>
    <t>Приложение 5</t>
  </si>
  <si>
    <t>Приложение 6</t>
  </si>
  <si>
    <t>Строительство детского сада  № 27 в 115  мкр.</t>
  </si>
  <si>
    <t>Кассовое исполнение</t>
  </si>
  <si>
    <t xml:space="preserve">от                №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</si>
</sst>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"/>
    <numFmt numFmtId="167" formatCode="#,##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0.0"/>
    <numFmt numFmtId="172" formatCode="0.000000"/>
    <numFmt numFmtId="173" formatCode="0.00000"/>
    <numFmt numFmtId="174" formatCode="0.0000"/>
    <numFmt numFmtId="175" formatCode="0.000%"/>
    <numFmt numFmtId="176" formatCode="#,##0.0_ ;\-#,##0.0\ "/>
    <numFmt numFmtId="177" formatCode="[$€-2]\ ###,000_);[Red]\([$€-2]\ ###,000\)"/>
    <numFmt numFmtId="178" formatCode="000"/>
    <numFmt numFmtId="179" formatCode="00"/>
    <numFmt numFmtId="180" formatCode="#,##0.0;[Red]\-#,##0.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sz val="13"/>
      <color indexed="8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i/>
      <sz val="13"/>
      <name val="Times New Roman"/>
      <family val="1"/>
    </font>
    <font>
      <sz val="14"/>
      <name val="Times New Roman"/>
      <family val="1"/>
    </font>
    <font>
      <sz val="13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0" borderId="0">
      <alignment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08">
    <xf numFmtId="0" fontId="0" fillId="0" borderId="0" xfId="0" applyAlignment="1">
      <alignment/>
    </xf>
    <xf numFmtId="164" fontId="3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164" fontId="3" fillId="0" borderId="10" xfId="0" applyNumberFormat="1" applyFont="1" applyFill="1" applyBorder="1" applyAlignment="1" applyProtection="1">
      <alignment vertical="center"/>
      <protection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justify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164" fontId="3" fillId="0" borderId="10" xfId="0" applyNumberFormat="1" applyFont="1" applyFill="1" applyBorder="1" applyAlignment="1" applyProtection="1">
      <alignment horizontal="right" vertical="center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164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1" fontId="3" fillId="0" borderId="10" xfId="0" applyNumberFormat="1" applyFont="1" applyBorder="1" applyAlignment="1">
      <alignment horizontal="left" vertical="center" wrapText="1"/>
    </xf>
    <xf numFmtId="0" fontId="3" fillId="32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54" applyNumberFormat="1" applyFont="1" applyFill="1" applyBorder="1" applyAlignment="1" applyProtection="1">
      <alignment horizontal="left" vertical="center" wrapText="1"/>
      <protection hidden="1"/>
    </xf>
    <xf numFmtId="0" fontId="3" fillId="32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10" xfId="59" applyNumberFormat="1" applyFont="1" applyFill="1" applyBorder="1" applyAlignment="1" applyProtection="1">
      <alignment horizontal="left" vertical="center" wrapText="1"/>
      <protection hidden="1"/>
    </xf>
    <xf numFmtId="0" fontId="3" fillId="0" borderId="10" xfId="0" applyNumberFormat="1" applyFont="1" applyFill="1" applyBorder="1" applyAlignment="1" applyProtection="1">
      <alignment horizontal="justify" vertical="center" wrapText="1"/>
      <protection/>
    </xf>
    <xf numFmtId="0" fontId="3" fillId="0" borderId="10" xfId="56" applyNumberFormat="1" applyFont="1" applyFill="1" applyBorder="1" applyAlignment="1" applyProtection="1">
      <alignment horizontal="left" vertical="center" wrapText="1"/>
      <protection hidden="1"/>
    </xf>
    <xf numFmtId="164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164" fontId="6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55" applyNumberFormat="1" applyFont="1" applyFill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>
      <alignment vertical="center"/>
    </xf>
    <xf numFmtId="0" fontId="3" fillId="32" borderId="11" xfId="54" applyNumberFormat="1" applyFont="1" applyFill="1" applyBorder="1" applyAlignment="1" applyProtection="1">
      <alignment horizontal="left" vertical="center" wrapText="1"/>
      <protection hidden="1"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vertical="center" wrapText="1"/>
    </xf>
    <xf numFmtId="164" fontId="3" fillId="0" borderId="0" xfId="0" applyNumberFormat="1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left" vertical="center" wrapText="1"/>
    </xf>
    <xf numFmtId="164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3" fillId="0" borderId="1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3" fillId="0" borderId="10" xfId="56" applyNumberFormat="1" applyFont="1" applyFill="1" applyBorder="1" applyAlignment="1" applyProtection="1">
      <alignment horizontal="justify" vertical="center" wrapText="1"/>
      <protection hidden="1"/>
    </xf>
    <xf numFmtId="0" fontId="3" fillId="0" borderId="10" xfId="54" applyNumberFormat="1" applyFont="1" applyFill="1" applyBorder="1" applyAlignment="1" applyProtection="1">
      <alignment horizontal="left" vertical="center" wrapText="1"/>
      <protection hidden="1"/>
    </xf>
    <xf numFmtId="0" fontId="3" fillId="0" borderId="10" xfId="0" applyNumberFormat="1" applyFont="1" applyFill="1" applyBorder="1" applyAlignment="1" applyProtection="1">
      <alignment horizontal="justify" vertical="center"/>
      <protection/>
    </xf>
    <xf numFmtId="0" fontId="4" fillId="0" borderId="10" xfId="0" applyFont="1" applyFill="1" applyBorder="1" applyAlignment="1">
      <alignment horizontal="justify" vertical="center" wrapText="1"/>
    </xf>
    <xf numFmtId="0" fontId="3" fillId="0" borderId="10" xfId="0" applyNumberFormat="1" applyFont="1" applyFill="1" applyBorder="1" applyAlignment="1" applyProtection="1">
      <alignment horizontal="justify" vertical="top" wrapText="1"/>
      <protection/>
    </xf>
    <xf numFmtId="49" fontId="3" fillId="0" borderId="10" xfId="0" applyNumberFormat="1" applyFont="1" applyFill="1" applyBorder="1" applyAlignment="1" applyProtection="1">
      <alignment horizontal="center"/>
      <protection/>
    </xf>
    <xf numFmtId="0" fontId="4" fillId="33" borderId="10" xfId="0" applyFont="1" applyFill="1" applyBorder="1" applyAlignment="1">
      <alignment horizontal="justify" vertical="center" wrapText="1"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49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54" applyNumberFormat="1" applyFont="1" applyFill="1" applyBorder="1" applyAlignment="1" applyProtection="1">
      <alignment horizontal="left" vertical="center" wrapText="1"/>
      <protection hidden="1"/>
    </xf>
    <xf numFmtId="0" fontId="8" fillId="0" borderId="10" xfId="54" applyNumberFormat="1" applyFont="1" applyFill="1" applyBorder="1" applyAlignment="1" applyProtection="1">
      <alignment horizontal="left" vertical="center" wrapText="1"/>
      <protection hidden="1"/>
    </xf>
    <xf numFmtId="0" fontId="4" fillId="33" borderId="16" xfId="0" applyFont="1" applyFill="1" applyBorder="1" applyAlignment="1">
      <alignment horizontal="justify" vertical="center" wrapText="1"/>
    </xf>
    <xf numFmtId="0" fontId="3" fillId="0" borderId="0" xfId="0" applyFont="1" applyAlignment="1">
      <alignment wrapText="1"/>
    </xf>
    <xf numFmtId="164" fontId="3" fillId="0" borderId="10" xfId="0" applyNumberFormat="1" applyFont="1" applyFill="1" applyBorder="1" applyAlignment="1">
      <alignment horizontal="right" vertical="center" wrapText="1"/>
    </xf>
    <xf numFmtId="164" fontId="3" fillId="0" borderId="10" xfId="0" applyNumberFormat="1" applyFont="1" applyFill="1" applyBorder="1" applyAlignment="1">
      <alignment horizontal="right" vertical="center"/>
    </xf>
    <xf numFmtId="164" fontId="3" fillId="0" borderId="0" xfId="0" applyNumberFormat="1" applyFont="1" applyFill="1" applyAlignment="1">
      <alignment horizontal="right" vertical="center"/>
    </xf>
    <xf numFmtId="0" fontId="3" fillId="0" borderId="10" xfId="0" applyFont="1" applyBorder="1" applyAlignment="1">
      <alignment wrapText="1"/>
    </xf>
    <xf numFmtId="0" fontId="3" fillId="0" borderId="11" xfId="54" applyNumberFormat="1" applyFont="1" applyFill="1" applyBorder="1" applyAlignment="1" applyProtection="1">
      <alignment horizontal="left" vertical="center" wrapText="1"/>
      <protection hidden="1"/>
    </xf>
    <xf numFmtId="164" fontId="3" fillId="32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vertical="center"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 horizontal="center"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0" fillId="32" borderId="0" xfId="0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3" xfId="56"/>
    <cellStyle name="Обычный 3" xfId="57"/>
    <cellStyle name="Обычный 4" xfId="58"/>
    <cellStyle name="Обычный_tmp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0</xdr:rowOff>
    </xdr:from>
    <xdr:to>
      <xdr:col>6</xdr:col>
      <xdr:colOff>914400</xdr:colOff>
      <xdr:row>0</xdr:row>
      <xdr:rowOff>0</xdr:rowOff>
    </xdr:to>
    <xdr:pic>
      <xdr:nvPicPr>
        <xdr:cNvPr id="1" name="Picture 1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67975" y="0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933450</xdr:colOff>
      <xdr:row>0</xdr:row>
      <xdr:rowOff>0</xdr:rowOff>
    </xdr:to>
    <xdr:pic>
      <xdr:nvPicPr>
        <xdr:cNvPr id="2" name="Picture 6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6797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914400</xdr:colOff>
      <xdr:row>0</xdr:row>
      <xdr:rowOff>0</xdr:rowOff>
    </xdr:to>
    <xdr:pic>
      <xdr:nvPicPr>
        <xdr:cNvPr id="3" name="Picture 18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67975" y="0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933450</xdr:colOff>
      <xdr:row>0</xdr:row>
      <xdr:rowOff>0</xdr:rowOff>
    </xdr:to>
    <xdr:pic>
      <xdr:nvPicPr>
        <xdr:cNvPr id="4" name="Picture 19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6797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914400</xdr:colOff>
      <xdr:row>0</xdr:row>
      <xdr:rowOff>0</xdr:rowOff>
    </xdr:to>
    <xdr:pic>
      <xdr:nvPicPr>
        <xdr:cNvPr id="5" name="Picture 20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67975" y="0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933450</xdr:colOff>
      <xdr:row>0</xdr:row>
      <xdr:rowOff>0</xdr:rowOff>
    </xdr:to>
    <xdr:pic>
      <xdr:nvPicPr>
        <xdr:cNvPr id="6" name="Picture 21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6797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914400</xdr:colOff>
      <xdr:row>0</xdr:row>
      <xdr:rowOff>0</xdr:rowOff>
    </xdr:to>
    <xdr:pic>
      <xdr:nvPicPr>
        <xdr:cNvPr id="7" name="Picture 22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67975" y="0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933450</xdr:colOff>
      <xdr:row>0</xdr:row>
      <xdr:rowOff>0</xdr:rowOff>
    </xdr:to>
    <xdr:pic>
      <xdr:nvPicPr>
        <xdr:cNvPr id="8" name="Picture 23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6797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914400</xdr:colOff>
      <xdr:row>0</xdr:row>
      <xdr:rowOff>0</xdr:rowOff>
    </xdr:to>
    <xdr:pic>
      <xdr:nvPicPr>
        <xdr:cNvPr id="9" name="Picture 1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67975" y="0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933450</xdr:colOff>
      <xdr:row>0</xdr:row>
      <xdr:rowOff>0</xdr:rowOff>
    </xdr:to>
    <xdr:pic>
      <xdr:nvPicPr>
        <xdr:cNvPr id="10" name="Picture 6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6797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914400</xdr:colOff>
      <xdr:row>0</xdr:row>
      <xdr:rowOff>0</xdr:rowOff>
    </xdr:to>
    <xdr:pic>
      <xdr:nvPicPr>
        <xdr:cNvPr id="11" name="Picture 18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67975" y="0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933450</xdr:colOff>
      <xdr:row>0</xdr:row>
      <xdr:rowOff>0</xdr:rowOff>
    </xdr:to>
    <xdr:pic>
      <xdr:nvPicPr>
        <xdr:cNvPr id="12" name="Picture 19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6797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914400</xdr:colOff>
      <xdr:row>0</xdr:row>
      <xdr:rowOff>0</xdr:rowOff>
    </xdr:to>
    <xdr:pic>
      <xdr:nvPicPr>
        <xdr:cNvPr id="13" name="Picture 20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67975" y="0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933450</xdr:colOff>
      <xdr:row>0</xdr:row>
      <xdr:rowOff>0</xdr:rowOff>
    </xdr:to>
    <xdr:pic>
      <xdr:nvPicPr>
        <xdr:cNvPr id="14" name="Picture 21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6797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914400</xdr:colOff>
      <xdr:row>0</xdr:row>
      <xdr:rowOff>0</xdr:rowOff>
    </xdr:to>
    <xdr:pic>
      <xdr:nvPicPr>
        <xdr:cNvPr id="15" name="Picture 22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67975" y="0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933450</xdr:colOff>
      <xdr:row>0</xdr:row>
      <xdr:rowOff>0</xdr:rowOff>
    </xdr:to>
    <xdr:pic>
      <xdr:nvPicPr>
        <xdr:cNvPr id="16" name="Picture 23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6797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914400</xdr:colOff>
      <xdr:row>0</xdr:row>
      <xdr:rowOff>0</xdr:rowOff>
    </xdr:to>
    <xdr:pic>
      <xdr:nvPicPr>
        <xdr:cNvPr id="17" name="Picture 1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67975" y="0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933450</xdr:colOff>
      <xdr:row>0</xdr:row>
      <xdr:rowOff>0</xdr:rowOff>
    </xdr:to>
    <xdr:pic>
      <xdr:nvPicPr>
        <xdr:cNvPr id="18" name="Picture 6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6797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914400</xdr:colOff>
      <xdr:row>0</xdr:row>
      <xdr:rowOff>0</xdr:rowOff>
    </xdr:to>
    <xdr:pic>
      <xdr:nvPicPr>
        <xdr:cNvPr id="19" name="Picture 18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67975" y="0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933450</xdr:colOff>
      <xdr:row>0</xdr:row>
      <xdr:rowOff>0</xdr:rowOff>
    </xdr:to>
    <xdr:pic>
      <xdr:nvPicPr>
        <xdr:cNvPr id="20" name="Picture 19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6797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914400</xdr:colOff>
      <xdr:row>0</xdr:row>
      <xdr:rowOff>0</xdr:rowOff>
    </xdr:to>
    <xdr:pic>
      <xdr:nvPicPr>
        <xdr:cNvPr id="21" name="Picture 20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67975" y="0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933450</xdr:colOff>
      <xdr:row>0</xdr:row>
      <xdr:rowOff>0</xdr:rowOff>
    </xdr:to>
    <xdr:pic>
      <xdr:nvPicPr>
        <xdr:cNvPr id="22" name="Picture 21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6797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914400</xdr:colOff>
      <xdr:row>0</xdr:row>
      <xdr:rowOff>0</xdr:rowOff>
    </xdr:to>
    <xdr:pic>
      <xdr:nvPicPr>
        <xdr:cNvPr id="23" name="Picture 22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67975" y="0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933450</xdr:colOff>
      <xdr:row>0</xdr:row>
      <xdr:rowOff>0</xdr:rowOff>
    </xdr:to>
    <xdr:pic>
      <xdr:nvPicPr>
        <xdr:cNvPr id="24" name="Picture 23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6797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914400</xdr:colOff>
      <xdr:row>0</xdr:row>
      <xdr:rowOff>0</xdr:rowOff>
    </xdr:to>
    <xdr:pic>
      <xdr:nvPicPr>
        <xdr:cNvPr id="25" name="Picture 1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67975" y="0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933450</xdr:colOff>
      <xdr:row>0</xdr:row>
      <xdr:rowOff>0</xdr:rowOff>
    </xdr:to>
    <xdr:pic>
      <xdr:nvPicPr>
        <xdr:cNvPr id="26" name="Picture 6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6797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914400</xdr:colOff>
      <xdr:row>0</xdr:row>
      <xdr:rowOff>0</xdr:rowOff>
    </xdr:to>
    <xdr:pic>
      <xdr:nvPicPr>
        <xdr:cNvPr id="27" name="Picture 18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67975" y="0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933450</xdr:colOff>
      <xdr:row>0</xdr:row>
      <xdr:rowOff>0</xdr:rowOff>
    </xdr:to>
    <xdr:pic>
      <xdr:nvPicPr>
        <xdr:cNvPr id="28" name="Picture 19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6797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914400</xdr:colOff>
      <xdr:row>0</xdr:row>
      <xdr:rowOff>0</xdr:rowOff>
    </xdr:to>
    <xdr:pic>
      <xdr:nvPicPr>
        <xdr:cNvPr id="29" name="Picture 20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67975" y="0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933450</xdr:colOff>
      <xdr:row>0</xdr:row>
      <xdr:rowOff>0</xdr:rowOff>
    </xdr:to>
    <xdr:pic>
      <xdr:nvPicPr>
        <xdr:cNvPr id="30" name="Picture 21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6797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914400</xdr:colOff>
      <xdr:row>0</xdr:row>
      <xdr:rowOff>0</xdr:rowOff>
    </xdr:to>
    <xdr:pic>
      <xdr:nvPicPr>
        <xdr:cNvPr id="31" name="Picture 22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67975" y="0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933450</xdr:colOff>
      <xdr:row>0</xdr:row>
      <xdr:rowOff>0</xdr:rowOff>
    </xdr:to>
    <xdr:pic>
      <xdr:nvPicPr>
        <xdr:cNvPr id="32" name="Picture 23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6797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1"/>
  <sheetViews>
    <sheetView showZeros="0" tabSelected="1" zoomScale="85" zoomScaleNormal="85" zoomScaleSheetLayoutView="55" zoomScalePageLayoutView="0" workbookViewId="0" topLeftCell="A31">
      <selection activeCell="D62" sqref="D62"/>
    </sheetView>
  </sheetViews>
  <sheetFormatPr defaultColWidth="9.00390625" defaultRowHeight="12.75"/>
  <cols>
    <col min="1" max="1" width="88.25390625" style="6" customWidth="1"/>
    <col min="2" max="2" width="12.125" style="6" customWidth="1"/>
    <col min="3" max="3" width="13.625" style="6" customWidth="1"/>
    <col min="4" max="4" width="16.375" style="6" customWidth="1"/>
    <col min="5" max="16384" width="9.125" style="6" customWidth="1"/>
  </cols>
  <sheetData>
    <row r="1" ht="16.5">
      <c r="C1" s="35" t="s">
        <v>554</v>
      </c>
    </row>
    <row r="2" ht="16.5">
      <c r="C2" s="35" t="s">
        <v>375</v>
      </c>
    </row>
    <row r="3" ht="16.5">
      <c r="C3" s="35" t="s">
        <v>374</v>
      </c>
    </row>
    <row r="4" spans="2:3" ht="16.5">
      <c r="B4" s="33"/>
      <c r="C4" s="35" t="s">
        <v>559</v>
      </c>
    </row>
    <row r="5" ht="16.5">
      <c r="C5" s="35"/>
    </row>
    <row r="6" spans="1:4" ht="16.5">
      <c r="A6" s="92" t="s">
        <v>75</v>
      </c>
      <c r="B6" s="93"/>
      <c r="C6" s="93"/>
      <c r="D6" s="94"/>
    </row>
    <row r="7" spans="1:4" ht="16.5">
      <c r="A7" s="95" t="s">
        <v>552</v>
      </c>
      <c r="B7" s="95"/>
      <c r="C7" s="95"/>
      <c r="D7" s="96"/>
    </row>
    <row r="8" spans="1:4" ht="16.5">
      <c r="A8" s="95" t="s">
        <v>553</v>
      </c>
      <c r="B8" s="97"/>
      <c r="C8" s="97"/>
      <c r="D8" s="97"/>
    </row>
    <row r="9" spans="1:4" ht="16.5">
      <c r="A9" s="7"/>
      <c r="B9" s="7"/>
      <c r="C9" s="7"/>
      <c r="D9" s="30" t="s">
        <v>194</v>
      </c>
    </row>
    <row r="10" spans="1:4" ht="33">
      <c r="A10" s="89" t="s">
        <v>275</v>
      </c>
      <c r="B10" s="89" t="s">
        <v>276</v>
      </c>
      <c r="C10" s="89" t="s">
        <v>277</v>
      </c>
      <c r="D10" s="88" t="s">
        <v>558</v>
      </c>
    </row>
    <row r="11" spans="1:4" ht="16.5">
      <c r="A11" s="16" t="s">
        <v>278</v>
      </c>
      <c r="B11" s="3" t="s">
        <v>279</v>
      </c>
      <c r="C11" s="3"/>
      <c r="D11" s="4">
        <f>SUM(D12:D19)</f>
        <v>304133</v>
      </c>
    </row>
    <row r="12" spans="1:4" ht="33">
      <c r="A12" s="17" t="s">
        <v>332</v>
      </c>
      <c r="B12" s="3" t="s">
        <v>279</v>
      </c>
      <c r="C12" s="3" t="s">
        <v>280</v>
      </c>
      <c r="D12" s="4">
        <f>'прил.5'!F14</f>
        <v>2342.4</v>
      </c>
    </row>
    <row r="13" spans="1:4" ht="33">
      <c r="A13" s="16" t="s">
        <v>65</v>
      </c>
      <c r="B13" s="3" t="s">
        <v>279</v>
      </c>
      <c r="C13" s="3" t="s">
        <v>281</v>
      </c>
      <c r="D13" s="1">
        <f>'прил.5'!F18</f>
        <v>21131.3</v>
      </c>
    </row>
    <row r="14" spans="1:4" ht="49.5">
      <c r="A14" s="2" t="s">
        <v>336</v>
      </c>
      <c r="B14" s="3" t="s">
        <v>279</v>
      </c>
      <c r="C14" s="3" t="s">
        <v>282</v>
      </c>
      <c r="D14" s="4">
        <f>'прил.5'!F26</f>
        <v>101979.6</v>
      </c>
    </row>
    <row r="15" spans="1:4" ht="16.5">
      <c r="A15" s="78" t="s">
        <v>511</v>
      </c>
      <c r="B15" s="3" t="s">
        <v>279</v>
      </c>
      <c r="C15" s="3" t="s">
        <v>317</v>
      </c>
      <c r="D15" s="4">
        <f>'прил.5'!F40</f>
        <v>0.1</v>
      </c>
    </row>
    <row r="16" spans="1:4" ht="33">
      <c r="A16" s="16" t="s">
        <v>50</v>
      </c>
      <c r="B16" s="3" t="s">
        <v>279</v>
      </c>
      <c r="C16" s="3" t="s">
        <v>283</v>
      </c>
      <c r="D16" s="4">
        <f>'прил.5'!F43</f>
        <v>28831.600000000002</v>
      </c>
    </row>
    <row r="17" spans="1:4" ht="16.5">
      <c r="A17" s="5" t="s">
        <v>227</v>
      </c>
      <c r="B17" s="3" t="s">
        <v>279</v>
      </c>
      <c r="C17" s="3" t="s">
        <v>207</v>
      </c>
      <c r="D17" s="4">
        <f>'прил.5'!F53</f>
        <v>2547.7999999999997</v>
      </c>
    </row>
    <row r="18" spans="1:4" s="91" customFormat="1" ht="16.5" hidden="1">
      <c r="A18" s="16" t="s">
        <v>230</v>
      </c>
      <c r="B18" s="3" t="s">
        <v>279</v>
      </c>
      <c r="C18" s="3" t="s">
        <v>320</v>
      </c>
      <c r="D18" s="4">
        <f>'прил.5'!F60</f>
        <v>0</v>
      </c>
    </row>
    <row r="19" spans="1:4" ht="16.5">
      <c r="A19" s="16" t="s">
        <v>340</v>
      </c>
      <c r="B19" s="3" t="s">
        <v>279</v>
      </c>
      <c r="C19" s="3" t="s">
        <v>195</v>
      </c>
      <c r="D19" s="4">
        <f>'прил.5'!F64</f>
        <v>147300.19999999998</v>
      </c>
    </row>
    <row r="20" spans="1:4" ht="33">
      <c r="A20" s="16" t="s">
        <v>40</v>
      </c>
      <c r="B20" s="3" t="s">
        <v>281</v>
      </c>
      <c r="C20" s="3"/>
      <c r="D20" s="4">
        <f>SUM(D21:D21)</f>
        <v>52966.899999999994</v>
      </c>
    </row>
    <row r="21" spans="1:4" ht="33">
      <c r="A21" s="25" t="s">
        <v>455</v>
      </c>
      <c r="B21" s="3" t="s">
        <v>281</v>
      </c>
      <c r="C21" s="3" t="s">
        <v>315</v>
      </c>
      <c r="D21" s="4">
        <f>'прил.5'!F106</f>
        <v>52966.899999999994</v>
      </c>
    </row>
    <row r="22" spans="1:4" ht="16.5">
      <c r="A22" s="16" t="s">
        <v>316</v>
      </c>
      <c r="B22" s="3" t="s">
        <v>282</v>
      </c>
      <c r="C22" s="3"/>
      <c r="D22" s="4">
        <f>SUM(D23:D27)</f>
        <v>733892.3</v>
      </c>
    </row>
    <row r="23" spans="1:4" ht="16.5">
      <c r="A23" s="2" t="s">
        <v>243</v>
      </c>
      <c r="B23" s="3" t="s">
        <v>282</v>
      </c>
      <c r="C23" s="3" t="s">
        <v>279</v>
      </c>
      <c r="D23" s="4">
        <f>'прил.5'!F121</f>
        <v>620</v>
      </c>
    </row>
    <row r="24" spans="1:4" s="91" customFormat="1" ht="16.5" hidden="1">
      <c r="A24" s="19" t="s">
        <v>521</v>
      </c>
      <c r="B24" s="3" t="s">
        <v>282</v>
      </c>
      <c r="C24" s="3" t="s">
        <v>318</v>
      </c>
      <c r="D24" s="4">
        <f>'прил.5'!F125</f>
        <v>0</v>
      </c>
    </row>
    <row r="25" spans="1:4" ht="16.5">
      <c r="A25" s="20" t="s">
        <v>159</v>
      </c>
      <c r="B25" s="3" t="s">
        <v>282</v>
      </c>
      <c r="C25" s="3" t="s">
        <v>315</v>
      </c>
      <c r="D25" s="4">
        <f>'прил.5'!F129</f>
        <v>505758.00000000006</v>
      </c>
    </row>
    <row r="26" spans="1:4" ht="16.5">
      <c r="A26" s="16" t="s">
        <v>328</v>
      </c>
      <c r="B26" s="3" t="s">
        <v>282</v>
      </c>
      <c r="C26" s="3" t="s">
        <v>189</v>
      </c>
      <c r="D26" s="4">
        <f>'прил.5'!F164</f>
        <v>57981.5</v>
      </c>
    </row>
    <row r="27" spans="1:4" ht="16.5">
      <c r="A27" s="16" t="s">
        <v>319</v>
      </c>
      <c r="B27" s="3" t="s">
        <v>282</v>
      </c>
      <c r="C27" s="3" t="s">
        <v>208</v>
      </c>
      <c r="D27" s="4">
        <f>'прил.5'!F179</f>
        <v>169532.80000000002</v>
      </c>
    </row>
    <row r="28" spans="1:4" ht="16.5">
      <c r="A28" s="16" t="s">
        <v>321</v>
      </c>
      <c r="B28" s="3" t="s">
        <v>317</v>
      </c>
      <c r="C28" s="3"/>
      <c r="D28" s="4">
        <f>SUM(D29:D32)</f>
        <v>250220.90000000002</v>
      </c>
    </row>
    <row r="29" spans="1:4" ht="16.5">
      <c r="A29" s="16" t="s">
        <v>322</v>
      </c>
      <c r="B29" s="3" t="s">
        <v>317</v>
      </c>
      <c r="C29" s="3" t="s">
        <v>279</v>
      </c>
      <c r="D29" s="4">
        <f>'прил.5'!F209</f>
        <v>106068.5</v>
      </c>
    </row>
    <row r="30" spans="1:4" ht="16.5">
      <c r="A30" s="16" t="s">
        <v>360</v>
      </c>
      <c r="B30" s="3" t="s">
        <v>317</v>
      </c>
      <c r="C30" s="3" t="s">
        <v>280</v>
      </c>
      <c r="D30" s="4">
        <f>'прил.5'!F224</f>
        <v>4101.5</v>
      </c>
    </row>
    <row r="31" spans="1:4" ht="16.5">
      <c r="A31" s="5" t="s">
        <v>359</v>
      </c>
      <c r="B31" s="3" t="s">
        <v>317</v>
      </c>
      <c r="C31" s="3" t="s">
        <v>281</v>
      </c>
      <c r="D31" s="4">
        <f>'прил.5'!F235</f>
        <v>121715.2</v>
      </c>
    </row>
    <row r="32" spans="1:4" ht="16.5">
      <c r="A32" s="16" t="s">
        <v>46</v>
      </c>
      <c r="B32" s="3" t="s">
        <v>317</v>
      </c>
      <c r="C32" s="3" t="s">
        <v>317</v>
      </c>
      <c r="D32" s="4">
        <f>'прил.5'!F255</f>
        <v>18335.7</v>
      </c>
    </row>
    <row r="33" spans="1:4" ht="16.5">
      <c r="A33" s="16" t="s">
        <v>361</v>
      </c>
      <c r="B33" s="3" t="s">
        <v>283</v>
      </c>
      <c r="C33" s="3"/>
      <c r="D33" s="4">
        <f>SUM(D35,D34)</f>
        <v>15608.3</v>
      </c>
    </row>
    <row r="34" spans="1:4" ht="16.5">
      <c r="A34" s="23" t="s">
        <v>33</v>
      </c>
      <c r="B34" s="3" t="s">
        <v>283</v>
      </c>
      <c r="C34" s="3" t="s">
        <v>281</v>
      </c>
      <c r="D34" s="4">
        <f>'прил.5'!F263</f>
        <v>1775.2</v>
      </c>
    </row>
    <row r="35" spans="1:4" ht="16.5">
      <c r="A35" s="16" t="s">
        <v>362</v>
      </c>
      <c r="B35" s="3" t="s">
        <v>283</v>
      </c>
      <c r="C35" s="3" t="s">
        <v>317</v>
      </c>
      <c r="D35" s="4">
        <f>'прил.5'!F267</f>
        <v>13833.099999999999</v>
      </c>
    </row>
    <row r="36" spans="1:4" ht="16.5">
      <c r="A36" s="16" t="s">
        <v>363</v>
      </c>
      <c r="B36" s="3" t="s">
        <v>207</v>
      </c>
      <c r="C36" s="3"/>
      <c r="D36" s="4">
        <f>D37+D38+D39+D40</f>
        <v>3431799.2</v>
      </c>
    </row>
    <row r="37" spans="1:4" ht="16.5">
      <c r="A37" s="16" t="s">
        <v>391</v>
      </c>
      <c r="B37" s="3" t="s">
        <v>207</v>
      </c>
      <c r="C37" s="3" t="s">
        <v>279</v>
      </c>
      <c r="D37" s="4">
        <f>'прил.5'!F277</f>
        <v>1163343.5999999999</v>
      </c>
    </row>
    <row r="38" spans="1:4" ht="16.5">
      <c r="A38" s="16" t="s">
        <v>357</v>
      </c>
      <c r="B38" s="3" t="s">
        <v>207</v>
      </c>
      <c r="C38" s="3" t="s">
        <v>280</v>
      </c>
      <c r="D38" s="4">
        <f>'прил.5'!F300</f>
        <v>1645144.6</v>
      </c>
    </row>
    <row r="39" spans="1:4" ht="16.5">
      <c r="A39" s="16" t="s">
        <v>224</v>
      </c>
      <c r="B39" s="3" t="s">
        <v>207</v>
      </c>
      <c r="C39" s="3" t="s">
        <v>207</v>
      </c>
      <c r="D39" s="4">
        <f>'прил.5'!F346</f>
        <v>78939.3</v>
      </c>
    </row>
    <row r="40" spans="1:4" ht="16.5">
      <c r="A40" s="16" t="s">
        <v>358</v>
      </c>
      <c r="B40" s="3" t="s">
        <v>207</v>
      </c>
      <c r="C40" s="3" t="s">
        <v>315</v>
      </c>
      <c r="D40" s="4">
        <f>'прил.5'!F379</f>
        <v>544371.7</v>
      </c>
    </row>
    <row r="41" spans="1:4" ht="16.5">
      <c r="A41" s="16" t="s">
        <v>61</v>
      </c>
      <c r="B41" s="3" t="s">
        <v>318</v>
      </c>
      <c r="C41" s="3"/>
      <c r="D41" s="4">
        <f>SUM(D42:D43)</f>
        <v>271465.10000000003</v>
      </c>
    </row>
    <row r="42" spans="1:4" ht="16.5">
      <c r="A42" s="16" t="s">
        <v>169</v>
      </c>
      <c r="B42" s="3" t="s">
        <v>318</v>
      </c>
      <c r="C42" s="3" t="s">
        <v>279</v>
      </c>
      <c r="D42" s="4">
        <f>'прил.5'!F444</f>
        <v>229180.80000000002</v>
      </c>
    </row>
    <row r="43" spans="1:4" s="36" customFormat="1" ht="16.5">
      <c r="A43" s="16" t="s">
        <v>45</v>
      </c>
      <c r="B43" s="3" t="s">
        <v>318</v>
      </c>
      <c r="C43" s="3" t="s">
        <v>282</v>
      </c>
      <c r="D43" s="4">
        <f>'прил.5'!F474</f>
        <v>42284.3</v>
      </c>
    </row>
    <row r="44" spans="1:4" s="33" customFormat="1" ht="16.5">
      <c r="A44" s="21" t="s">
        <v>469</v>
      </c>
      <c r="B44" s="3" t="s">
        <v>315</v>
      </c>
      <c r="C44" s="3"/>
      <c r="D44" s="4">
        <f>D45+D46</f>
        <v>1376.8999999999999</v>
      </c>
    </row>
    <row r="45" spans="1:4" s="33" customFormat="1" ht="16.5">
      <c r="A45" s="34" t="s">
        <v>466</v>
      </c>
      <c r="B45" s="3" t="s">
        <v>315</v>
      </c>
      <c r="C45" s="3" t="s">
        <v>207</v>
      </c>
      <c r="D45" s="4">
        <f>'прил.5'!F503</f>
        <v>1304.3</v>
      </c>
    </row>
    <row r="46" spans="1:4" s="33" customFormat="1" ht="16.5">
      <c r="A46" s="19" t="s">
        <v>542</v>
      </c>
      <c r="B46" s="3" t="s">
        <v>315</v>
      </c>
      <c r="C46" s="3" t="s">
        <v>315</v>
      </c>
      <c r="D46" s="4">
        <f>'прил.5'!F507</f>
        <v>72.6</v>
      </c>
    </row>
    <row r="47" spans="1:4" ht="16.5">
      <c r="A47" s="16" t="s">
        <v>188</v>
      </c>
      <c r="B47" s="3" t="s">
        <v>189</v>
      </c>
      <c r="C47" s="3"/>
      <c r="D47" s="4">
        <f>D48+D50+D51+D52+D49</f>
        <v>986923.6000000001</v>
      </c>
    </row>
    <row r="48" spans="1:4" ht="16.5">
      <c r="A48" s="16" t="s">
        <v>170</v>
      </c>
      <c r="B48" s="3" t="s">
        <v>189</v>
      </c>
      <c r="C48" s="3" t="s">
        <v>279</v>
      </c>
      <c r="D48" s="4">
        <f>'прил.5'!F512</f>
        <v>12141.6</v>
      </c>
    </row>
    <row r="49" spans="1:4" ht="16.5">
      <c r="A49" s="16" t="s">
        <v>399</v>
      </c>
      <c r="B49" s="3" t="s">
        <v>189</v>
      </c>
      <c r="C49" s="3" t="s">
        <v>280</v>
      </c>
      <c r="D49" s="4">
        <f>'прил.5'!F516</f>
        <v>95554.5</v>
      </c>
    </row>
    <row r="50" spans="1:4" ht="16.5">
      <c r="A50" s="16" t="s">
        <v>158</v>
      </c>
      <c r="B50" s="3" t="s">
        <v>189</v>
      </c>
      <c r="C50" s="3" t="s">
        <v>281</v>
      </c>
      <c r="D50" s="4">
        <f>'прил.5'!F531</f>
        <v>717128.2000000001</v>
      </c>
    </row>
    <row r="51" spans="1:4" ht="16.5">
      <c r="A51" s="2" t="s">
        <v>253</v>
      </c>
      <c r="B51" s="3" t="s">
        <v>189</v>
      </c>
      <c r="C51" s="3" t="s">
        <v>282</v>
      </c>
      <c r="D51" s="4">
        <f>'прил.5'!F582</f>
        <v>106312</v>
      </c>
    </row>
    <row r="52" spans="1:4" ht="16.5">
      <c r="A52" s="16" t="s">
        <v>190</v>
      </c>
      <c r="B52" s="3" t="s">
        <v>189</v>
      </c>
      <c r="C52" s="3" t="s">
        <v>283</v>
      </c>
      <c r="D52" s="4">
        <f>'прил.5'!F596</f>
        <v>55787.3</v>
      </c>
    </row>
    <row r="53" spans="1:4" ht="16.5">
      <c r="A53" s="16" t="s">
        <v>196</v>
      </c>
      <c r="B53" s="3" t="s">
        <v>320</v>
      </c>
      <c r="C53" s="3"/>
      <c r="D53" s="4">
        <f>SUM(D54:D56)</f>
        <v>249129.60000000003</v>
      </c>
    </row>
    <row r="54" spans="1:4" ht="16.5">
      <c r="A54" s="16" t="s">
        <v>171</v>
      </c>
      <c r="B54" s="3" t="s">
        <v>320</v>
      </c>
      <c r="C54" s="3" t="s">
        <v>279</v>
      </c>
      <c r="D54" s="4">
        <f>'прил.5'!F628</f>
        <v>199868.7</v>
      </c>
    </row>
    <row r="55" spans="1:4" ht="16.5">
      <c r="A55" s="16" t="s">
        <v>493</v>
      </c>
      <c r="B55" s="3" t="s">
        <v>320</v>
      </c>
      <c r="C55" s="3" t="s">
        <v>280</v>
      </c>
      <c r="D55" s="4">
        <f>'прил.5'!F646</f>
        <v>4560.2</v>
      </c>
    </row>
    <row r="56" spans="1:4" ht="16.5">
      <c r="A56" s="16" t="s">
        <v>197</v>
      </c>
      <c r="B56" s="3" t="s">
        <v>320</v>
      </c>
      <c r="C56" s="3" t="s">
        <v>317</v>
      </c>
      <c r="D56" s="4">
        <f>'прил.5'!F651</f>
        <v>44700.7</v>
      </c>
    </row>
    <row r="57" spans="1:4" ht="16.5">
      <c r="A57" s="16" t="s">
        <v>198</v>
      </c>
      <c r="B57" s="3" t="s">
        <v>208</v>
      </c>
      <c r="C57" s="3"/>
      <c r="D57" s="4">
        <f>SUM(D58:D58)</f>
        <v>45735.299999999996</v>
      </c>
    </row>
    <row r="58" spans="1:4" ht="16.5">
      <c r="A58" s="16" t="s">
        <v>219</v>
      </c>
      <c r="B58" s="3" t="s">
        <v>208</v>
      </c>
      <c r="C58" s="3" t="s">
        <v>280</v>
      </c>
      <c r="D58" s="4">
        <f>'прил.5'!F662</f>
        <v>45735.299999999996</v>
      </c>
    </row>
    <row r="59" spans="1:4" ht="16.5">
      <c r="A59" s="16" t="s">
        <v>199</v>
      </c>
      <c r="B59" s="3" t="s">
        <v>195</v>
      </c>
      <c r="C59" s="3"/>
      <c r="D59" s="4">
        <f>SUM(D60)</f>
        <v>10861.8</v>
      </c>
    </row>
    <row r="60" spans="1:4" ht="16.5">
      <c r="A60" s="18" t="s">
        <v>453</v>
      </c>
      <c r="B60" s="3" t="s">
        <v>195</v>
      </c>
      <c r="C60" s="3" t="s">
        <v>279</v>
      </c>
      <c r="D60" s="4">
        <f>'прил.5'!F676</f>
        <v>10861.8</v>
      </c>
    </row>
    <row r="61" spans="1:4" ht="16.5">
      <c r="A61" s="5" t="s">
        <v>56</v>
      </c>
      <c r="B61" s="3"/>
      <c r="C61" s="3"/>
      <c r="D61" s="4">
        <f>D11+D20+D22+D28+D33+D36+D41+D44+D47+D53+D57+D59</f>
        <v>6354112.9</v>
      </c>
    </row>
  </sheetData>
  <sheetProtection/>
  <mergeCells count="3">
    <mergeCell ref="A6:D6"/>
    <mergeCell ref="A7:D7"/>
    <mergeCell ref="A8:D8"/>
  </mergeCells>
  <printOptions/>
  <pageMargins left="1.3779527559055118" right="0.3937007874015748" top="0.7874015748031497" bottom="0.7874015748031497" header="0.3937007874015748" footer="0.3937007874015748"/>
  <pageSetup fitToHeight="1" fitToWidth="1" horizontalDpi="600" verticalDpi="600" orientation="portrait" paperSize="9" scale="64" r:id="rId1"/>
  <headerFooter alignWithMargins="0">
    <oddHeader>&amp;C&amp;P</oddHeader>
  </headerFooter>
  <rowBreaks count="1" manualBreakCount="1">
    <brk id="6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4"/>
  <sheetViews>
    <sheetView showZeros="0" zoomScale="85" zoomScaleNormal="85" zoomScaleSheetLayoutView="85" zoomScalePageLayoutView="0" workbookViewId="0" topLeftCell="A1">
      <selection activeCell="F146" sqref="F1:F16384"/>
    </sheetView>
  </sheetViews>
  <sheetFormatPr defaultColWidth="9.00390625" defaultRowHeight="12.75"/>
  <cols>
    <col min="1" max="1" width="93.375" style="29" customWidth="1"/>
    <col min="2" max="2" width="11.75390625" style="29" customWidth="1"/>
    <col min="3" max="3" width="9.75390625" style="29" customWidth="1"/>
    <col min="4" max="4" width="14.125" style="29" customWidth="1"/>
    <col min="5" max="5" width="9.875" style="29" customWidth="1"/>
    <col min="6" max="6" width="21.75390625" style="29" customWidth="1"/>
    <col min="7" max="16384" width="9.125" style="29" customWidth="1"/>
  </cols>
  <sheetData>
    <row r="1" spans="1:5" ht="16.5">
      <c r="A1" s="90"/>
      <c r="B1" s="28"/>
      <c r="C1" s="28"/>
      <c r="D1" s="28"/>
      <c r="E1" s="7" t="s">
        <v>555</v>
      </c>
    </row>
    <row r="2" spans="1:5" ht="16.5">
      <c r="A2" s="28"/>
      <c r="B2" s="28"/>
      <c r="C2" s="28"/>
      <c r="D2" s="28"/>
      <c r="E2" s="7" t="s">
        <v>375</v>
      </c>
    </row>
    <row r="3" spans="1:5" ht="16.5">
      <c r="A3" s="28"/>
      <c r="B3" s="28"/>
      <c r="C3" s="28"/>
      <c r="D3" s="28"/>
      <c r="E3" s="7" t="s">
        <v>374</v>
      </c>
    </row>
    <row r="4" spans="1:5" ht="16.5">
      <c r="A4" s="28"/>
      <c r="B4" s="28"/>
      <c r="C4" s="28"/>
      <c r="D4" s="28"/>
      <c r="E4" s="7" t="s">
        <v>546</v>
      </c>
    </row>
    <row r="5" spans="1:5" ht="18.75" customHeight="1">
      <c r="A5" s="28"/>
      <c r="B5" s="28"/>
      <c r="C5" s="28"/>
      <c r="D5" s="28"/>
      <c r="E5" s="28"/>
    </row>
    <row r="6" spans="1:5" ht="16.5">
      <c r="A6" s="28"/>
      <c r="B6" s="28"/>
      <c r="C6" s="28"/>
      <c r="D6" s="28"/>
      <c r="E6" s="7"/>
    </row>
    <row r="7" spans="1:6" ht="17.25" customHeight="1">
      <c r="A7" s="98" t="s">
        <v>74</v>
      </c>
      <c r="B7" s="98"/>
      <c r="C7" s="98"/>
      <c r="D7" s="98"/>
      <c r="E7" s="98"/>
      <c r="F7" s="96"/>
    </row>
    <row r="8" spans="1:6" ht="17.25" customHeight="1">
      <c r="A8" s="99" t="s">
        <v>550</v>
      </c>
      <c r="B8" s="99"/>
      <c r="C8" s="99"/>
      <c r="D8" s="99"/>
      <c r="E8" s="99"/>
      <c r="F8" s="87"/>
    </row>
    <row r="9" spans="1:6" ht="17.25" customHeight="1">
      <c r="A9" s="100" t="s">
        <v>551</v>
      </c>
      <c r="B9" s="101"/>
      <c r="C9" s="101"/>
      <c r="D9" s="101"/>
      <c r="E9" s="101"/>
      <c r="F9" s="101"/>
    </row>
    <row r="10" spans="1:5" ht="19.5" customHeight="1">
      <c r="A10" s="8"/>
      <c r="B10" s="8"/>
      <c r="C10" s="8"/>
      <c r="D10" s="8"/>
      <c r="E10" s="8"/>
    </row>
    <row r="11" spans="1:6" ht="16.5" customHeight="1">
      <c r="A11" s="8" t="s">
        <v>274</v>
      </c>
      <c r="B11" s="8"/>
      <c r="C11" s="8"/>
      <c r="D11" s="8"/>
      <c r="E11" s="8"/>
      <c r="F11" s="30" t="s">
        <v>194</v>
      </c>
    </row>
    <row r="12" spans="1:6" s="57" customFormat="1" ht="33.75" customHeight="1">
      <c r="A12" s="9" t="s">
        <v>275</v>
      </c>
      <c r="B12" s="9" t="s">
        <v>276</v>
      </c>
      <c r="C12" s="9" t="s">
        <v>323</v>
      </c>
      <c r="D12" s="9" t="s">
        <v>324</v>
      </c>
      <c r="E12" s="9" t="s">
        <v>325</v>
      </c>
      <c r="F12" s="43" t="s">
        <v>558</v>
      </c>
    </row>
    <row r="13" spans="1:6" ht="16.5">
      <c r="A13" s="16" t="s">
        <v>278</v>
      </c>
      <c r="B13" s="3" t="s">
        <v>279</v>
      </c>
      <c r="C13" s="3"/>
      <c r="D13" s="3"/>
      <c r="E13" s="3"/>
      <c r="F13" s="10">
        <f>F14+F18+F26+F43+F53+F60+F64+F40</f>
        <v>304132.99999999994</v>
      </c>
    </row>
    <row r="14" spans="1:6" ht="35.25" customHeight="1">
      <c r="A14" s="45" t="s">
        <v>332</v>
      </c>
      <c r="B14" s="3" t="s">
        <v>279</v>
      </c>
      <c r="C14" s="3" t="s">
        <v>280</v>
      </c>
      <c r="D14" s="3"/>
      <c r="E14" s="3"/>
      <c r="F14" s="10">
        <f>F15</f>
        <v>2342.4</v>
      </c>
    </row>
    <row r="15" spans="1:6" ht="39.75" customHeight="1">
      <c r="A15" s="19" t="s">
        <v>333</v>
      </c>
      <c r="B15" s="3" t="s">
        <v>279</v>
      </c>
      <c r="C15" s="3" t="s">
        <v>280</v>
      </c>
      <c r="D15" s="3" t="s">
        <v>311</v>
      </c>
      <c r="E15" s="3"/>
      <c r="F15" s="10">
        <f>F16</f>
        <v>2342.4</v>
      </c>
    </row>
    <row r="16" spans="1:6" ht="16.5">
      <c r="A16" s="19" t="s">
        <v>334</v>
      </c>
      <c r="B16" s="3" t="s">
        <v>279</v>
      </c>
      <c r="C16" s="3" t="s">
        <v>280</v>
      </c>
      <c r="D16" s="3" t="s">
        <v>312</v>
      </c>
      <c r="E16" s="3"/>
      <c r="F16" s="10">
        <f>F17</f>
        <v>2342.4</v>
      </c>
    </row>
    <row r="17" spans="1:6" ht="16.5">
      <c r="A17" s="19" t="s">
        <v>335</v>
      </c>
      <c r="B17" s="3" t="s">
        <v>279</v>
      </c>
      <c r="C17" s="3" t="s">
        <v>280</v>
      </c>
      <c r="D17" s="3" t="s">
        <v>312</v>
      </c>
      <c r="E17" s="3" t="s">
        <v>41</v>
      </c>
      <c r="F17" s="10">
        <f>'прил.6'!G19</f>
        <v>2342.4</v>
      </c>
    </row>
    <row r="18" spans="1:6" ht="35.25" customHeight="1">
      <c r="A18" s="16" t="s">
        <v>65</v>
      </c>
      <c r="B18" s="3" t="s">
        <v>279</v>
      </c>
      <c r="C18" s="3" t="s">
        <v>281</v>
      </c>
      <c r="D18" s="3"/>
      <c r="E18" s="3"/>
      <c r="F18" s="10">
        <f>F19</f>
        <v>21131.3</v>
      </c>
    </row>
    <row r="19" spans="1:6" ht="43.5" customHeight="1">
      <c r="A19" s="19" t="s">
        <v>333</v>
      </c>
      <c r="B19" s="3" t="s">
        <v>279</v>
      </c>
      <c r="C19" s="3" t="s">
        <v>281</v>
      </c>
      <c r="D19" s="3" t="s">
        <v>311</v>
      </c>
      <c r="E19" s="3"/>
      <c r="F19" s="10">
        <f>F20+F22+F24</f>
        <v>21131.3</v>
      </c>
    </row>
    <row r="20" spans="1:6" ht="18" customHeight="1">
      <c r="A20" s="19" t="s">
        <v>337</v>
      </c>
      <c r="B20" s="3" t="s">
        <v>279</v>
      </c>
      <c r="C20" s="3" t="s">
        <v>281</v>
      </c>
      <c r="D20" s="3" t="s">
        <v>313</v>
      </c>
      <c r="E20" s="3"/>
      <c r="F20" s="10">
        <f>F21</f>
        <v>16306.6</v>
      </c>
    </row>
    <row r="21" spans="1:6" ht="16.5">
      <c r="A21" s="19" t="s">
        <v>335</v>
      </c>
      <c r="B21" s="3" t="s">
        <v>279</v>
      </c>
      <c r="C21" s="3" t="s">
        <v>281</v>
      </c>
      <c r="D21" s="3" t="s">
        <v>313</v>
      </c>
      <c r="E21" s="3" t="s">
        <v>41</v>
      </c>
      <c r="F21" s="10">
        <f>'прил.6'!G183</f>
        <v>16306.6</v>
      </c>
    </row>
    <row r="22" spans="1:6" ht="18" customHeight="1">
      <c r="A22" s="19" t="s">
        <v>66</v>
      </c>
      <c r="B22" s="3" t="s">
        <v>279</v>
      </c>
      <c r="C22" s="3" t="s">
        <v>281</v>
      </c>
      <c r="D22" s="3" t="s">
        <v>138</v>
      </c>
      <c r="E22" s="3"/>
      <c r="F22" s="10">
        <f>F23</f>
        <v>1770</v>
      </c>
    </row>
    <row r="23" spans="1:6" ht="17.25" customHeight="1">
      <c r="A23" s="19" t="s">
        <v>335</v>
      </c>
      <c r="B23" s="3" t="s">
        <v>279</v>
      </c>
      <c r="C23" s="3" t="s">
        <v>281</v>
      </c>
      <c r="D23" s="3" t="s">
        <v>138</v>
      </c>
      <c r="E23" s="3" t="s">
        <v>41</v>
      </c>
      <c r="F23" s="10">
        <f>'прил.6'!G185</f>
        <v>1770</v>
      </c>
    </row>
    <row r="24" spans="1:6" ht="18.75" customHeight="1">
      <c r="A24" s="19" t="s">
        <v>67</v>
      </c>
      <c r="B24" s="3" t="s">
        <v>279</v>
      </c>
      <c r="C24" s="3" t="s">
        <v>281</v>
      </c>
      <c r="D24" s="3" t="s">
        <v>139</v>
      </c>
      <c r="E24" s="3"/>
      <c r="F24" s="10">
        <f>F25</f>
        <v>3054.7</v>
      </c>
    </row>
    <row r="25" spans="1:6" ht="16.5" customHeight="1">
      <c r="A25" s="19" t="s">
        <v>335</v>
      </c>
      <c r="B25" s="3" t="s">
        <v>279</v>
      </c>
      <c r="C25" s="3" t="s">
        <v>281</v>
      </c>
      <c r="D25" s="3" t="s">
        <v>139</v>
      </c>
      <c r="E25" s="3" t="s">
        <v>41</v>
      </c>
      <c r="F25" s="10">
        <f>'прил.6'!G187</f>
        <v>3054.7</v>
      </c>
    </row>
    <row r="26" spans="1:6" ht="53.25" customHeight="1">
      <c r="A26" s="19" t="s">
        <v>336</v>
      </c>
      <c r="B26" s="3" t="s">
        <v>279</v>
      </c>
      <c r="C26" s="3" t="s">
        <v>282</v>
      </c>
      <c r="D26" s="3"/>
      <c r="E26" s="3"/>
      <c r="F26" s="10">
        <f>F27+F33+F30</f>
        <v>101979.6</v>
      </c>
    </row>
    <row r="27" spans="1:6" ht="35.25" customHeight="1">
      <c r="A27" s="19" t="s">
        <v>333</v>
      </c>
      <c r="B27" s="3" t="s">
        <v>279</v>
      </c>
      <c r="C27" s="3" t="s">
        <v>282</v>
      </c>
      <c r="D27" s="3" t="s">
        <v>311</v>
      </c>
      <c r="E27" s="3"/>
      <c r="F27" s="10">
        <f>F28</f>
        <v>100367.3</v>
      </c>
    </row>
    <row r="28" spans="1:6" ht="20.25" customHeight="1">
      <c r="A28" s="19" t="s">
        <v>337</v>
      </c>
      <c r="B28" s="3" t="s">
        <v>279</v>
      </c>
      <c r="C28" s="3" t="s">
        <v>282</v>
      </c>
      <c r="D28" s="3" t="s">
        <v>313</v>
      </c>
      <c r="E28" s="3"/>
      <c r="F28" s="10">
        <f>F29</f>
        <v>100367.3</v>
      </c>
    </row>
    <row r="29" spans="1:6" ht="21" customHeight="1">
      <c r="A29" s="19" t="s">
        <v>335</v>
      </c>
      <c r="B29" s="3" t="s">
        <v>279</v>
      </c>
      <c r="C29" s="3" t="s">
        <v>282</v>
      </c>
      <c r="D29" s="3" t="s">
        <v>313</v>
      </c>
      <c r="E29" s="3" t="s">
        <v>41</v>
      </c>
      <c r="F29" s="10">
        <f>'прил.6'!G23</f>
        <v>100367.3</v>
      </c>
    </row>
    <row r="30" spans="1:6" ht="21" customHeight="1">
      <c r="A30" s="19" t="s">
        <v>220</v>
      </c>
      <c r="B30" s="11" t="s">
        <v>279</v>
      </c>
      <c r="C30" s="11" t="s">
        <v>282</v>
      </c>
      <c r="D30" s="11" t="s">
        <v>182</v>
      </c>
      <c r="E30" s="11"/>
      <c r="F30" s="10">
        <f>F31</f>
        <v>90</v>
      </c>
    </row>
    <row r="31" spans="1:6" ht="61.5" customHeight="1">
      <c r="A31" s="19" t="s">
        <v>524</v>
      </c>
      <c r="B31" s="11" t="s">
        <v>279</v>
      </c>
      <c r="C31" s="11" t="s">
        <v>282</v>
      </c>
      <c r="D31" s="11" t="s">
        <v>522</v>
      </c>
      <c r="E31" s="11"/>
      <c r="F31" s="10">
        <f>F32</f>
        <v>90</v>
      </c>
    </row>
    <row r="32" spans="1:6" ht="21" customHeight="1">
      <c r="A32" s="19" t="s">
        <v>335</v>
      </c>
      <c r="B32" s="11" t="s">
        <v>279</v>
      </c>
      <c r="C32" s="11" t="s">
        <v>282</v>
      </c>
      <c r="D32" s="11" t="s">
        <v>522</v>
      </c>
      <c r="E32" s="11" t="s">
        <v>41</v>
      </c>
      <c r="F32" s="10">
        <f>'прил.6'!G26</f>
        <v>90</v>
      </c>
    </row>
    <row r="33" spans="1:6" ht="21" customHeight="1">
      <c r="A33" s="19" t="s">
        <v>305</v>
      </c>
      <c r="B33" s="3" t="s">
        <v>279</v>
      </c>
      <c r="C33" s="3" t="s">
        <v>282</v>
      </c>
      <c r="D33" s="3" t="s">
        <v>306</v>
      </c>
      <c r="E33" s="3"/>
      <c r="F33" s="10">
        <f>F34+F36+F38</f>
        <v>1522.3</v>
      </c>
    </row>
    <row r="34" spans="1:6" ht="54" customHeight="1">
      <c r="A34" s="19" t="s">
        <v>338</v>
      </c>
      <c r="B34" s="3" t="s">
        <v>279</v>
      </c>
      <c r="C34" s="3" t="s">
        <v>282</v>
      </c>
      <c r="D34" s="3" t="s">
        <v>114</v>
      </c>
      <c r="E34" s="3"/>
      <c r="F34" s="10">
        <f>F35</f>
        <v>1026.6</v>
      </c>
    </row>
    <row r="35" spans="1:6" ht="16.5" customHeight="1">
      <c r="A35" s="19" t="s">
        <v>335</v>
      </c>
      <c r="B35" s="3" t="s">
        <v>279</v>
      </c>
      <c r="C35" s="3" t="s">
        <v>282</v>
      </c>
      <c r="D35" s="3" t="s">
        <v>114</v>
      </c>
      <c r="E35" s="3" t="s">
        <v>41</v>
      </c>
      <c r="F35" s="10">
        <f>'прил.6'!G29</f>
        <v>1026.6</v>
      </c>
    </row>
    <row r="36" spans="1:6" ht="55.5" customHeight="1">
      <c r="A36" s="19" t="s">
        <v>339</v>
      </c>
      <c r="B36" s="3" t="s">
        <v>279</v>
      </c>
      <c r="C36" s="3" t="s">
        <v>282</v>
      </c>
      <c r="D36" s="3" t="s">
        <v>115</v>
      </c>
      <c r="E36" s="3"/>
      <c r="F36" s="10">
        <f>F37</f>
        <v>495</v>
      </c>
    </row>
    <row r="37" spans="1:6" ht="21" customHeight="1">
      <c r="A37" s="19" t="s">
        <v>335</v>
      </c>
      <c r="B37" s="3" t="s">
        <v>279</v>
      </c>
      <c r="C37" s="3" t="s">
        <v>282</v>
      </c>
      <c r="D37" s="3" t="s">
        <v>115</v>
      </c>
      <c r="E37" s="3" t="s">
        <v>41</v>
      </c>
      <c r="F37" s="10">
        <f>'прил.6'!G31</f>
        <v>495</v>
      </c>
    </row>
    <row r="38" spans="1:6" ht="70.5" customHeight="1">
      <c r="A38" s="19" t="s">
        <v>239</v>
      </c>
      <c r="B38" s="3" t="s">
        <v>279</v>
      </c>
      <c r="C38" s="3" t="s">
        <v>282</v>
      </c>
      <c r="D38" s="3" t="s">
        <v>116</v>
      </c>
      <c r="E38" s="3"/>
      <c r="F38" s="10">
        <f>F39</f>
        <v>0.7</v>
      </c>
    </row>
    <row r="39" spans="1:6" ht="24.75" customHeight="1">
      <c r="A39" s="19" t="s">
        <v>335</v>
      </c>
      <c r="B39" s="3" t="s">
        <v>279</v>
      </c>
      <c r="C39" s="3" t="s">
        <v>282</v>
      </c>
      <c r="D39" s="3" t="s">
        <v>116</v>
      </c>
      <c r="E39" s="3" t="s">
        <v>41</v>
      </c>
      <c r="F39" s="10">
        <f>'прил.6'!G33</f>
        <v>0.7</v>
      </c>
    </row>
    <row r="40" spans="1:6" ht="24.75" customHeight="1">
      <c r="A40" s="73" t="s">
        <v>511</v>
      </c>
      <c r="B40" s="75" t="s">
        <v>279</v>
      </c>
      <c r="C40" s="75" t="s">
        <v>317</v>
      </c>
      <c r="D40" s="75"/>
      <c r="E40" s="11"/>
      <c r="F40" s="10">
        <f>F41</f>
        <v>0.1</v>
      </c>
    </row>
    <row r="41" spans="1:6" ht="40.5" customHeight="1">
      <c r="A41" s="73" t="s">
        <v>512</v>
      </c>
      <c r="B41" s="75" t="s">
        <v>279</v>
      </c>
      <c r="C41" s="75" t="s">
        <v>317</v>
      </c>
      <c r="D41" s="75" t="s">
        <v>513</v>
      </c>
      <c r="E41" s="11"/>
      <c r="F41" s="10">
        <f>F42</f>
        <v>0.1</v>
      </c>
    </row>
    <row r="42" spans="1:6" ht="24.75" customHeight="1">
      <c r="A42" s="73" t="s">
        <v>335</v>
      </c>
      <c r="B42" s="75" t="s">
        <v>279</v>
      </c>
      <c r="C42" s="75" t="s">
        <v>317</v>
      </c>
      <c r="D42" s="75" t="s">
        <v>513</v>
      </c>
      <c r="E42" s="11" t="s">
        <v>41</v>
      </c>
      <c r="F42" s="10">
        <f>'прил.6'!G36</f>
        <v>0.1</v>
      </c>
    </row>
    <row r="43" spans="1:6" ht="41.25" customHeight="1">
      <c r="A43" s="16" t="s">
        <v>50</v>
      </c>
      <c r="B43" s="3" t="s">
        <v>279</v>
      </c>
      <c r="C43" s="3" t="s">
        <v>283</v>
      </c>
      <c r="D43" s="3"/>
      <c r="E43" s="3"/>
      <c r="F43" s="10">
        <f>F44+F50+F47</f>
        <v>28831.600000000002</v>
      </c>
    </row>
    <row r="44" spans="1:6" ht="37.5" customHeight="1">
      <c r="A44" s="19" t="s">
        <v>333</v>
      </c>
      <c r="B44" s="3" t="s">
        <v>279</v>
      </c>
      <c r="C44" s="3" t="s">
        <v>283</v>
      </c>
      <c r="D44" s="3" t="s">
        <v>311</v>
      </c>
      <c r="E44" s="3"/>
      <c r="F44" s="10">
        <f>F45</f>
        <v>28365.2</v>
      </c>
    </row>
    <row r="45" spans="1:6" ht="19.5" customHeight="1">
      <c r="A45" s="19" t="s">
        <v>337</v>
      </c>
      <c r="B45" s="3" t="s">
        <v>279</v>
      </c>
      <c r="C45" s="3" t="s">
        <v>283</v>
      </c>
      <c r="D45" s="3" t="s">
        <v>313</v>
      </c>
      <c r="E45" s="3"/>
      <c r="F45" s="10">
        <f>F46</f>
        <v>28365.2</v>
      </c>
    </row>
    <row r="46" spans="1:6" ht="21" customHeight="1">
      <c r="A46" s="19" t="s">
        <v>335</v>
      </c>
      <c r="B46" s="3" t="s">
        <v>279</v>
      </c>
      <c r="C46" s="3" t="s">
        <v>283</v>
      </c>
      <c r="D46" s="3" t="s">
        <v>313</v>
      </c>
      <c r="E46" s="3" t="s">
        <v>41</v>
      </c>
      <c r="F46" s="10">
        <f>'прил.6'!G437</f>
        <v>28365.2</v>
      </c>
    </row>
    <row r="47" spans="1:6" ht="21" customHeight="1">
      <c r="A47" s="19" t="s">
        <v>220</v>
      </c>
      <c r="B47" s="11" t="s">
        <v>279</v>
      </c>
      <c r="C47" s="11" t="s">
        <v>283</v>
      </c>
      <c r="D47" s="11" t="s">
        <v>182</v>
      </c>
      <c r="E47" s="11"/>
      <c r="F47" s="10">
        <f>F48</f>
        <v>188.7</v>
      </c>
    </row>
    <row r="48" spans="1:6" ht="49.5" customHeight="1">
      <c r="A48" s="19" t="s">
        <v>524</v>
      </c>
      <c r="B48" s="11" t="s">
        <v>279</v>
      </c>
      <c r="C48" s="11" t="s">
        <v>283</v>
      </c>
      <c r="D48" s="11" t="s">
        <v>522</v>
      </c>
      <c r="E48" s="11"/>
      <c r="F48" s="10">
        <f>F49</f>
        <v>188.7</v>
      </c>
    </row>
    <row r="49" spans="1:6" ht="21" customHeight="1">
      <c r="A49" s="19" t="s">
        <v>335</v>
      </c>
      <c r="B49" s="11" t="s">
        <v>279</v>
      </c>
      <c r="C49" s="11" t="s">
        <v>283</v>
      </c>
      <c r="D49" s="11" t="s">
        <v>522</v>
      </c>
      <c r="E49" s="11" t="s">
        <v>41</v>
      </c>
      <c r="F49" s="10">
        <f>'прил.6'!G440</f>
        <v>188.7</v>
      </c>
    </row>
    <row r="50" spans="1:6" ht="20.25" customHeight="1">
      <c r="A50" s="19" t="s">
        <v>305</v>
      </c>
      <c r="B50" s="3" t="s">
        <v>279</v>
      </c>
      <c r="C50" s="3" t="s">
        <v>283</v>
      </c>
      <c r="D50" s="3" t="s">
        <v>306</v>
      </c>
      <c r="E50" s="3"/>
      <c r="F50" s="10">
        <f>F51</f>
        <v>277.7</v>
      </c>
    </row>
    <row r="51" spans="1:6" ht="35.25" customHeight="1">
      <c r="A51" s="49" t="s">
        <v>64</v>
      </c>
      <c r="B51" s="3" t="s">
        <v>279</v>
      </c>
      <c r="C51" s="3" t="s">
        <v>283</v>
      </c>
      <c r="D51" s="3" t="s">
        <v>113</v>
      </c>
      <c r="E51" s="3"/>
      <c r="F51" s="10">
        <f>F52</f>
        <v>277.7</v>
      </c>
    </row>
    <row r="52" spans="1:6" ht="19.5" customHeight="1">
      <c r="A52" s="19" t="s">
        <v>335</v>
      </c>
      <c r="B52" s="3" t="s">
        <v>279</v>
      </c>
      <c r="C52" s="3" t="s">
        <v>283</v>
      </c>
      <c r="D52" s="3" t="s">
        <v>113</v>
      </c>
      <c r="E52" s="3" t="s">
        <v>41</v>
      </c>
      <c r="F52" s="10">
        <f>'прил.6'!G443</f>
        <v>277.7</v>
      </c>
    </row>
    <row r="53" spans="1:6" ht="21.75" customHeight="1">
      <c r="A53" s="22" t="s">
        <v>227</v>
      </c>
      <c r="B53" s="11" t="s">
        <v>279</v>
      </c>
      <c r="C53" s="3" t="s">
        <v>207</v>
      </c>
      <c r="D53" s="3"/>
      <c r="E53" s="3"/>
      <c r="F53" s="10">
        <f>F54</f>
        <v>2547.7999999999997</v>
      </c>
    </row>
    <row r="54" spans="1:6" ht="18" customHeight="1">
      <c r="A54" s="58" t="s">
        <v>226</v>
      </c>
      <c r="B54" s="11" t="s">
        <v>279</v>
      </c>
      <c r="C54" s="3" t="s">
        <v>207</v>
      </c>
      <c r="D54" s="3" t="s">
        <v>302</v>
      </c>
      <c r="E54" s="3"/>
      <c r="F54" s="10">
        <f>F55</f>
        <v>2547.7999999999997</v>
      </c>
    </row>
    <row r="55" spans="1:6" ht="21" customHeight="1">
      <c r="A55" s="19" t="s">
        <v>55</v>
      </c>
      <c r="B55" s="11" t="s">
        <v>279</v>
      </c>
      <c r="C55" s="3" t="s">
        <v>207</v>
      </c>
      <c r="D55" s="3" t="s">
        <v>301</v>
      </c>
      <c r="E55" s="3"/>
      <c r="F55" s="10">
        <f>F58+F56</f>
        <v>2547.7999999999997</v>
      </c>
    </row>
    <row r="56" spans="1:6" ht="15.75" customHeight="1">
      <c r="A56" s="19" t="s">
        <v>234</v>
      </c>
      <c r="B56" s="11" t="s">
        <v>279</v>
      </c>
      <c r="C56" s="3" t="s">
        <v>207</v>
      </c>
      <c r="D56" s="3" t="s">
        <v>232</v>
      </c>
      <c r="E56" s="3"/>
      <c r="F56" s="10">
        <f>F57</f>
        <v>2354.1</v>
      </c>
    </row>
    <row r="57" spans="1:6" ht="18" customHeight="1">
      <c r="A57" s="16" t="s">
        <v>228</v>
      </c>
      <c r="B57" s="11" t="s">
        <v>279</v>
      </c>
      <c r="C57" s="3" t="s">
        <v>207</v>
      </c>
      <c r="D57" s="3" t="s">
        <v>232</v>
      </c>
      <c r="E57" s="3" t="s">
        <v>216</v>
      </c>
      <c r="F57" s="10">
        <f>'прил.6'!G880</f>
        <v>2354.1</v>
      </c>
    </row>
    <row r="58" spans="1:6" ht="18.75" customHeight="1">
      <c r="A58" s="19" t="s">
        <v>229</v>
      </c>
      <c r="B58" s="11" t="s">
        <v>279</v>
      </c>
      <c r="C58" s="3" t="s">
        <v>207</v>
      </c>
      <c r="D58" s="3" t="s">
        <v>225</v>
      </c>
      <c r="E58" s="3"/>
      <c r="F58" s="10">
        <f>F59</f>
        <v>193.7</v>
      </c>
    </row>
    <row r="59" spans="1:6" ht="16.5">
      <c r="A59" s="16" t="s">
        <v>228</v>
      </c>
      <c r="B59" s="11" t="s">
        <v>279</v>
      </c>
      <c r="C59" s="3" t="s">
        <v>207</v>
      </c>
      <c r="D59" s="3" t="s">
        <v>225</v>
      </c>
      <c r="E59" s="3" t="s">
        <v>216</v>
      </c>
      <c r="F59" s="10">
        <f>'прил.6'!G41+'прил.6'!G692</f>
        <v>193.7</v>
      </c>
    </row>
    <row r="60" spans="1:6" ht="16.5" hidden="1">
      <c r="A60" s="16" t="s">
        <v>230</v>
      </c>
      <c r="B60" s="3" t="s">
        <v>279</v>
      </c>
      <c r="C60" s="3" t="s">
        <v>320</v>
      </c>
      <c r="D60" s="3"/>
      <c r="E60" s="3"/>
      <c r="F60" s="10">
        <f>F61</f>
        <v>0</v>
      </c>
    </row>
    <row r="61" spans="1:6" ht="16.5" hidden="1">
      <c r="A61" s="16" t="s">
        <v>230</v>
      </c>
      <c r="B61" s="3" t="s">
        <v>279</v>
      </c>
      <c r="C61" s="3" t="s">
        <v>320</v>
      </c>
      <c r="D61" s="3" t="s">
        <v>100</v>
      </c>
      <c r="E61" s="3"/>
      <c r="F61" s="10">
        <f>F62</f>
        <v>0</v>
      </c>
    </row>
    <row r="62" spans="1:6" s="59" customFormat="1" ht="16.5" hidden="1">
      <c r="A62" s="16" t="s">
        <v>231</v>
      </c>
      <c r="B62" s="3" t="s">
        <v>279</v>
      </c>
      <c r="C62" s="3" t="s">
        <v>320</v>
      </c>
      <c r="D62" s="3" t="s">
        <v>209</v>
      </c>
      <c r="E62" s="3"/>
      <c r="F62" s="10">
        <f>F63</f>
        <v>0</v>
      </c>
    </row>
    <row r="63" spans="1:6" s="60" customFormat="1" ht="16.5" hidden="1">
      <c r="A63" s="16" t="s">
        <v>228</v>
      </c>
      <c r="B63" s="3" t="s">
        <v>279</v>
      </c>
      <c r="C63" s="3" t="s">
        <v>320</v>
      </c>
      <c r="D63" s="3" t="s">
        <v>209</v>
      </c>
      <c r="E63" s="3" t="s">
        <v>216</v>
      </c>
      <c r="F63" s="10">
        <f>'прил.6'!G447</f>
        <v>0</v>
      </c>
    </row>
    <row r="64" spans="1:6" ht="16.5">
      <c r="A64" s="16" t="s">
        <v>340</v>
      </c>
      <c r="B64" s="3" t="s">
        <v>279</v>
      </c>
      <c r="C64" s="3" t="s">
        <v>195</v>
      </c>
      <c r="D64" s="3"/>
      <c r="E64" s="3"/>
      <c r="F64" s="10">
        <f>F65+F71+F76+F86+F94+F97+F103+F91</f>
        <v>147300.19999999998</v>
      </c>
    </row>
    <row r="65" spans="1:6" ht="39.75" customHeight="1">
      <c r="A65" s="19" t="s">
        <v>333</v>
      </c>
      <c r="B65" s="3" t="s">
        <v>279</v>
      </c>
      <c r="C65" s="3" t="s">
        <v>195</v>
      </c>
      <c r="D65" s="12" t="s">
        <v>311</v>
      </c>
      <c r="E65" s="31"/>
      <c r="F65" s="10">
        <f>F69+F66</f>
        <v>27222</v>
      </c>
    </row>
    <row r="66" spans="1:6" ht="21.75" customHeight="1">
      <c r="A66" s="16" t="s">
        <v>501</v>
      </c>
      <c r="B66" s="11" t="s">
        <v>279</v>
      </c>
      <c r="C66" s="11" t="s">
        <v>195</v>
      </c>
      <c r="D66" s="11" t="s">
        <v>499</v>
      </c>
      <c r="E66" s="11"/>
      <c r="F66" s="10">
        <f>F68+F67</f>
        <v>24787.5</v>
      </c>
    </row>
    <row r="67" spans="1:6" ht="35.25" customHeight="1">
      <c r="A67" s="16" t="s">
        <v>459</v>
      </c>
      <c r="B67" s="11" t="s">
        <v>279</v>
      </c>
      <c r="C67" s="11" t="s">
        <v>195</v>
      </c>
      <c r="D67" s="11" t="s">
        <v>499</v>
      </c>
      <c r="E67" s="11" t="s">
        <v>403</v>
      </c>
      <c r="F67" s="10">
        <f>'прил.6'!G738</f>
        <v>19906.9</v>
      </c>
    </row>
    <row r="68" spans="1:6" ht="19.5" customHeight="1">
      <c r="A68" s="16" t="s">
        <v>330</v>
      </c>
      <c r="B68" s="11" t="s">
        <v>279</v>
      </c>
      <c r="C68" s="11" t="s">
        <v>195</v>
      </c>
      <c r="D68" s="11" t="s">
        <v>499</v>
      </c>
      <c r="E68" s="11" t="s">
        <v>299</v>
      </c>
      <c r="F68" s="10">
        <f>'прил.6'!G45</f>
        <v>4880.6</v>
      </c>
    </row>
    <row r="69" spans="1:6" ht="36.75" customHeight="1">
      <c r="A69" s="16" t="s">
        <v>259</v>
      </c>
      <c r="B69" s="3" t="s">
        <v>279</v>
      </c>
      <c r="C69" s="3" t="s">
        <v>195</v>
      </c>
      <c r="D69" s="3" t="s">
        <v>34</v>
      </c>
      <c r="E69" s="3"/>
      <c r="F69" s="10">
        <f>F70</f>
        <v>2434.5</v>
      </c>
    </row>
    <row r="70" spans="1:6" ht="16.5">
      <c r="A70" s="19" t="s">
        <v>335</v>
      </c>
      <c r="B70" s="3" t="s">
        <v>279</v>
      </c>
      <c r="C70" s="3" t="s">
        <v>195</v>
      </c>
      <c r="D70" s="3" t="s">
        <v>34</v>
      </c>
      <c r="E70" s="3" t="s">
        <v>41</v>
      </c>
      <c r="F70" s="10">
        <f>'прил.6'!G696</f>
        <v>2434.5</v>
      </c>
    </row>
    <row r="71" spans="1:6" ht="33.75" customHeight="1">
      <c r="A71" s="19" t="s">
        <v>355</v>
      </c>
      <c r="B71" s="3" t="s">
        <v>279</v>
      </c>
      <c r="C71" s="3" t="s">
        <v>195</v>
      </c>
      <c r="D71" s="3" t="s">
        <v>35</v>
      </c>
      <c r="E71" s="3"/>
      <c r="F71" s="10">
        <f>F72+F74</f>
        <v>20337.2</v>
      </c>
    </row>
    <row r="72" spans="1:6" ht="33.75" customHeight="1">
      <c r="A72" s="22" t="s">
        <v>260</v>
      </c>
      <c r="B72" s="3" t="s">
        <v>279</v>
      </c>
      <c r="C72" s="3" t="s">
        <v>195</v>
      </c>
      <c r="D72" s="3" t="s">
        <v>36</v>
      </c>
      <c r="E72" s="3"/>
      <c r="F72" s="10">
        <f>F73</f>
        <v>1618</v>
      </c>
    </row>
    <row r="73" spans="1:6" ht="22.5" customHeight="1">
      <c r="A73" s="19" t="s">
        <v>335</v>
      </c>
      <c r="B73" s="3" t="s">
        <v>279</v>
      </c>
      <c r="C73" s="3" t="s">
        <v>195</v>
      </c>
      <c r="D73" s="3" t="s">
        <v>36</v>
      </c>
      <c r="E73" s="3" t="s">
        <v>41</v>
      </c>
      <c r="F73" s="10">
        <f>'прил.6'!G699</f>
        <v>1618</v>
      </c>
    </row>
    <row r="74" spans="1:6" ht="20.25" customHeight="1">
      <c r="A74" s="19" t="s">
        <v>432</v>
      </c>
      <c r="B74" s="3" t="s">
        <v>279</v>
      </c>
      <c r="C74" s="3" t="s">
        <v>195</v>
      </c>
      <c r="D74" s="3" t="s">
        <v>427</v>
      </c>
      <c r="E74" s="3"/>
      <c r="F74" s="10">
        <f>F75</f>
        <v>18719.2</v>
      </c>
    </row>
    <row r="75" spans="1:6" ht="23.25" customHeight="1">
      <c r="A75" s="19" t="s">
        <v>335</v>
      </c>
      <c r="B75" s="3" t="s">
        <v>279</v>
      </c>
      <c r="C75" s="3" t="s">
        <v>195</v>
      </c>
      <c r="D75" s="3" t="s">
        <v>427</v>
      </c>
      <c r="E75" s="3" t="s">
        <v>41</v>
      </c>
      <c r="F75" s="10">
        <f>'прил.6'!G701</f>
        <v>18719.2</v>
      </c>
    </row>
    <row r="76" spans="1:6" ht="21" customHeight="1">
      <c r="A76" s="16" t="s">
        <v>341</v>
      </c>
      <c r="B76" s="3" t="s">
        <v>279</v>
      </c>
      <c r="C76" s="3" t="s">
        <v>195</v>
      </c>
      <c r="D76" s="3" t="s">
        <v>118</v>
      </c>
      <c r="E76" s="3"/>
      <c r="F76" s="10">
        <f>F77+F82+F80</f>
        <v>85698.90000000001</v>
      </c>
    </row>
    <row r="77" spans="1:6" ht="18.75" customHeight="1">
      <c r="A77" s="19" t="s">
        <v>342</v>
      </c>
      <c r="B77" s="3" t="s">
        <v>279</v>
      </c>
      <c r="C77" s="3" t="s">
        <v>195</v>
      </c>
      <c r="D77" s="3" t="s">
        <v>148</v>
      </c>
      <c r="E77" s="3"/>
      <c r="F77" s="10">
        <f>F78+F79</f>
        <v>11038.900000000001</v>
      </c>
    </row>
    <row r="78" spans="1:6" ht="16.5">
      <c r="A78" s="19" t="s">
        <v>335</v>
      </c>
      <c r="B78" s="3" t="s">
        <v>279</v>
      </c>
      <c r="C78" s="3" t="s">
        <v>195</v>
      </c>
      <c r="D78" s="3" t="s">
        <v>148</v>
      </c>
      <c r="E78" s="3" t="s">
        <v>41</v>
      </c>
      <c r="F78" s="10">
        <f>'прил.6'!G704+'прил.6'!G48+'прил.6'!G451+'прил.6'!G597+'прил.6'!G193+'прил.6'!G273</f>
        <v>4364.1</v>
      </c>
    </row>
    <row r="79" spans="1:6" ht="33">
      <c r="A79" s="16" t="s">
        <v>459</v>
      </c>
      <c r="B79" s="3" t="s">
        <v>279</v>
      </c>
      <c r="C79" s="3" t="s">
        <v>195</v>
      </c>
      <c r="D79" s="3" t="s">
        <v>148</v>
      </c>
      <c r="E79" s="3" t="s">
        <v>403</v>
      </c>
      <c r="F79" s="10">
        <f>'прил.6'!G740</f>
        <v>6674.8</v>
      </c>
    </row>
    <row r="80" spans="1:6" ht="16.5">
      <c r="A80" s="16" t="s">
        <v>105</v>
      </c>
      <c r="B80" s="3" t="s">
        <v>279</v>
      </c>
      <c r="C80" s="3" t="s">
        <v>195</v>
      </c>
      <c r="D80" s="3" t="s">
        <v>304</v>
      </c>
      <c r="E80" s="3"/>
      <c r="F80" s="10">
        <f>F81</f>
        <v>1802.2</v>
      </c>
    </row>
    <row r="81" spans="1:6" ht="16.5">
      <c r="A81" s="16" t="s">
        <v>102</v>
      </c>
      <c r="B81" s="3" t="s">
        <v>279</v>
      </c>
      <c r="C81" s="3" t="s">
        <v>195</v>
      </c>
      <c r="D81" s="3" t="s">
        <v>304</v>
      </c>
      <c r="E81" s="3" t="s">
        <v>23</v>
      </c>
      <c r="F81" s="10">
        <f>'прил.6'!G50</f>
        <v>1802.2</v>
      </c>
    </row>
    <row r="82" spans="1:6" ht="16.5">
      <c r="A82" s="16" t="s">
        <v>106</v>
      </c>
      <c r="B82" s="3" t="s">
        <v>279</v>
      </c>
      <c r="C82" s="3" t="s">
        <v>195</v>
      </c>
      <c r="D82" s="3" t="s">
        <v>217</v>
      </c>
      <c r="E82" s="3"/>
      <c r="F82" s="10">
        <f>F83+F84+F85</f>
        <v>72857.8</v>
      </c>
    </row>
    <row r="83" spans="1:6" ht="16.5">
      <c r="A83" s="19" t="s">
        <v>102</v>
      </c>
      <c r="B83" s="3" t="s">
        <v>279</v>
      </c>
      <c r="C83" s="3" t="s">
        <v>195</v>
      </c>
      <c r="D83" s="3" t="s">
        <v>217</v>
      </c>
      <c r="E83" s="3" t="s">
        <v>23</v>
      </c>
      <c r="F83" s="10">
        <f>'прил.6'!G52</f>
        <v>70462.8</v>
      </c>
    </row>
    <row r="84" spans="1:6" ht="37.5" customHeight="1">
      <c r="A84" s="19" t="s">
        <v>331</v>
      </c>
      <c r="B84" s="3" t="s">
        <v>279</v>
      </c>
      <c r="C84" s="3" t="s">
        <v>195</v>
      </c>
      <c r="D84" s="3" t="s">
        <v>217</v>
      </c>
      <c r="E84" s="3" t="s">
        <v>26</v>
      </c>
      <c r="F84" s="10">
        <f>'прил.6'!G53</f>
        <v>2018.5</v>
      </c>
    </row>
    <row r="85" spans="1:6" ht="22.5" customHeight="1">
      <c r="A85" s="19" t="s">
        <v>330</v>
      </c>
      <c r="B85" s="11" t="s">
        <v>279</v>
      </c>
      <c r="C85" s="11" t="s">
        <v>195</v>
      </c>
      <c r="D85" s="11" t="s">
        <v>217</v>
      </c>
      <c r="E85" s="11" t="s">
        <v>299</v>
      </c>
      <c r="F85" s="10">
        <f>'прил.6'!G54</f>
        <v>376.5</v>
      </c>
    </row>
    <row r="86" spans="1:6" ht="20.25" customHeight="1">
      <c r="A86" s="19" t="s">
        <v>81</v>
      </c>
      <c r="B86" s="3" t="s">
        <v>279</v>
      </c>
      <c r="C86" s="3" t="s">
        <v>195</v>
      </c>
      <c r="D86" s="12" t="s">
        <v>368</v>
      </c>
      <c r="E86" s="3"/>
      <c r="F86" s="10">
        <f>F87+F89</f>
        <v>11643.5</v>
      </c>
    </row>
    <row r="87" spans="1:6" ht="18" customHeight="1">
      <c r="A87" s="16" t="s">
        <v>105</v>
      </c>
      <c r="B87" s="3" t="s">
        <v>279</v>
      </c>
      <c r="C87" s="3" t="s">
        <v>195</v>
      </c>
      <c r="D87" s="12" t="s">
        <v>193</v>
      </c>
      <c r="E87" s="3"/>
      <c r="F87" s="10">
        <f>F88</f>
        <v>2397.7</v>
      </c>
    </row>
    <row r="88" spans="1:6" ht="17.25" customHeight="1">
      <c r="A88" s="16" t="s">
        <v>102</v>
      </c>
      <c r="B88" s="3" t="s">
        <v>279</v>
      </c>
      <c r="C88" s="3" t="s">
        <v>195</v>
      </c>
      <c r="D88" s="12" t="s">
        <v>193</v>
      </c>
      <c r="E88" s="3" t="s">
        <v>23</v>
      </c>
      <c r="F88" s="10">
        <f>'прил.6'!G57</f>
        <v>2397.7</v>
      </c>
    </row>
    <row r="89" spans="1:6" ht="18" customHeight="1">
      <c r="A89" s="16" t="s">
        <v>106</v>
      </c>
      <c r="B89" s="3" t="s">
        <v>279</v>
      </c>
      <c r="C89" s="3" t="s">
        <v>195</v>
      </c>
      <c r="D89" s="3" t="s">
        <v>369</v>
      </c>
      <c r="E89" s="3"/>
      <c r="F89" s="10">
        <f>SUM(F90:F90)</f>
        <v>9245.8</v>
      </c>
    </row>
    <row r="90" spans="1:6" ht="18" customHeight="1">
      <c r="A90" s="19" t="s">
        <v>102</v>
      </c>
      <c r="B90" s="3" t="s">
        <v>279</v>
      </c>
      <c r="C90" s="3" t="s">
        <v>195</v>
      </c>
      <c r="D90" s="3" t="s">
        <v>369</v>
      </c>
      <c r="E90" s="3" t="s">
        <v>23</v>
      </c>
      <c r="F90" s="10">
        <f>'прил.6'!G59</f>
        <v>9245.8</v>
      </c>
    </row>
    <row r="91" spans="1:6" ht="18" customHeight="1" hidden="1">
      <c r="A91" s="49" t="s">
        <v>95</v>
      </c>
      <c r="B91" s="3" t="s">
        <v>279</v>
      </c>
      <c r="C91" s="3" t="s">
        <v>195</v>
      </c>
      <c r="D91" s="3" t="s">
        <v>136</v>
      </c>
      <c r="E91" s="3"/>
      <c r="F91" s="10">
        <f>F92</f>
        <v>0</v>
      </c>
    </row>
    <row r="92" spans="1:6" ht="36" customHeight="1" hidden="1">
      <c r="A92" s="49" t="s">
        <v>492</v>
      </c>
      <c r="B92" s="3" t="s">
        <v>279</v>
      </c>
      <c r="C92" s="3" t="s">
        <v>195</v>
      </c>
      <c r="D92" s="3" t="s">
        <v>491</v>
      </c>
      <c r="E92" s="3"/>
      <c r="F92" s="10">
        <f>F93</f>
        <v>0</v>
      </c>
    </row>
    <row r="93" spans="1:6" ht="36" customHeight="1" hidden="1">
      <c r="A93" s="16" t="s">
        <v>459</v>
      </c>
      <c r="B93" s="3" t="s">
        <v>279</v>
      </c>
      <c r="C93" s="3" t="s">
        <v>195</v>
      </c>
      <c r="D93" s="3" t="s">
        <v>491</v>
      </c>
      <c r="E93" s="3" t="s">
        <v>403</v>
      </c>
      <c r="F93" s="10">
        <f>'прил.6'!G746</f>
        <v>0</v>
      </c>
    </row>
    <row r="94" spans="1:6" ht="18.75" customHeight="1">
      <c r="A94" s="19" t="s">
        <v>305</v>
      </c>
      <c r="B94" s="3" t="s">
        <v>279</v>
      </c>
      <c r="C94" s="3" t="s">
        <v>195</v>
      </c>
      <c r="D94" s="3" t="s">
        <v>306</v>
      </c>
      <c r="E94" s="3"/>
      <c r="F94" s="10">
        <f>F95</f>
        <v>1102</v>
      </c>
    </row>
    <row r="95" spans="1:6" ht="35.25" customHeight="1">
      <c r="A95" s="19" t="s">
        <v>241</v>
      </c>
      <c r="B95" s="3" t="s">
        <v>279</v>
      </c>
      <c r="C95" s="3" t="s">
        <v>195</v>
      </c>
      <c r="D95" s="3" t="s">
        <v>112</v>
      </c>
      <c r="E95" s="3"/>
      <c r="F95" s="10">
        <f>F96</f>
        <v>1102</v>
      </c>
    </row>
    <row r="96" spans="1:6" ht="15.75" customHeight="1">
      <c r="A96" s="19" t="s">
        <v>102</v>
      </c>
      <c r="B96" s="3" t="s">
        <v>279</v>
      </c>
      <c r="C96" s="3" t="s">
        <v>195</v>
      </c>
      <c r="D96" s="3" t="s">
        <v>112</v>
      </c>
      <c r="E96" s="3" t="s">
        <v>23</v>
      </c>
      <c r="F96" s="10">
        <f>'прил.6'!G62</f>
        <v>1102</v>
      </c>
    </row>
    <row r="97" spans="1:6" ht="15.75" customHeight="1">
      <c r="A97" s="16" t="s">
        <v>110</v>
      </c>
      <c r="B97" s="3" t="s">
        <v>279</v>
      </c>
      <c r="C97" s="3" t="s">
        <v>195</v>
      </c>
      <c r="D97" s="3" t="s">
        <v>119</v>
      </c>
      <c r="E97" s="3"/>
      <c r="F97" s="10">
        <f>F98</f>
        <v>1133.3</v>
      </c>
    </row>
    <row r="98" spans="1:6" ht="16.5">
      <c r="A98" s="16" t="s">
        <v>95</v>
      </c>
      <c r="B98" s="3" t="s">
        <v>279</v>
      </c>
      <c r="C98" s="3" t="s">
        <v>195</v>
      </c>
      <c r="D98" s="3" t="s">
        <v>120</v>
      </c>
      <c r="E98" s="3"/>
      <c r="F98" s="10">
        <f>F99+F101</f>
        <v>1133.3</v>
      </c>
    </row>
    <row r="99" spans="1:6" ht="17.25" customHeight="1">
      <c r="A99" s="16" t="s">
        <v>42</v>
      </c>
      <c r="B99" s="3" t="s">
        <v>279</v>
      </c>
      <c r="C99" s="3" t="s">
        <v>195</v>
      </c>
      <c r="D99" s="3" t="s">
        <v>124</v>
      </c>
      <c r="E99" s="3"/>
      <c r="F99" s="10">
        <f>F100</f>
        <v>1018.3</v>
      </c>
    </row>
    <row r="100" spans="1:6" ht="16.5">
      <c r="A100" s="19" t="s">
        <v>335</v>
      </c>
      <c r="B100" s="3" t="s">
        <v>279</v>
      </c>
      <c r="C100" s="3" t="s">
        <v>195</v>
      </c>
      <c r="D100" s="3" t="s">
        <v>124</v>
      </c>
      <c r="E100" s="3" t="s">
        <v>41</v>
      </c>
      <c r="F100" s="10">
        <f>'прил.6'!G66</f>
        <v>1018.3</v>
      </c>
    </row>
    <row r="101" spans="1:6" ht="16.5">
      <c r="A101" s="16" t="s">
        <v>272</v>
      </c>
      <c r="B101" s="3" t="s">
        <v>279</v>
      </c>
      <c r="C101" s="3" t="s">
        <v>195</v>
      </c>
      <c r="D101" s="3" t="s">
        <v>122</v>
      </c>
      <c r="E101" s="3"/>
      <c r="F101" s="10">
        <f>F102</f>
        <v>115</v>
      </c>
    </row>
    <row r="102" spans="1:6" ht="16.5">
      <c r="A102" s="19" t="s">
        <v>335</v>
      </c>
      <c r="B102" s="3" t="s">
        <v>279</v>
      </c>
      <c r="C102" s="3" t="s">
        <v>195</v>
      </c>
      <c r="D102" s="3" t="s">
        <v>122</v>
      </c>
      <c r="E102" s="3" t="s">
        <v>41</v>
      </c>
      <c r="F102" s="10">
        <f>'прил.6'!G68</f>
        <v>115</v>
      </c>
    </row>
    <row r="103" spans="1:6" ht="18" customHeight="1">
      <c r="A103" s="19" t="s">
        <v>107</v>
      </c>
      <c r="B103" s="3" t="s">
        <v>279</v>
      </c>
      <c r="C103" s="3" t="s">
        <v>195</v>
      </c>
      <c r="D103" s="3" t="s">
        <v>108</v>
      </c>
      <c r="E103" s="3"/>
      <c r="F103" s="10">
        <f>F104</f>
        <v>163.3</v>
      </c>
    </row>
    <row r="104" spans="1:6" ht="18" customHeight="1">
      <c r="A104" s="16" t="s">
        <v>102</v>
      </c>
      <c r="B104" s="3" t="s">
        <v>279</v>
      </c>
      <c r="C104" s="3" t="s">
        <v>195</v>
      </c>
      <c r="D104" s="3" t="s">
        <v>108</v>
      </c>
      <c r="E104" s="3" t="s">
        <v>23</v>
      </c>
      <c r="F104" s="10">
        <f>'прил.6'!G70</f>
        <v>163.3</v>
      </c>
    </row>
    <row r="105" spans="1:6" ht="38.25" customHeight="1">
      <c r="A105" s="16" t="s">
        <v>40</v>
      </c>
      <c r="B105" s="3" t="s">
        <v>281</v>
      </c>
      <c r="C105" s="3"/>
      <c r="D105" s="3"/>
      <c r="E105" s="3"/>
      <c r="F105" s="10">
        <f>F106</f>
        <v>52966.899999999994</v>
      </c>
    </row>
    <row r="106" spans="1:6" ht="38.25" customHeight="1">
      <c r="A106" s="25" t="s">
        <v>455</v>
      </c>
      <c r="B106" s="3" t="s">
        <v>281</v>
      </c>
      <c r="C106" s="3" t="s">
        <v>315</v>
      </c>
      <c r="D106" s="3"/>
      <c r="E106" s="3"/>
      <c r="F106" s="10">
        <f>F107+F112+F118</f>
        <v>52966.899999999994</v>
      </c>
    </row>
    <row r="107" spans="1:6" ht="16.5">
      <c r="A107" s="16" t="s">
        <v>109</v>
      </c>
      <c r="B107" s="3" t="s">
        <v>281</v>
      </c>
      <c r="C107" s="3" t="s">
        <v>315</v>
      </c>
      <c r="D107" s="3" t="s">
        <v>141</v>
      </c>
      <c r="E107" s="3"/>
      <c r="F107" s="10">
        <f>F108+F110</f>
        <v>50831</v>
      </c>
    </row>
    <row r="108" spans="1:6" ht="16.5">
      <c r="A108" s="16" t="s">
        <v>105</v>
      </c>
      <c r="B108" s="3" t="s">
        <v>281</v>
      </c>
      <c r="C108" s="3" t="s">
        <v>315</v>
      </c>
      <c r="D108" s="3" t="s">
        <v>192</v>
      </c>
      <c r="E108" s="3"/>
      <c r="F108" s="10">
        <f>F109</f>
        <v>957.5</v>
      </c>
    </row>
    <row r="109" spans="1:6" ht="16.5">
      <c r="A109" s="16" t="s">
        <v>102</v>
      </c>
      <c r="B109" s="3" t="s">
        <v>281</v>
      </c>
      <c r="C109" s="3" t="s">
        <v>315</v>
      </c>
      <c r="D109" s="3" t="s">
        <v>192</v>
      </c>
      <c r="E109" s="3" t="s">
        <v>23</v>
      </c>
      <c r="F109" s="10">
        <f>'прил.6'!G75</f>
        <v>957.5</v>
      </c>
    </row>
    <row r="110" spans="1:6" ht="16.5">
      <c r="A110" s="16" t="s">
        <v>106</v>
      </c>
      <c r="B110" s="3" t="s">
        <v>281</v>
      </c>
      <c r="C110" s="3" t="s">
        <v>315</v>
      </c>
      <c r="D110" s="3" t="s">
        <v>140</v>
      </c>
      <c r="E110" s="3"/>
      <c r="F110" s="10">
        <f>SUM(F111:F111)</f>
        <v>49873.5</v>
      </c>
    </row>
    <row r="111" spans="1:6" ht="16.5">
      <c r="A111" s="16" t="s">
        <v>102</v>
      </c>
      <c r="B111" s="3" t="s">
        <v>281</v>
      </c>
      <c r="C111" s="3" t="s">
        <v>315</v>
      </c>
      <c r="D111" s="3" t="s">
        <v>140</v>
      </c>
      <c r="E111" s="3" t="s">
        <v>23</v>
      </c>
      <c r="F111" s="10">
        <f>'прил.6'!G77</f>
        <v>49873.5</v>
      </c>
    </row>
    <row r="112" spans="1:6" ht="19.5" customHeight="1">
      <c r="A112" s="16" t="s">
        <v>110</v>
      </c>
      <c r="B112" s="3" t="s">
        <v>281</v>
      </c>
      <c r="C112" s="3" t="s">
        <v>315</v>
      </c>
      <c r="D112" s="11" t="s">
        <v>119</v>
      </c>
      <c r="E112" s="3"/>
      <c r="F112" s="10">
        <f>F113</f>
        <v>568.7</v>
      </c>
    </row>
    <row r="113" spans="1:6" ht="19.5" customHeight="1">
      <c r="A113" s="16" t="s">
        <v>95</v>
      </c>
      <c r="B113" s="3" t="s">
        <v>281</v>
      </c>
      <c r="C113" s="3" t="s">
        <v>315</v>
      </c>
      <c r="D113" s="3" t="s">
        <v>120</v>
      </c>
      <c r="E113" s="3"/>
      <c r="F113" s="10">
        <f>F114+F116</f>
        <v>568.7</v>
      </c>
    </row>
    <row r="114" spans="1:6" ht="19.5" customHeight="1">
      <c r="A114" s="16" t="s">
        <v>42</v>
      </c>
      <c r="B114" s="3" t="s">
        <v>281</v>
      </c>
      <c r="C114" s="3" t="s">
        <v>315</v>
      </c>
      <c r="D114" s="3" t="s">
        <v>124</v>
      </c>
      <c r="E114" s="3"/>
      <c r="F114" s="10">
        <f>F115</f>
        <v>214.5</v>
      </c>
    </row>
    <row r="115" spans="1:6" ht="18" customHeight="1">
      <c r="A115" s="16" t="s">
        <v>102</v>
      </c>
      <c r="B115" s="3" t="s">
        <v>281</v>
      </c>
      <c r="C115" s="3" t="s">
        <v>315</v>
      </c>
      <c r="D115" s="3" t="s">
        <v>124</v>
      </c>
      <c r="E115" s="3" t="s">
        <v>23</v>
      </c>
      <c r="F115" s="10">
        <f>'прил.6'!G81</f>
        <v>214.5</v>
      </c>
    </row>
    <row r="116" spans="1:6" ht="18" customHeight="1">
      <c r="A116" s="16" t="s">
        <v>242</v>
      </c>
      <c r="B116" s="3" t="s">
        <v>281</v>
      </c>
      <c r="C116" s="3" t="s">
        <v>315</v>
      </c>
      <c r="D116" s="3" t="s">
        <v>104</v>
      </c>
      <c r="E116" s="3"/>
      <c r="F116" s="10">
        <f>F117</f>
        <v>354.2</v>
      </c>
    </row>
    <row r="117" spans="1:6" ht="18" customHeight="1">
      <c r="A117" s="16" t="s">
        <v>102</v>
      </c>
      <c r="B117" s="3" t="s">
        <v>281</v>
      </c>
      <c r="C117" s="3" t="s">
        <v>315</v>
      </c>
      <c r="D117" s="3" t="s">
        <v>104</v>
      </c>
      <c r="E117" s="3" t="s">
        <v>23</v>
      </c>
      <c r="F117" s="10">
        <f>'прил.6'!G83</f>
        <v>354.2</v>
      </c>
    </row>
    <row r="118" spans="1:6" ht="18" customHeight="1">
      <c r="A118" s="19" t="s">
        <v>107</v>
      </c>
      <c r="B118" s="3" t="s">
        <v>281</v>
      </c>
      <c r="C118" s="3" t="s">
        <v>315</v>
      </c>
      <c r="D118" s="3" t="s">
        <v>108</v>
      </c>
      <c r="E118" s="3"/>
      <c r="F118" s="10">
        <f>F119</f>
        <v>1567.2</v>
      </c>
    </row>
    <row r="119" spans="1:6" ht="18" customHeight="1">
      <c r="A119" s="16" t="s">
        <v>102</v>
      </c>
      <c r="B119" s="3" t="s">
        <v>281</v>
      </c>
      <c r="C119" s="3" t="s">
        <v>315</v>
      </c>
      <c r="D119" s="3" t="s">
        <v>108</v>
      </c>
      <c r="E119" s="3" t="s">
        <v>23</v>
      </c>
      <c r="F119" s="10">
        <f>'прил.6'!G85</f>
        <v>1567.2</v>
      </c>
    </row>
    <row r="120" spans="1:6" ht="16.5">
      <c r="A120" s="16" t="s">
        <v>316</v>
      </c>
      <c r="B120" s="3" t="s">
        <v>282</v>
      </c>
      <c r="C120" s="3"/>
      <c r="D120" s="3"/>
      <c r="E120" s="3"/>
      <c r="F120" s="10">
        <f>F121+F164+F179+F129+F125</f>
        <v>733892.3</v>
      </c>
    </row>
    <row r="121" spans="1:6" ht="17.25" customHeight="1">
      <c r="A121" s="19" t="s">
        <v>243</v>
      </c>
      <c r="B121" s="3" t="s">
        <v>282</v>
      </c>
      <c r="C121" s="3" t="s">
        <v>279</v>
      </c>
      <c r="D121" s="61"/>
      <c r="E121" s="3"/>
      <c r="F121" s="10">
        <f>F122</f>
        <v>620</v>
      </c>
    </row>
    <row r="122" spans="1:6" ht="17.25" customHeight="1">
      <c r="A122" s="19" t="s">
        <v>244</v>
      </c>
      <c r="B122" s="3" t="s">
        <v>282</v>
      </c>
      <c r="C122" s="3" t="s">
        <v>279</v>
      </c>
      <c r="D122" s="61" t="s">
        <v>270</v>
      </c>
      <c r="E122" s="3"/>
      <c r="F122" s="10">
        <f>F123</f>
        <v>620</v>
      </c>
    </row>
    <row r="123" spans="1:6" ht="33.75" customHeight="1">
      <c r="A123" s="19" t="s">
        <v>245</v>
      </c>
      <c r="B123" s="3" t="s">
        <v>282</v>
      </c>
      <c r="C123" s="3" t="s">
        <v>279</v>
      </c>
      <c r="D123" s="61" t="s">
        <v>271</v>
      </c>
      <c r="E123" s="3"/>
      <c r="F123" s="10">
        <f>F124</f>
        <v>620</v>
      </c>
    </row>
    <row r="124" spans="1:6" ht="38.25" customHeight="1">
      <c r="A124" s="19" t="s">
        <v>331</v>
      </c>
      <c r="B124" s="3" t="s">
        <v>282</v>
      </c>
      <c r="C124" s="3" t="s">
        <v>279</v>
      </c>
      <c r="D124" s="61" t="s">
        <v>271</v>
      </c>
      <c r="E124" s="3" t="s">
        <v>26</v>
      </c>
      <c r="F124" s="10">
        <f>'прил.6'!G90</f>
        <v>620</v>
      </c>
    </row>
    <row r="125" spans="1:6" ht="19.5" customHeight="1" hidden="1">
      <c r="A125" s="19" t="s">
        <v>521</v>
      </c>
      <c r="B125" s="3" t="s">
        <v>282</v>
      </c>
      <c r="C125" s="3" t="s">
        <v>318</v>
      </c>
      <c r="D125" s="61"/>
      <c r="E125" s="3"/>
      <c r="F125" s="10">
        <f>F127</f>
        <v>0</v>
      </c>
    </row>
    <row r="126" spans="1:6" ht="36.75" customHeight="1" hidden="1">
      <c r="A126" s="19" t="s">
        <v>355</v>
      </c>
      <c r="B126" s="3" t="s">
        <v>282</v>
      </c>
      <c r="C126" s="3" t="s">
        <v>318</v>
      </c>
      <c r="D126" s="11" t="s">
        <v>35</v>
      </c>
      <c r="E126" s="3"/>
      <c r="F126" s="10">
        <f>F127</f>
        <v>0</v>
      </c>
    </row>
    <row r="127" spans="1:6" ht="18.75" customHeight="1" hidden="1">
      <c r="A127" s="19" t="s">
        <v>432</v>
      </c>
      <c r="B127" s="11" t="s">
        <v>282</v>
      </c>
      <c r="C127" s="11" t="s">
        <v>318</v>
      </c>
      <c r="D127" s="11" t="s">
        <v>427</v>
      </c>
      <c r="E127" s="11"/>
      <c r="F127" s="10">
        <f>F128</f>
        <v>0</v>
      </c>
    </row>
    <row r="128" spans="1:6" ht="20.25" customHeight="1" hidden="1">
      <c r="A128" s="19" t="s">
        <v>335</v>
      </c>
      <c r="B128" s="11" t="s">
        <v>282</v>
      </c>
      <c r="C128" s="11" t="s">
        <v>318</v>
      </c>
      <c r="D128" s="11" t="s">
        <v>427</v>
      </c>
      <c r="E128" s="11" t="s">
        <v>41</v>
      </c>
      <c r="F128" s="10">
        <f>'прил.6'!G709</f>
        <v>0</v>
      </c>
    </row>
    <row r="129" spans="1:6" ht="18.75" customHeight="1">
      <c r="A129" s="20" t="s">
        <v>159</v>
      </c>
      <c r="B129" s="3" t="s">
        <v>282</v>
      </c>
      <c r="C129" s="3" t="s">
        <v>315</v>
      </c>
      <c r="D129" s="3"/>
      <c r="E129" s="3"/>
      <c r="F129" s="10">
        <f>F133+F143+F155+F160</f>
        <v>505758.00000000006</v>
      </c>
    </row>
    <row r="130" spans="1:6" ht="37.5" customHeight="1" hidden="1">
      <c r="A130" s="19" t="s">
        <v>355</v>
      </c>
      <c r="B130" s="3" t="s">
        <v>282</v>
      </c>
      <c r="C130" s="3" t="s">
        <v>315</v>
      </c>
      <c r="D130" s="11" t="s">
        <v>35</v>
      </c>
      <c r="E130" s="3"/>
      <c r="F130" s="10"/>
    </row>
    <row r="131" spans="1:6" ht="18.75" customHeight="1" hidden="1">
      <c r="A131" s="19" t="s">
        <v>432</v>
      </c>
      <c r="B131" s="11" t="s">
        <v>282</v>
      </c>
      <c r="C131" s="11" t="s">
        <v>315</v>
      </c>
      <c r="D131" s="11" t="s">
        <v>427</v>
      </c>
      <c r="E131" s="11"/>
      <c r="F131" s="10"/>
    </row>
    <row r="132" spans="1:6" ht="18.75" customHeight="1" hidden="1">
      <c r="A132" s="19" t="s">
        <v>335</v>
      </c>
      <c r="B132" s="11" t="s">
        <v>282</v>
      </c>
      <c r="C132" s="11" t="s">
        <v>315</v>
      </c>
      <c r="D132" s="11" t="s">
        <v>427</v>
      </c>
      <c r="E132" s="11" t="s">
        <v>41</v>
      </c>
      <c r="F132" s="10">
        <f>'прил.6'!G713</f>
        <v>0</v>
      </c>
    </row>
    <row r="133" spans="1:6" ht="38.25" customHeight="1">
      <c r="A133" s="19" t="s">
        <v>143</v>
      </c>
      <c r="B133" s="3" t="s">
        <v>282</v>
      </c>
      <c r="C133" s="3" t="s">
        <v>315</v>
      </c>
      <c r="D133" s="3" t="s">
        <v>144</v>
      </c>
      <c r="E133" s="3"/>
      <c r="F133" s="10">
        <f>F134</f>
        <v>18157.2</v>
      </c>
    </row>
    <row r="134" spans="1:6" ht="18.75" customHeight="1">
      <c r="A134" s="19" t="s">
        <v>397</v>
      </c>
      <c r="B134" s="3" t="s">
        <v>282</v>
      </c>
      <c r="C134" s="3" t="s">
        <v>315</v>
      </c>
      <c r="D134" s="3" t="s">
        <v>285</v>
      </c>
      <c r="E134" s="3"/>
      <c r="F134" s="10">
        <f>F135+F137+F139+F141</f>
        <v>18157.2</v>
      </c>
    </row>
    <row r="135" spans="1:6" ht="18.75" customHeight="1">
      <c r="A135" s="19" t="s">
        <v>19</v>
      </c>
      <c r="B135" s="3" t="s">
        <v>282</v>
      </c>
      <c r="C135" s="3" t="s">
        <v>315</v>
      </c>
      <c r="D135" s="3" t="s">
        <v>286</v>
      </c>
      <c r="E135" s="3"/>
      <c r="F135" s="10">
        <f>F136</f>
        <v>13319.8</v>
      </c>
    </row>
    <row r="136" spans="1:6" ht="18.75" customHeight="1">
      <c r="A136" s="22" t="s">
        <v>20</v>
      </c>
      <c r="B136" s="3" t="s">
        <v>282</v>
      </c>
      <c r="C136" s="3" t="s">
        <v>315</v>
      </c>
      <c r="D136" s="3" t="s">
        <v>286</v>
      </c>
      <c r="E136" s="3" t="s">
        <v>396</v>
      </c>
      <c r="F136" s="10">
        <f>'прил.6'!G791</f>
        <v>13319.8</v>
      </c>
    </row>
    <row r="137" spans="1:6" ht="18.75" customHeight="1">
      <c r="A137" s="19" t="s">
        <v>11</v>
      </c>
      <c r="B137" s="3" t="s">
        <v>282</v>
      </c>
      <c r="C137" s="3" t="s">
        <v>315</v>
      </c>
      <c r="D137" s="3" t="s">
        <v>287</v>
      </c>
      <c r="E137" s="3"/>
      <c r="F137" s="10">
        <f>F138</f>
        <v>2816.8</v>
      </c>
    </row>
    <row r="138" spans="1:6" ht="18.75" customHeight="1">
      <c r="A138" s="22" t="s">
        <v>20</v>
      </c>
      <c r="B138" s="3" t="s">
        <v>282</v>
      </c>
      <c r="C138" s="3" t="s">
        <v>315</v>
      </c>
      <c r="D138" s="3" t="s">
        <v>287</v>
      </c>
      <c r="E138" s="3" t="s">
        <v>396</v>
      </c>
      <c r="F138" s="10">
        <f>'прил.6'!G793</f>
        <v>2816.8</v>
      </c>
    </row>
    <row r="139" spans="1:6" ht="18.75" customHeight="1">
      <c r="A139" s="22" t="s">
        <v>418</v>
      </c>
      <c r="B139" s="3" t="s">
        <v>282</v>
      </c>
      <c r="C139" s="3" t="s">
        <v>315</v>
      </c>
      <c r="D139" s="3" t="s">
        <v>417</v>
      </c>
      <c r="E139" s="3"/>
      <c r="F139" s="10">
        <f>F140</f>
        <v>211.2</v>
      </c>
    </row>
    <row r="140" spans="1:6" ht="18.75" customHeight="1">
      <c r="A140" s="22" t="s">
        <v>20</v>
      </c>
      <c r="B140" s="3" t="s">
        <v>282</v>
      </c>
      <c r="C140" s="3" t="s">
        <v>315</v>
      </c>
      <c r="D140" s="3" t="s">
        <v>417</v>
      </c>
      <c r="E140" s="3" t="s">
        <v>396</v>
      </c>
      <c r="F140" s="10">
        <f>'прил.6'!G795</f>
        <v>211.2</v>
      </c>
    </row>
    <row r="141" spans="1:6" ht="44.25" customHeight="1">
      <c r="A141" s="22" t="s">
        <v>498</v>
      </c>
      <c r="B141" s="11" t="s">
        <v>282</v>
      </c>
      <c r="C141" s="11" t="s">
        <v>315</v>
      </c>
      <c r="D141" s="11" t="s">
        <v>497</v>
      </c>
      <c r="E141" s="11"/>
      <c r="F141" s="10">
        <f>F142</f>
        <v>1809.4</v>
      </c>
    </row>
    <row r="142" spans="1:6" ht="28.5" customHeight="1">
      <c r="A142" s="22" t="s">
        <v>20</v>
      </c>
      <c r="B142" s="11" t="s">
        <v>282</v>
      </c>
      <c r="C142" s="11" t="s">
        <v>315</v>
      </c>
      <c r="D142" s="11" t="s">
        <v>497</v>
      </c>
      <c r="E142" s="11" t="s">
        <v>396</v>
      </c>
      <c r="F142" s="10">
        <f>'прил.6'!G797</f>
        <v>1809.4</v>
      </c>
    </row>
    <row r="143" spans="1:6" ht="18.75" customHeight="1">
      <c r="A143" s="20" t="s">
        <v>161</v>
      </c>
      <c r="B143" s="3" t="s">
        <v>282</v>
      </c>
      <c r="C143" s="3" t="s">
        <v>315</v>
      </c>
      <c r="D143" s="3" t="s">
        <v>160</v>
      </c>
      <c r="E143" s="3"/>
      <c r="F143" s="10">
        <f>F144+F153+F148</f>
        <v>483284.80000000005</v>
      </c>
    </row>
    <row r="144" spans="1:6" ht="19.5" customHeight="1">
      <c r="A144" s="20" t="s">
        <v>163</v>
      </c>
      <c r="B144" s="3" t="s">
        <v>282</v>
      </c>
      <c r="C144" s="3" t="s">
        <v>315</v>
      </c>
      <c r="D144" s="3" t="s">
        <v>162</v>
      </c>
      <c r="E144" s="3"/>
      <c r="F144" s="10">
        <f>F145</f>
        <v>219527.6</v>
      </c>
    </row>
    <row r="145" spans="1:6" ht="18.75" customHeight="1">
      <c r="A145" s="20" t="s">
        <v>377</v>
      </c>
      <c r="B145" s="3" t="s">
        <v>282</v>
      </c>
      <c r="C145" s="3" t="s">
        <v>315</v>
      </c>
      <c r="D145" s="3" t="s">
        <v>376</v>
      </c>
      <c r="E145" s="3"/>
      <c r="F145" s="10">
        <f>F146+F147</f>
        <v>219527.6</v>
      </c>
    </row>
    <row r="146" spans="1:6" ht="18.75" customHeight="1">
      <c r="A146" s="19" t="s">
        <v>335</v>
      </c>
      <c r="B146" s="3" t="s">
        <v>282</v>
      </c>
      <c r="C146" s="3" t="s">
        <v>315</v>
      </c>
      <c r="D146" s="3" t="s">
        <v>376</v>
      </c>
      <c r="E146" s="3" t="s">
        <v>41</v>
      </c>
      <c r="F146" s="10">
        <f>'прил.6'!G199</f>
        <v>208893</v>
      </c>
    </row>
    <row r="147" spans="1:6" ht="34.5" customHeight="1">
      <c r="A147" s="16" t="s">
        <v>459</v>
      </c>
      <c r="B147" s="3" t="s">
        <v>282</v>
      </c>
      <c r="C147" s="3" t="s">
        <v>315</v>
      </c>
      <c r="D147" s="3" t="s">
        <v>376</v>
      </c>
      <c r="E147" s="3" t="s">
        <v>403</v>
      </c>
      <c r="F147" s="10">
        <f>'прил.6'!G752</f>
        <v>10634.6</v>
      </c>
    </row>
    <row r="148" spans="1:6" ht="18.75" customHeight="1">
      <c r="A148" s="26" t="s">
        <v>470</v>
      </c>
      <c r="B148" s="3" t="s">
        <v>282</v>
      </c>
      <c r="C148" s="3" t="s">
        <v>315</v>
      </c>
      <c r="D148" s="3" t="s">
        <v>471</v>
      </c>
      <c r="E148" s="3"/>
      <c r="F148" s="10">
        <f>F149+F151</f>
        <v>255712</v>
      </c>
    </row>
    <row r="149" spans="1:6" ht="34.5" customHeight="1">
      <c r="A149" s="26" t="s">
        <v>472</v>
      </c>
      <c r="B149" s="3" t="s">
        <v>282</v>
      </c>
      <c r="C149" s="3" t="s">
        <v>315</v>
      </c>
      <c r="D149" s="3" t="s">
        <v>473</v>
      </c>
      <c r="E149" s="3"/>
      <c r="F149" s="10">
        <f>F150</f>
        <v>161366.6</v>
      </c>
    </row>
    <row r="150" spans="1:6" ht="19.5" customHeight="1">
      <c r="A150" s="66" t="s">
        <v>474</v>
      </c>
      <c r="B150" s="3" t="s">
        <v>282</v>
      </c>
      <c r="C150" s="3" t="s">
        <v>315</v>
      </c>
      <c r="D150" s="3" t="s">
        <v>473</v>
      </c>
      <c r="E150" s="3" t="s">
        <v>475</v>
      </c>
      <c r="F150" s="10">
        <f>'прил.6'!G202</f>
        <v>161366.6</v>
      </c>
    </row>
    <row r="151" spans="1:6" ht="35.25" customHeight="1">
      <c r="A151" s="79" t="s">
        <v>530</v>
      </c>
      <c r="B151" s="3" t="s">
        <v>282</v>
      </c>
      <c r="C151" s="3" t="s">
        <v>315</v>
      </c>
      <c r="D151" s="3" t="s">
        <v>529</v>
      </c>
      <c r="E151" s="3"/>
      <c r="F151" s="10">
        <f>F152</f>
        <v>94345.4</v>
      </c>
    </row>
    <row r="152" spans="1:6" ht="19.5" customHeight="1">
      <c r="A152" s="66" t="s">
        <v>474</v>
      </c>
      <c r="B152" s="3" t="s">
        <v>282</v>
      </c>
      <c r="C152" s="3" t="s">
        <v>315</v>
      </c>
      <c r="D152" s="3" t="s">
        <v>529</v>
      </c>
      <c r="E152" s="3" t="s">
        <v>475</v>
      </c>
      <c r="F152" s="10">
        <f>'прил.6'!G204</f>
        <v>94345.4</v>
      </c>
    </row>
    <row r="153" spans="1:6" ht="20.25" customHeight="1">
      <c r="A153" s="19" t="s">
        <v>106</v>
      </c>
      <c r="B153" s="3" t="s">
        <v>282</v>
      </c>
      <c r="C153" s="3" t="s">
        <v>315</v>
      </c>
      <c r="D153" s="3" t="s">
        <v>435</v>
      </c>
      <c r="E153" s="3"/>
      <c r="F153" s="10">
        <f>F154</f>
        <v>8045.2</v>
      </c>
    </row>
    <row r="154" spans="1:6" ht="20.25" customHeight="1">
      <c r="A154" s="19" t="s">
        <v>102</v>
      </c>
      <c r="B154" s="3" t="s">
        <v>282</v>
      </c>
      <c r="C154" s="3" t="s">
        <v>315</v>
      </c>
      <c r="D154" s="3" t="s">
        <v>435</v>
      </c>
      <c r="E154" s="3" t="s">
        <v>23</v>
      </c>
      <c r="F154" s="10">
        <f>'прил.6'!G206</f>
        <v>8045.2</v>
      </c>
    </row>
    <row r="155" spans="1:6" ht="20.25" customHeight="1">
      <c r="A155" s="19" t="s">
        <v>95</v>
      </c>
      <c r="B155" s="11" t="s">
        <v>282</v>
      </c>
      <c r="C155" s="11" t="s">
        <v>315</v>
      </c>
      <c r="D155" s="11" t="s">
        <v>136</v>
      </c>
      <c r="E155" s="3"/>
      <c r="F155" s="10">
        <f>F158+F156</f>
        <v>4316</v>
      </c>
    </row>
    <row r="156" spans="1:6" ht="35.25" customHeight="1">
      <c r="A156" s="20" t="s">
        <v>452</v>
      </c>
      <c r="B156" s="11" t="s">
        <v>282</v>
      </c>
      <c r="C156" s="11" t="s">
        <v>315</v>
      </c>
      <c r="D156" s="11" t="s">
        <v>439</v>
      </c>
      <c r="E156" s="11"/>
      <c r="F156" s="10">
        <f>F157</f>
        <v>4316</v>
      </c>
    </row>
    <row r="157" spans="1:6" ht="20.25" customHeight="1">
      <c r="A157" s="22" t="s">
        <v>20</v>
      </c>
      <c r="B157" s="11" t="s">
        <v>282</v>
      </c>
      <c r="C157" s="11" t="s">
        <v>315</v>
      </c>
      <c r="D157" s="11" t="s">
        <v>439</v>
      </c>
      <c r="E157" s="11" t="s">
        <v>396</v>
      </c>
      <c r="F157" s="10">
        <f>'прил.6'!G800</f>
        <v>4316</v>
      </c>
    </row>
    <row r="158" spans="1:6" ht="34.5" customHeight="1" hidden="1">
      <c r="A158" s="19" t="s">
        <v>384</v>
      </c>
      <c r="B158" s="11" t="s">
        <v>282</v>
      </c>
      <c r="C158" s="3" t="s">
        <v>315</v>
      </c>
      <c r="D158" s="3" t="s">
        <v>176</v>
      </c>
      <c r="E158" s="3"/>
      <c r="F158" s="10">
        <f>F159</f>
        <v>0</v>
      </c>
    </row>
    <row r="159" spans="1:6" ht="24" customHeight="1" hidden="1">
      <c r="A159" s="16" t="s">
        <v>228</v>
      </c>
      <c r="B159" s="11" t="s">
        <v>282</v>
      </c>
      <c r="C159" s="3" t="s">
        <v>315</v>
      </c>
      <c r="D159" s="3" t="s">
        <v>176</v>
      </c>
      <c r="E159" s="3" t="s">
        <v>216</v>
      </c>
      <c r="F159" s="10">
        <f>'прил.6'!G209</f>
        <v>0</v>
      </c>
    </row>
    <row r="160" spans="1:6" ht="17.25" customHeight="1" hidden="1">
      <c r="A160" s="16" t="s">
        <v>110</v>
      </c>
      <c r="B160" s="3" t="s">
        <v>282</v>
      </c>
      <c r="C160" s="3" t="s">
        <v>315</v>
      </c>
      <c r="D160" s="3" t="s">
        <v>119</v>
      </c>
      <c r="E160" s="3"/>
      <c r="F160" s="10">
        <f>F161</f>
        <v>0</v>
      </c>
    </row>
    <row r="161" spans="1:6" ht="17.25" customHeight="1" hidden="1">
      <c r="A161" s="16" t="s">
        <v>95</v>
      </c>
      <c r="B161" s="11" t="s">
        <v>282</v>
      </c>
      <c r="C161" s="11" t="s">
        <v>315</v>
      </c>
      <c r="D161" s="11" t="s">
        <v>120</v>
      </c>
      <c r="E161" s="11"/>
      <c r="F161" s="10">
        <f>F162</f>
        <v>0</v>
      </c>
    </row>
    <row r="162" spans="1:6" ht="17.25" customHeight="1" hidden="1">
      <c r="A162" s="19" t="s">
        <v>443</v>
      </c>
      <c r="B162" s="11" t="s">
        <v>282</v>
      </c>
      <c r="C162" s="11" t="s">
        <v>315</v>
      </c>
      <c r="D162" s="11" t="s">
        <v>123</v>
      </c>
      <c r="E162" s="11"/>
      <c r="F162" s="10">
        <f>F163</f>
        <v>0</v>
      </c>
    </row>
    <row r="163" spans="1:6" ht="17.25" customHeight="1" hidden="1">
      <c r="A163" s="16" t="s">
        <v>228</v>
      </c>
      <c r="B163" s="11" t="s">
        <v>282</v>
      </c>
      <c r="C163" s="11" t="s">
        <v>315</v>
      </c>
      <c r="D163" s="11" t="s">
        <v>123</v>
      </c>
      <c r="E163" s="11" t="s">
        <v>216</v>
      </c>
      <c r="F163" s="10">
        <f>'прил.6'!G213</f>
        <v>0</v>
      </c>
    </row>
    <row r="164" spans="1:6" ht="16.5">
      <c r="A164" s="16" t="s">
        <v>328</v>
      </c>
      <c r="B164" s="3" t="s">
        <v>282</v>
      </c>
      <c r="C164" s="3" t="s">
        <v>189</v>
      </c>
      <c r="D164" s="3"/>
      <c r="E164" s="3"/>
      <c r="F164" s="10">
        <f>F165+F169+F176+F173</f>
        <v>57981.5</v>
      </c>
    </row>
    <row r="165" spans="1:6" ht="33">
      <c r="A165" s="19" t="s">
        <v>143</v>
      </c>
      <c r="B165" s="11" t="s">
        <v>282</v>
      </c>
      <c r="C165" s="3" t="s">
        <v>189</v>
      </c>
      <c r="D165" s="3" t="s">
        <v>144</v>
      </c>
      <c r="E165" s="3"/>
      <c r="F165" s="10">
        <f>F166</f>
        <v>143.5</v>
      </c>
    </row>
    <row r="166" spans="1:6" ht="16.5">
      <c r="A166" s="19" t="s">
        <v>397</v>
      </c>
      <c r="B166" s="11" t="s">
        <v>282</v>
      </c>
      <c r="C166" s="3" t="s">
        <v>189</v>
      </c>
      <c r="D166" s="3" t="s">
        <v>285</v>
      </c>
      <c r="E166" s="3"/>
      <c r="F166" s="10">
        <f>F167</f>
        <v>143.5</v>
      </c>
    </row>
    <row r="167" spans="1:6" ht="16.5">
      <c r="A167" s="19" t="s">
        <v>19</v>
      </c>
      <c r="B167" s="11" t="s">
        <v>282</v>
      </c>
      <c r="C167" s="3" t="s">
        <v>189</v>
      </c>
      <c r="D167" s="3" t="s">
        <v>286</v>
      </c>
      <c r="E167" s="3"/>
      <c r="F167" s="10">
        <f>F168</f>
        <v>143.5</v>
      </c>
    </row>
    <row r="168" spans="1:6" ht="16.5">
      <c r="A168" s="22" t="s">
        <v>20</v>
      </c>
      <c r="B168" s="11" t="s">
        <v>282</v>
      </c>
      <c r="C168" s="3" t="s">
        <v>189</v>
      </c>
      <c r="D168" s="3" t="s">
        <v>286</v>
      </c>
      <c r="E168" s="3" t="s">
        <v>396</v>
      </c>
      <c r="F168" s="10">
        <f>'прил.6'!G805</f>
        <v>143.5</v>
      </c>
    </row>
    <row r="169" spans="1:6" s="59" customFormat="1" ht="16.5">
      <c r="A169" s="16" t="s">
        <v>329</v>
      </c>
      <c r="B169" s="3" t="s">
        <v>282</v>
      </c>
      <c r="C169" s="3" t="s">
        <v>189</v>
      </c>
      <c r="D169" s="3" t="s">
        <v>37</v>
      </c>
      <c r="E169" s="3"/>
      <c r="F169" s="10">
        <f>F170</f>
        <v>54438.700000000004</v>
      </c>
    </row>
    <row r="170" spans="1:6" s="62" customFormat="1" ht="18" customHeight="1">
      <c r="A170" s="16" t="s">
        <v>106</v>
      </c>
      <c r="B170" s="3" t="s">
        <v>282</v>
      </c>
      <c r="C170" s="3" t="s">
        <v>189</v>
      </c>
      <c r="D170" s="3" t="s">
        <v>38</v>
      </c>
      <c r="E170" s="3"/>
      <c r="F170" s="10">
        <f>F171+F172</f>
        <v>54438.700000000004</v>
      </c>
    </row>
    <row r="171" spans="1:6" s="60" customFormat="1" ht="36" customHeight="1">
      <c r="A171" s="19" t="s">
        <v>331</v>
      </c>
      <c r="B171" s="3" t="s">
        <v>282</v>
      </c>
      <c r="C171" s="3" t="s">
        <v>189</v>
      </c>
      <c r="D171" s="3" t="s">
        <v>38</v>
      </c>
      <c r="E171" s="3" t="s">
        <v>26</v>
      </c>
      <c r="F171" s="10">
        <f>'прил.6'!G94</f>
        <v>41532.8</v>
      </c>
    </row>
    <row r="172" spans="1:6" s="28" customFormat="1" ht="18.75" customHeight="1">
      <c r="A172" s="16" t="s">
        <v>330</v>
      </c>
      <c r="B172" s="3" t="s">
        <v>282</v>
      </c>
      <c r="C172" s="3" t="s">
        <v>189</v>
      </c>
      <c r="D172" s="3" t="s">
        <v>38</v>
      </c>
      <c r="E172" s="3" t="s">
        <v>299</v>
      </c>
      <c r="F172" s="10">
        <f>'прил.6'!G95</f>
        <v>12905.9</v>
      </c>
    </row>
    <row r="173" spans="1:6" s="28" customFormat="1" ht="18.75" customHeight="1">
      <c r="A173" s="19" t="s">
        <v>220</v>
      </c>
      <c r="B173" s="11" t="s">
        <v>282</v>
      </c>
      <c r="C173" s="11" t="s">
        <v>189</v>
      </c>
      <c r="D173" s="11" t="s">
        <v>182</v>
      </c>
      <c r="E173" s="11"/>
      <c r="F173" s="10">
        <f>F174</f>
        <v>1149.7</v>
      </c>
    </row>
    <row r="174" spans="1:6" s="28" customFormat="1" ht="52.5" customHeight="1">
      <c r="A174" s="19" t="s">
        <v>524</v>
      </c>
      <c r="B174" s="11" t="s">
        <v>282</v>
      </c>
      <c r="C174" s="11" t="s">
        <v>189</v>
      </c>
      <c r="D174" s="11" t="s">
        <v>522</v>
      </c>
      <c r="E174" s="11"/>
      <c r="F174" s="10">
        <f>F175</f>
        <v>1149.7</v>
      </c>
    </row>
    <row r="175" spans="1:6" s="28" customFormat="1" ht="18.75" customHeight="1">
      <c r="A175" s="16" t="s">
        <v>330</v>
      </c>
      <c r="B175" s="11" t="s">
        <v>282</v>
      </c>
      <c r="C175" s="11" t="s">
        <v>189</v>
      </c>
      <c r="D175" s="11" t="s">
        <v>522</v>
      </c>
      <c r="E175" s="11" t="s">
        <v>299</v>
      </c>
      <c r="F175" s="10">
        <f>'прил.6'!G98</f>
        <v>1149.7</v>
      </c>
    </row>
    <row r="176" spans="1:6" s="28" customFormat="1" ht="22.5" customHeight="1">
      <c r="A176" s="16" t="s">
        <v>95</v>
      </c>
      <c r="B176" s="11" t="s">
        <v>282</v>
      </c>
      <c r="C176" s="11" t="s">
        <v>189</v>
      </c>
      <c r="D176" s="11" t="s">
        <v>136</v>
      </c>
      <c r="E176" s="11"/>
      <c r="F176" s="10">
        <f>F177</f>
        <v>2249.6</v>
      </c>
    </row>
    <row r="177" spans="1:6" s="28" customFormat="1" ht="33.75" customHeight="1">
      <c r="A177" s="20" t="s">
        <v>452</v>
      </c>
      <c r="B177" s="11" t="s">
        <v>282</v>
      </c>
      <c r="C177" s="11" t="s">
        <v>189</v>
      </c>
      <c r="D177" s="11" t="s">
        <v>439</v>
      </c>
      <c r="E177" s="11"/>
      <c r="F177" s="10">
        <f>F178</f>
        <v>2249.6</v>
      </c>
    </row>
    <row r="178" spans="1:6" s="28" customFormat="1" ht="18.75" customHeight="1">
      <c r="A178" s="16" t="s">
        <v>330</v>
      </c>
      <c r="B178" s="11" t="s">
        <v>282</v>
      </c>
      <c r="C178" s="11" t="s">
        <v>189</v>
      </c>
      <c r="D178" s="11" t="s">
        <v>439</v>
      </c>
      <c r="E178" s="11" t="s">
        <v>299</v>
      </c>
      <c r="F178" s="10">
        <f>'прил.6'!G101</f>
        <v>2249.6</v>
      </c>
    </row>
    <row r="179" spans="1:6" ht="18" customHeight="1">
      <c r="A179" s="16" t="s">
        <v>319</v>
      </c>
      <c r="B179" s="3" t="s">
        <v>282</v>
      </c>
      <c r="C179" s="3" t="s">
        <v>208</v>
      </c>
      <c r="D179" s="3"/>
      <c r="E179" s="3"/>
      <c r="F179" s="10">
        <f>F180+F183+F189+F204+F201+F198</f>
        <v>169532.80000000002</v>
      </c>
    </row>
    <row r="180" spans="1:6" ht="37.5" customHeight="1">
      <c r="A180" s="19" t="s">
        <v>333</v>
      </c>
      <c r="B180" s="3" t="s">
        <v>282</v>
      </c>
      <c r="C180" s="3" t="s">
        <v>208</v>
      </c>
      <c r="D180" s="3" t="s">
        <v>311</v>
      </c>
      <c r="E180" s="3"/>
      <c r="F180" s="10">
        <f>F181</f>
        <v>56922.4</v>
      </c>
    </row>
    <row r="181" spans="1:6" ht="16.5">
      <c r="A181" s="19" t="s">
        <v>337</v>
      </c>
      <c r="B181" s="3" t="s">
        <v>282</v>
      </c>
      <c r="C181" s="3" t="s">
        <v>208</v>
      </c>
      <c r="D181" s="3" t="s">
        <v>313</v>
      </c>
      <c r="E181" s="3"/>
      <c r="F181" s="10">
        <f>F182</f>
        <v>56922.4</v>
      </c>
    </row>
    <row r="182" spans="1:6" ht="16.5">
      <c r="A182" s="19" t="s">
        <v>335</v>
      </c>
      <c r="B182" s="3" t="s">
        <v>282</v>
      </c>
      <c r="C182" s="3" t="s">
        <v>208</v>
      </c>
      <c r="D182" s="3" t="s">
        <v>313</v>
      </c>
      <c r="E182" s="3" t="s">
        <v>41</v>
      </c>
      <c r="F182" s="10">
        <f>'прил.6'!G278+'прил.6'!G717</f>
        <v>56922.4</v>
      </c>
    </row>
    <row r="183" spans="1:6" ht="18" customHeight="1">
      <c r="A183" s="16" t="s">
        <v>389</v>
      </c>
      <c r="B183" s="3" t="s">
        <v>282</v>
      </c>
      <c r="C183" s="3" t="s">
        <v>208</v>
      </c>
      <c r="D183" s="3" t="s">
        <v>174</v>
      </c>
      <c r="E183" s="3"/>
      <c r="F183" s="10">
        <f>F184+F186</f>
        <v>77978.09999999999</v>
      </c>
    </row>
    <row r="184" spans="1:6" ht="16.5">
      <c r="A184" s="22" t="s">
        <v>48</v>
      </c>
      <c r="B184" s="3" t="s">
        <v>282</v>
      </c>
      <c r="C184" s="3" t="s">
        <v>208</v>
      </c>
      <c r="D184" s="3" t="s">
        <v>177</v>
      </c>
      <c r="E184" s="3"/>
      <c r="F184" s="10">
        <f>F185</f>
        <v>7817.400000000001</v>
      </c>
    </row>
    <row r="185" spans="1:6" ht="18" customHeight="1">
      <c r="A185" s="19" t="s">
        <v>335</v>
      </c>
      <c r="B185" s="3" t="s">
        <v>282</v>
      </c>
      <c r="C185" s="3" t="s">
        <v>208</v>
      </c>
      <c r="D185" s="3" t="s">
        <v>177</v>
      </c>
      <c r="E185" s="3" t="s">
        <v>41</v>
      </c>
      <c r="F185" s="10">
        <f>'прил.6'!G720+'прил.6'!G281+'прил.6'!G217</f>
        <v>7817.400000000001</v>
      </c>
    </row>
    <row r="186" spans="1:6" ht="18" customHeight="1">
      <c r="A186" s="16" t="s">
        <v>106</v>
      </c>
      <c r="B186" s="3" t="s">
        <v>282</v>
      </c>
      <c r="C186" s="3" t="s">
        <v>208</v>
      </c>
      <c r="D186" s="3" t="s">
        <v>73</v>
      </c>
      <c r="E186" s="3"/>
      <c r="F186" s="10">
        <f>F187+F188</f>
        <v>70160.7</v>
      </c>
    </row>
    <row r="187" spans="1:6" ht="19.5" customHeight="1">
      <c r="A187" s="16" t="s">
        <v>102</v>
      </c>
      <c r="B187" s="3" t="s">
        <v>282</v>
      </c>
      <c r="C187" s="3" t="s">
        <v>208</v>
      </c>
      <c r="D187" s="3" t="s">
        <v>73</v>
      </c>
      <c r="E187" s="3" t="s">
        <v>23</v>
      </c>
      <c r="F187" s="10">
        <f>'прил.6'!G722</f>
        <v>45385.1</v>
      </c>
    </row>
    <row r="188" spans="1:6" ht="36" customHeight="1">
      <c r="A188" s="16" t="s">
        <v>459</v>
      </c>
      <c r="B188" s="3" t="s">
        <v>282</v>
      </c>
      <c r="C188" s="3" t="s">
        <v>208</v>
      </c>
      <c r="D188" s="3" t="s">
        <v>73</v>
      </c>
      <c r="E188" s="3" t="s">
        <v>403</v>
      </c>
      <c r="F188" s="10">
        <f>'прил.6'!G756</f>
        <v>24775.6</v>
      </c>
    </row>
    <row r="189" spans="1:6" ht="20.25" customHeight="1">
      <c r="A189" s="16" t="s">
        <v>446</v>
      </c>
      <c r="B189" s="11" t="s">
        <v>282</v>
      </c>
      <c r="C189" s="11" t="s">
        <v>208</v>
      </c>
      <c r="D189" s="11" t="s">
        <v>444</v>
      </c>
      <c r="E189" s="11"/>
      <c r="F189" s="81">
        <f>F190+F193+F196</f>
        <v>22811.100000000002</v>
      </c>
    </row>
    <row r="190" spans="1:6" ht="35.25" customHeight="1">
      <c r="A190" s="79" t="s">
        <v>531</v>
      </c>
      <c r="B190" s="11" t="s">
        <v>282</v>
      </c>
      <c r="C190" s="11" t="s">
        <v>208</v>
      </c>
      <c r="D190" s="11" t="s">
        <v>532</v>
      </c>
      <c r="E190" s="11"/>
      <c r="F190" s="81">
        <f>F191</f>
        <v>15687.4</v>
      </c>
    </row>
    <row r="191" spans="1:6" ht="73.5" customHeight="1">
      <c r="A191" s="16" t="s">
        <v>525</v>
      </c>
      <c r="B191" s="11" t="s">
        <v>282</v>
      </c>
      <c r="C191" s="11" t="s">
        <v>208</v>
      </c>
      <c r="D191" s="11" t="s">
        <v>523</v>
      </c>
      <c r="E191" s="11"/>
      <c r="F191" s="81">
        <f>F192</f>
        <v>15687.4</v>
      </c>
    </row>
    <row r="192" spans="1:6" ht="20.25" customHeight="1">
      <c r="A192" s="16" t="s">
        <v>264</v>
      </c>
      <c r="B192" s="11" t="s">
        <v>282</v>
      </c>
      <c r="C192" s="11" t="s">
        <v>208</v>
      </c>
      <c r="D192" s="11" t="s">
        <v>523</v>
      </c>
      <c r="E192" s="11" t="s">
        <v>88</v>
      </c>
      <c r="F192" s="81">
        <f>'прил.6'!G106</f>
        <v>15687.4</v>
      </c>
    </row>
    <row r="193" spans="1:6" ht="20.25" customHeight="1">
      <c r="A193" s="16" t="s">
        <v>487</v>
      </c>
      <c r="B193" s="11" t="s">
        <v>282</v>
      </c>
      <c r="C193" s="11" t="s">
        <v>208</v>
      </c>
      <c r="D193" s="11" t="s">
        <v>488</v>
      </c>
      <c r="E193" s="11"/>
      <c r="F193" s="81">
        <f>F194</f>
        <v>4000</v>
      </c>
    </row>
    <row r="194" spans="1:6" ht="74.25" customHeight="1">
      <c r="A194" s="16" t="s">
        <v>526</v>
      </c>
      <c r="B194" s="11" t="s">
        <v>282</v>
      </c>
      <c r="C194" s="11" t="s">
        <v>208</v>
      </c>
      <c r="D194" s="11" t="s">
        <v>486</v>
      </c>
      <c r="E194" s="11"/>
      <c r="F194" s="81">
        <f>F195</f>
        <v>4000</v>
      </c>
    </row>
    <row r="195" spans="1:6" ht="24.75" customHeight="1">
      <c r="A195" s="16" t="s">
        <v>264</v>
      </c>
      <c r="B195" s="11" t="s">
        <v>282</v>
      </c>
      <c r="C195" s="11" t="s">
        <v>208</v>
      </c>
      <c r="D195" s="11" t="s">
        <v>486</v>
      </c>
      <c r="E195" s="11" t="s">
        <v>88</v>
      </c>
      <c r="F195" s="81">
        <f>'прил.6'!G109</f>
        <v>4000</v>
      </c>
    </row>
    <row r="196" spans="1:6" ht="37.5" customHeight="1">
      <c r="A196" s="16" t="s">
        <v>454</v>
      </c>
      <c r="B196" s="11" t="s">
        <v>282</v>
      </c>
      <c r="C196" s="11" t="s">
        <v>208</v>
      </c>
      <c r="D196" s="11" t="s">
        <v>445</v>
      </c>
      <c r="E196" s="11"/>
      <c r="F196" s="81">
        <f>F197</f>
        <v>3123.7</v>
      </c>
    </row>
    <row r="197" spans="1:6" ht="22.5" customHeight="1">
      <c r="A197" s="16" t="s">
        <v>343</v>
      </c>
      <c r="B197" s="11" t="s">
        <v>282</v>
      </c>
      <c r="C197" s="11" t="s">
        <v>208</v>
      </c>
      <c r="D197" s="11" t="s">
        <v>445</v>
      </c>
      <c r="E197" s="11" t="s">
        <v>77</v>
      </c>
      <c r="F197" s="81">
        <f>'прил.6'!G111</f>
        <v>3123.7</v>
      </c>
    </row>
    <row r="198" spans="1:6" ht="22.5" customHeight="1">
      <c r="A198" s="19" t="s">
        <v>220</v>
      </c>
      <c r="B198" s="11" t="s">
        <v>282</v>
      </c>
      <c r="C198" s="11" t="s">
        <v>208</v>
      </c>
      <c r="D198" s="11" t="s">
        <v>182</v>
      </c>
      <c r="E198" s="11"/>
      <c r="F198" s="81">
        <f>F199</f>
        <v>30</v>
      </c>
    </row>
    <row r="199" spans="1:6" ht="54.75" customHeight="1">
      <c r="A199" s="19" t="s">
        <v>524</v>
      </c>
      <c r="B199" s="11" t="s">
        <v>282</v>
      </c>
      <c r="C199" s="11" t="s">
        <v>208</v>
      </c>
      <c r="D199" s="11" t="s">
        <v>522</v>
      </c>
      <c r="E199" s="11"/>
      <c r="F199" s="81">
        <f>F200</f>
        <v>30</v>
      </c>
    </row>
    <row r="200" spans="1:6" ht="22.5" customHeight="1">
      <c r="A200" s="19" t="s">
        <v>335</v>
      </c>
      <c r="B200" s="11" t="s">
        <v>282</v>
      </c>
      <c r="C200" s="11" t="s">
        <v>208</v>
      </c>
      <c r="D200" s="11" t="s">
        <v>522</v>
      </c>
      <c r="E200" s="11" t="s">
        <v>41</v>
      </c>
      <c r="F200" s="81">
        <f>'прил.6'!G725+'прил.6'!G284</f>
        <v>30</v>
      </c>
    </row>
    <row r="201" spans="1:6" ht="22.5" customHeight="1" hidden="1">
      <c r="A201" s="16" t="s">
        <v>305</v>
      </c>
      <c r="B201" s="11" t="s">
        <v>282</v>
      </c>
      <c r="C201" s="11" t="s">
        <v>208</v>
      </c>
      <c r="D201" s="11" t="s">
        <v>306</v>
      </c>
      <c r="E201" s="11"/>
      <c r="F201" s="81">
        <f>F202</f>
        <v>0</v>
      </c>
    </row>
    <row r="202" spans="1:6" ht="137.25" customHeight="1" hidden="1">
      <c r="A202" s="16" t="s">
        <v>510</v>
      </c>
      <c r="B202" s="11" t="s">
        <v>282</v>
      </c>
      <c r="C202" s="11" t="s">
        <v>208</v>
      </c>
      <c r="D202" s="11" t="s">
        <v>509</v>
      </c>
      <c r="E202" s="11"/>
      <c r="F202" s="81">
        <f>F203</f>
        <v>0</v>
      </c>
    </row>
    <row r="203" spans="1:6" ht="22.5" customHeight="1" hidden="1">
      <c r="A203" s="19" t="s">
        <v>335</v>
      </c>
      <c r="B203" s="11" t="s">
        <v>282</v>
      </c>
      <c r="C203" s="11" t="s">
        <v>208</v>
      </c>
      <c r="D203" s="11" t="s">
        <v>509</v>
      </c>
      <c r="E203" s="11" t="s">
        <v>41</v>
      </c>
      <c r="F203" s="81">
        <f>'прил.6'!G728</f>
        <v>0</v>
      </c>
    </row>
    <row r="204" spans="1:6" ht="19.5" customHeight="1">
      <c r="A204" s="16" t="s">
        <v>110</v>
      </c>
      <c r="B204" s="11" t="s">
        <v>282</v>
      </c>
      <c r="C204" s="11" t="s">
        <v>208</v>
      </c>
      <c r="D204" s="11" t="s">
        <v>119</v>
      </c>
      <c r="E204" s="63"/>
      <c r="F204" s="10">
        <f>F205</f>
        <v>11791.2</v>
      </c>
    </row>
    <row r="205" spans="1:6" ht="19.5" customHeight="1">
      <c r="A205" s="16" t="s">
        <v>95</v>
      </c>
      <c r="B205" s="11" t="s">
        <v>282</v>
      </c>
      <c r="C205" s="11" t="s">
        <v>208</v>
      </c>
      <c r="D205" s="11" t="s">
        <v>120</v>
      </c>
      <c r="E205" s="63"/>
      <c r="F205" s="10">
        <f>F206</f>
        <v>11791.2</v>
      </c>
    </row>
    <row r="206" spans="1:6" ht="16.5">
      <c r="A206" s="16" t="s">
        <v>268</v>
      </c>
      <c r="B206" s="3" t="s">
        <v>282</v>
      </c>
      <c r="C206" s="3" t="s">
        <v>208</v>
      </c>
      <c r="D206" s="13" t="s">
        <v>127</v>
      </c>
      <c r="E206" s="3"/>
      <c r="F206" s="10">
        <f>F207</f>
        <v>11791.2</v>
      </c>
    </row>
    <row r="207" spans="1:6" ht="16.5">
      <c r="A207" s="16" t="s">
        <v>343</v>
      </c>
      <c r="B207" s="3" t="s">
        <v>282</v>
      </c>
      <c r="C207" s="3" t="s">
        <v>208</v>
      </c>
      <c r="D207" s="13" t="s">
        <v>127</v>
      </c>
      <c r="E207" s="3" t="s">
        <v>77</v>
      </c>
      <c r="F207" s="10">
        <f>'прил.6'!G115</f>
        <v>11791.2</v>
      </c>
    </row>
    <row r="208" spans="1:6" s="59" customFormat="1" ht="16.5">
      <c r="A208" s="16" t="s">
        <v>321</v>
      </c>
      <c r="B208" s="3" t="s">
        <v>476</v>
      </c>
      <c r="C208" s="3"/>
      <c r="D208" s="3"/>
      <c r="E208" s="3"/>
      <c r="F208" s="10">
        <f>F209+F224+F235+F255</f>
        <v>250220.90000000002</v>
      </c>
    </row>
    <row r="209" spans="1:6" s="60" customFormat="1" ht="16.5">
      <c r="A209" s="16" t="s">
        <v>322</v>
      </c>
      <c r="B209" s="3" t="s">
        <v>476</v>
      </c>
      <c r="C209" s="3" t="s">
        <v>279</v>
      </c>
      <c r="D209" s="3"/>
      <c r="E209" s="3"/>
      <c r="F209" s="10">
        <f>F210+F214</f>
        <v>106068.5</v>
      </c>
    </row>
    <row r="210" spans="1:6" s="28" customFormat="1" ht="16.5" hidden="1">
      <c r="A210" s="67" t="s">
        <v>161</v>
      </c>
      <c r="B210" s="3" t="s">
        <v>476</v>
      </c>
      <c r="C210" s="3" t="s">
        <v>279</v>
      </c>
      <c r="D210" s="3" t="s">
        <v>160</v>
      </c>
      <c r="E210" s="3"/>
      <c r="F210" s="10">
        <f>F211</f>
        <v>0</v>
      </c>
    </row>
    <row r="211" spans="1:6" s="28" customFormat="1" ht="16.5" hidden="1">
      <c r="A211" s="26" t="s">
        <v>470</v>
      </c>
      <c r="B211" s="3" t="s">
        <v>476</v>
      </c>
      <c r="C211" s="3" t="s">
        <v>279</v>
      </c>
      <c r="D211" s="3" t="s">
        <v>471</v>
      </c>
      <c r="E211" s="3"/>
      <c r="F211" s="10">
        <f>F212</f>
        <v>0</v>
      </c>
    </row>
    <row r="212" spans="1:6" s="28" customFormat="1" ht="49.5" hidden="1">
      <c r="A212" s="67" t="s">
        <v>477</v>
      </c>
      <c r="B212" s="3" t="s">
        <v>476</v>
      </c>
      <c r="C212" s="3" t="s">
        <v>279</v>
      </c>
      <c r="D212" s="3" t="s">
        <v>478</v>
      </c>
      <c r="E212" s="3"/>
      <c r="F212" s="10">
        <f>F213</f>
        <v>0</v>
      </c>
    </row>
    <row r="213" spans="1:6" s="28" customFormat="1" ht="16.5" hidden="1">
      <c r="A213" s="66" t="s">
        <v>474</v>
      </c>
      <c r="B213" s="3" t="s">
        <v>476</v>
      </c>
      <c r="C213" s="3" t="s">
        <v>279</v>
      </c>
      <c r="D213" s="3" t="s">
        <v>478</v>
      </c>
      <c r="E213" s="3" t="s">
        <v>475</v>
      </c>
      <c r="F213" s="10">
        <f>'прил.6'!G223</f>
        <v>0</v>
      </c>
    </row>
    <row r="214" spans="1:6" ht="16.5">
      <c r="A214" s="16" t="s">
        <v>379</v>
      </c>
      <c r="B214" s="3" t="s">
        <v>476</v>
      </c>
      <c r="C214" s="3" t="s">
        <v>279</v>
      </c>
      <c r="D214" s="3" t="s">
        <v>146</v>
      </c>
      <c r="E214" s="3"/>
      <c r="F214" s="10">
        <f>F217+F221+F215</f>
        <v>106068.5</v>
      </c>
    </row>
    <row r="215" spans="1:6" ht="16.5">
      <c r="A215" s="16" t="s">
        <v>534</v>
      </c>
      <c r="B215" s="11" t="s">
        <v>317</v>
      </c>
      <c r="C215" s="11" t="s">
        <v>279</v>
      </c>
      <c r="D215" s="11" t="s">
        <v>533</v>
      </c>
      <c r="E215" s="11"/>
      <c r="F215" s="10">
        <f>F216</f>
        <v>99147.2</v>
      </c>
    </row>
    <row r="216" spans="1:6" ht="16.5">
      <c r="A216" s="22" t="s">
        <v>264</v>
      </c>
      <c r="B216" s="11" t="s">
        <v>317</v>
      </c>
      <c r="C216" s="11" t="s">
        <v>279</v>
      </c>
      <c r="D216" s="11" t="s">
        <v>533</v>
      </c>
      <c r="E216" s="11" t="s">
        <v>88</v>
      </c>
      <c r="F216" s="10">
        <f>'прил.6'!G226</f>
        <v>99147.2</v>
      </c>
    </row>
    <row r="217" spans="1:6" ht="16.5">
      <c r="A217" s="16" t="s">
        <v>380</v>
      </c>
      <c r="B217" s="3" t="s">
        <v>476</v>
      </c>
      <c r="C217" s="3" t="s">
        <v>279</v>
      </c>
      <c r="D217" s="3" t="s">
        <v>145</v>
      </c>
      <c r="E217" s="3"/>
      <c r="F217" s="10">
        <f>F219+F220+F218</f>
        <v>2122.2</v>
      </c>
    </row>
    <row r="218" spans="1:6" ht="16.5" hidden="1">
      <c r="A218" s="22" t="s">
        <v>264</v>
      </c>
      <c r="B218" s="3" t="s">
        <v>476</v>
      </c>
      <c r="C218" s="3" t="s">
        <v>279</v>
      </c>
      <c r="D218" s="3" t="s">
        <v>145</v>
      </c>
      <c r="E218" s="3" t="s">
        <v>88</v>
      </c>
      <c r="F218" s="10">
        <f>'прил.6'!G228</f>
        <v>0</v>
      </c>
    </row>
    <row r="219" spans="1:6" ht="16.5">
      <c r="A219" s="19" t="s">
        <v>335</v>
      </c>
      <c r="B219" s="3" t="s">
        <v>476</v>
      </c>
      <c r="C219" s="3" t="s">
        <v>279</v>
      </c>
      <c r="D219" s="3" t="s">
        <v>145</v>
      </c>
      <c r="E219" s="3" t="s">
        <v>41</v>
      </c>
      <c r="F219" s="10">
        <f>'прил.6'!G229</f>
        <v>1873</v>
      </c>
    </row>
    <row r="220" spans="1:6" ht="33">
      <c r="A220" s="16" t="s">
        <v>459</v>
      </c>
      <c r="B220" s="3" t="s">
        <v>476</v>
      </c>
      <c r="C220" s="3" t="s">
        <v>279</v>
      </c>
      <c r="D220" s="3" t="s">
        <v>145</v>
      </c>
      <c r="E220" s="3" t="s">
        <v>403</v>
      </c>
      <c r="F220" s="10">
        <f>'прил.6'!G761</f>
        <v>249.2</v>
      </c>
    </row>
    <row r="221" spans="1:6" ht="38.25" customHeight="1">
      <c r="A221" s="16" t="s">
        <v>381</v>
      </c>
      <c r="B221" s="3" t="s">
        <v>476</v>
      </c>
      <c r="C221" s="3" t="s">
        <v>279</v>
      </c>
      <c r="D221" s="3" t="s">
        <v>147</v>
      </c>
      <c r="E221" s="3"/>
      <c r="F221" s="10">
        <f>F222+F223</f>
        <v>4799.1</v>
      </c>
    </row>
    <row r="222" spans="1:6" ht="16.5" hidden="1">
      <c r="A222" s="22" t="s">
        <v>264</v>
      </c>
      <c r="B222" s="3" t="s">
        <v>476</v>
      </c>
      <c r="C222" s="3" t="s">
        <v>279</v>
      </c>
      <c r="D222" s="3" t="s">
        <v>147</v>
      </c>
      <c r="E222" s="3" t="s">
        <v>88</v>
      </c>
      <c r="F222" s="10">
        <f>'прил.6'!G231</f>
        <v>0</v>
      </c>
    </row>
    <row r="223" spans="1:6" ht="16.5">
      <c r="A223" s="19" t="s">
        <v>335</v>
      </c>
      <c r="B223" s="3" t="s">
        <v>476</v>
      </c>
      <c r="C223" s="3" t="s">
        <v>279</v>
      </c>
      <c r="D223" s="3" t="s">
        <v>147</v>
      </c>
      <c r="E223" s="3" t="s">
        <v>41</v>
      </c>
      <c r="F223" s="10">
        <f>'прил.6'!G232</f>
        <v>4799.1</v>
      </c>
    </row>
    <row r="224" spans="1:6" ht="16.5">
      <c r="A224" s="22" t="s">
        <v>360</v>
      </c>
      <c r="B224" s="3" t="s">
        <v>476</v>
      </c>
      <c r="C224" s="3" t="s">
        <v>280</v>
      </c>
      <c r="D224" s="3"/>
      <c r="E224" s="3"/>
      <c r="F224" s="10">
        <f>F225</f>
        <v>4101.5</v>
      </c>
    </row>
    <row r="225" spans="1:6" ht="33">
      <c r="A225" s="19" t="s">
        <v>143</v>
      </c>
      <c r="B225" s="3" t="s">
        <v>476</v>
      </c>
      <c r="C225" s="3" t="s">
        <v>280</v>
      </c>
      <c r="D225" s="3" t="s">
        <v>144</v>
      </c>
      <c r="E225" s="3"/>
      <c r="F225" s="10">
        <f>F226</f>
        <v>4101.5</v>
      </c>
    </row>
    <row r="226" spans="1:6" ht="16.5">
      <c r="A226" s="19" t="s">
        <v>397</v>
      </c>
      <c r="B226" s="3" t="s">
        <v>476</v>
      </c>
      <c r="C226" s="3" t="s">
        <v>280</v>
      </c>
      <c r="D226" s="3" t="s">
        <v>285</v>
      </c>
      <c r="E226" s="3"/>
      <c r="F226" s="10">
        <f>F229+F233+F231+F227</f>
        <v>4101.5</v>
      </c>
    </row>
    <row r="227" spans="1:6" ht="16.5">
      <c r="A227" s="19" t="s">
        <v>19</v>
      </c>
      <c r="B227" s="11" t="s">
        <v>317</v>
      </c>
      <c r="C227" s="11" t="s">
        <v>280</v>
      </c>
      <c r="D227" s="11" t="s">
        <v>543</v>
      </c>
      <c r="E227" s="11"/>
      <c r="F227" s="10">
        <f>F228</f>
        <v>634.4</v>
      </c>
    </row>
    <row r="228" spans="1:6" ht="16.5">
      <c r="A228" s="22" t="s">
        <v>20</v>
      </c>
      <c r="B228" s="11" t="s">
        <v>317</v>
      </c>
      <c r="C228" s="11" t="s">
        <v>280</v>
      </c>
      <c r="D228" s="11" t="s">
        <v>286</v>
      </c>
      <c r="E228" s="11" t="s">
        <v>396</v>
      </c>
      <c r="F228" s="10">
        <f>'прил.6'!G811</f>
        <v>634.4</v>
      </c>
    </row>
    <row r="229" spans="1:6" ht="32.25" customHeight="1">
      <c r="A229" s="19" t="s">
        <v>222</v>
      </c>
      <c r="B229" s="3" t="s">
        <v>476</v>
      </c>
      <c r="C229" s="3" t="s">
        <v>280</v>
      </c>
      <c r="D229" s="3" t="s">
        <v>87</v>
      </c>
      <c r="E229" s="3"/>
      <c r="F229" s="10">
        <f>F230</f>
        <v>2487.5</v>
      </c>
    </row>
    <row r="230" spans="1:6" ht="16.5">
      <c r="A230" s="22" t="s">
        <v>20</v>
      </c>
      <c r="B230" s="3" t="s">
        <v>476</v>
      </c>
      <c r="C230" s="3" t="s">
        <v>280</v>
      </c>
      <c r="D230" s="3" t="s">
        <v>87</v>
      </c>
      <c r="E230" s="3" t="s">
        <v>396</v>
      </c>
      <c r="F230" s="10">
        <f>'прил.6'!G813</f>
        <v>2487.5</v>
      </c>
    </row>
    <row r="231" spans="1:6" ht="16.5">
      <c r="A231" s="22" t="s">
        <v>496</v>
      </c>
      <c r="B231" s="11" t="s">
        <v>317</v>
      </c>
      <c r="C231" s="11" t="s">
        <v>280</v>
      </c>
      <c r="D231" s="11" t="s">
        <v>495</v>
      </c>
      <c r="E231" s="11"/>
      <c r="F231" s="10">
        <f>F232</f>
        <v>0</v>
      </c>
    </row>
    <row r="232" spans="1:6" ht="16.5">
      <c r="A232" s="22" t="s">
        <v>20</v>
      </c>
      <c r="B232" s="11" t="s">
        <v>317</v>
      </c>
      <c r="C232" s="11" t="s">
        <v>280</v>
      </c>
      <c r="D232" s="11" t="s">
        <v>495</v>
      </c>
      <c r="E232" s="11" t="s">
        <v>396</v>
      </c>
      <c r="F232" s="10">
        <f>'прил.6'!G815</f>
        <v>0</v>
      </c>
    </row>
    <row r="233" spans="1:6" s="59" customFormat="1" ht="33">
      <c r="A233" s="22" t="s">
        <v>223</v>
      </c>
      <c r="B233" s="3" t="s">
        <v>476</v>
      </c>
      <c r="C233" s="3" t="s">
        <v>280</v>
      </c>
      <c r="D233" s="3" t="s">
        <v>98</v>
      </c>
      <c r="E233" s="3"/>
      <c r="F233" s="10">
        <f>F234</f>
        <v>979.6</v>
      </c>
    </row>
    <row r="234" spans="1:6" s="60" customFormat="1" ht="16.5">
      <c r="A234" s="22" t="s">
        <v>20</v>
      </c>
      <c r="B234" s="3" t="s">
        <v>476</v>
      </c>
      <c r="C234" s="3" t="s">
        <v>280</v>
      </c>
      <c r="D234" s="3" t="s">
        <v>98</v>
      </c>
      <c r="E234" s="3" t="s">
        <v>396</v>
      </c>
      <c r="F234" s="10">
        <f>'прил.6'!G817</f>
        <v>979.6</v>
      </c>
    </row>
    <row r="235" spans="1:6" ht="21" customHeight="1">
      <c r="A235" s="22" t="s">
        <v>359</v>
      </c>
      <c r="B235" s="3" t="s">
        <v>476</v>
      </c>
      <c r="C235" s="3" t="s">
        <v>281</v>
      </c>
      <c r="D235" s="3"/>
      <c r="E235" s="3"/>
      <c r="F235" s="10">
        <f>F236+F242+F251</f>
        <v>121715.2</v>
      </c>
    </row>
    <row r="236" spans="1:6" ht="33">
      <c r="A236" s="19" t="s">
        <v>143</v>
      </c>
      <c r="B236" s="3" t="s">
        <v>476</v>
      </c>
      <c r="C236" s="3" t="s">
        <v>281</v>
      </c>
      <c r="D236" s="3" t="s">
        <v>144</v>
      </c>
      <c r="E236" s="3"/>
      <c r="F236" s="10">
        <f>F237</f>
        <v>251.2</v>
      </c>
    </row>
    <row r="237" spans="1:6" s="64" customFormat="1" ht="16.5">
      <c r="A237" s="19" t="s">
        <v>397</v>
      </c>
      <c r="B237" s="3" t="s">
        <v>476</v>
      </c>
      <c r="C237" s="3" t="s">
        <v>281</v>
      </c>
      <c r="D237" s="3" t="s">
        <v>285</v>
      </c>
      <c r="E237" s="3"/>
      <c r="F237" s="10">
        <f>F238+F240</f>
        <v>251.2</v>
      </c>
    </row>
    <row r="238" spans="1:6" s="64" customFormat="1" ht="16.5">
      <c r="A238" s="19" t="s">
        <v>19</v>
      </c>
      <c r="B238" s="3" t="s">
        <v>476</v>
      </c>
      <c r="C238" s="3" t="s">
        <v>281</v>
      </c>
      <c r="D238" s="3" t="s">
        <v>286</v>
      </c>
      <c r="E238" s="3"/>
      <c r="F238" s="10">
        <f>F239</f>
        <v>251.2</v>
      </c>
    </row>
    <row r="239" spans="1:6" ht="16.5">
      <c r="A239" s="22" t="s">
        <v>20</v>
      </c>
      <c r="B239" s="3" t="s">
        <v>476</v>
      </c>
      <c r="C239" s="3" t="s">
        <v>281</v>
      </c>
      <c r="D239" s="3" t="s">
        <v>286</v>
      </c>
      <c r="E239" s="3" t="s">
        <v>396</v>
      </c>
      <c r="F239" s="10">
        <f>'прил.6'!G822</f>
        <v>251.2</v>
      </c>
    </row>
    <row r="240" spans="1:6" ht="33" hidden="1">
      <c r="A240" s="22" t="s">
        <v>433</v>
      </c>
      <c r="B240" s="3" t="s">
        <v>476</v>
      </c>
      <c r="C240" s="3" t="s">
        <v>281</v>
      </c>
      <c r="D240" s="3" t="s">
        <v>434</v>
      </c>
      <c r="E240" s="3"/>
      <c r="F240" s="10">
        <f>F241</f>
        <v>0</v>
      </c>
    </row>
    <row r="241" spans="1:6" ht="16.5" hidden="1">
      <c r="A241" s="22" t="s">
        <v>20</v>
      </c>
      <c r="B241" s="3" t="s">
        <v>476</v>
      </c>
      <c r="C241" s="3" t="s">
        <v>281</v>
      </c>
      <c r="D241" s="3" t="s">
        <v>434</v>
      </c>
      <c r="E241" s="3" t="s">
        <v>396</v>
      </c>
      <c r="F241" s="10">
        <f>'прил.6'!G824</f>
        <v>0</v>
      </c>
    </row>
    <row r="242" spans="1:6" ht="16.5">
      <c r="A242" s="16" t="s">
        <v>382</v>
      </c>
      <c r="B242" s="3" t="s">
        <v>476</v>
      </c>
      <c r="C242" s="3" t="s">
        <v>281</v>
      </c>
      <c r="D242" s="3" t="s">
        <v>149</v>
      </c>
      <c r="E242" s="3"/>
      <c r="F242" s="10">
        <f>F243+F246+F249</f>
        <v>93906</v>
      </c>
    </row>
    <row r="243" spans="1:6" ht="16.5">
      <c r="A243" s="16" t="s">
        <v>383</v>
      </c>
      <c r="B243" s="3" t="s">
        <v>476</v>
      </c>
      <c r="C243" s="3" t="s">
        <v>281</v>
      </c>
      <c r="D243" s="3" t="s">
        <v>150</v>
      </c>
      <c r="E243" s="3"/>
      <c r="F243" s="10">
        <f>SUM(F244:F245)</f>
        <v>62771.4</v>
      </c>
    </row>
    <row r="244" spans="1:6" ht="16.5">
      <c r="A244" s="22" t="s">
        <v>264</v>
      </c>
      <c r="B244" s="3" t="s">
        <v>476</v>
      </c>
      <c r="C244" s="3" t="s">
        <v>281</v>
      </c>
      <c r="D244" s="3" t="s">
        <v>150</v>
      </c>
      <c r="E244" s="3" t="s">
        <v>88</v>
      </c>
      <c r="F244" s="10">
        <f>'прил.6'!G236</f>
        <v>28778</v>
      </c>
    </row>
    <row r="245" spans="1:6" ht="16.5">
      <c r="A245" s="19" t="s">
        <v>335</v>
      </c>
      <c r="B245" s="3" t="s">
        <v>476</v>
      </c>
      <c r="C245" s="3" t="s">
        <v>281</v>
      </c>
      <c r="D245" s="3" t="s">
        <v>150</v>
      </c>
      <c r="E245" s="3" t="s">
        <v>41</v>
      </c>
      <c r="F245" s="10">
        <f>'прил.6'!G237</f>
        <v>33993.4</v>
      </c>
    </row>
    <row r="246" spans="1:6" ht="20.25" customHeight="1">
      <c r="A246" s="22" t="s">
        <v>99</v>
      </c>
      <c r="B246" s="3" t="s">
        <v>476</v>
      </c>
      <c r="C246" s="3" t="s">
        <v>281</v>
      </c>
      <c r="D246" s="3" t="s">
        <v>151</v>
      </c>
      <c r="E246" s="3"/>
      <c r="F246" s="10">
        <f>F247+F248</f>
        <v>31113.2</v>
      </c>
    </row>
    <row r="247" spans="1:6" ht="19.5" customHeight="1">
      <c r="A247" s="22" t="s">
        <v>264</v>
      </c>
      <c r="B247" s="3" t="s">
        <v>476</v>
      </c>
      <c r="C247" s="3" t="s">
        <v>281</v>
      </c>
      <c r="D247" s="3" t="s">
        <v>151</v>
      </c>
      <c r="E247" s="3" t="s">
        <v>88</v>
      </c>
      <c r="F247" s="10">
        <f>'прил.6'!G239</f>
        <v>1679.4</v>
      </c>
    </row>
    <row r="248" spans="1:6" ht="19.5" customHeight="1">
      <c r="A248" s="19" t="s">
        <v>335</v>
      </c>
      <c r="B248" s="3" t="s">
        <v>476</v>
      </c>
      <c r="C248" s="3" t="s">
        <v>281</v>
      </c>
      <c r="D248" s="3" t="s">
        <v>151</v>
      </c>
      <c r="E248" s="3" t="s">
        <v>41</v>
      </c>
      <c r="F248" s="10">
        <f>'прил.6'!G240</f>
        <v>29433.8</v>
      </c>
    </row>
    <row r="249" spans="1:6" ht="19.5" customHeight="1">
      <c r="A249" s="19" t="s">
        <v>540</v>
      </c>
      <c r="B249" s="3" t="s">
        <v>317</v>
      </c>
      <c r="C249" s="3" t="s">
        <v>281</v>
      </c>
      <c r="D249" s="3" t="s">
        <v>539</v>
      </c>
      <c r="E249" s="3"/>
      <c r="F249" s="10">
        <f>F250</f>
        <v>21.4</v>
      </c>
    </row>
    <row r="250" spans="1:6" ht="19.5" customHeight="1">
      <c r="A250" s="19" t="s">
        <v>335</v>
      </c>
      <c r="B250" s="3" t="s">
        <v>317</v>
      </c>
      <c r="C250" s="3" t="s">
        <v>281</v>
      </c>
      <c r="D250" s="3" t="s">
        <v>539</v>
      </c>
      <c r="E250" s="3" t="s">
        <v>41</v>
      </c>
      <c r="F250" s="10">
        <f>'прил.6'!G242</f>
        <v>21.4</v>
      </c>
    </row>
    <row r="251" spans="1:6" ht="19.5" customHeight="1">
      <c r="A251" s="16" t="s">
        <v>110</v>
      </c>
      <c r="B251" s="3" t="s">
        <v>476</v>
      </c>
      <c r="C251" s="3" t="s">
        <v>281</v>
      </c>
      <c r="D251" s="3" t="s">
        <v>119</v>
      </c>
      <c r="E251" s="3"/>
      <c r="F251" s="10">
        <f>F252</f>
        <v>27558</v>
      </c>
    </row>
    <row r="252" spans="1:6" ht="20.25" customHeight="1">
      <c r="A252" s="16" t="s">
        <v>93</v>
      </c>
      <c r="B252" s="3" t="s">
        <v>476</v>
      </c>
      <c r="C252" s="3" t="s">
        <v>281</v>
      </c>
      <c r="D252" s="3" t="s">
        <v>215</v>
      </c>
      <c r="E252" s="3"/>
      <c r="F252" s="10">
        <f>F253</f>
        <v>27558</v>
      </c>
    </row>
    <row r="253" spans="1:6" ht="24.75" customHeight="1">
      <c r="A253" s="19" t="s">
        <v>398</v>
      </c>
      <c r="B253" s="3" t="s">
        <v>476</v>
      </c>
      <c r="C253" s="3" t="s">
        <v>281</v>
      </c>
      <c r="D253" s="3" t="s">
        <v>378</v>
      </c>
      <c r="E253" s="3"/>
      <c r="F253" s="10">
        <f>F254</f>
        <v>27558</v>
      </c>
    </row>
    <row r="254" spans="1:6" ht="19.5" customHeight="1">
      <c r="A254" s="19" t="s">
        <v>335</v>
      </c>
      <c r="B254" s="3" t="s">
        <v>476</v>
      </c>
      <c r="C254" s="3" t="s">
        <v>281</v>
      </c>
      <c r="D254" s="3" t="s">
        <v>378</v>
      </c>
      <c r="E254" s="3" t="s">
        <v>41</v>
      </c>
      <c r="F254" s="10">
        <f>'прил.6'!G246</f>
        <v>27558</v>
      </c>
    </row>
    <row r="255" spans="1:6" ht="17.25" customHeight="1">
      <c r="A255" s="16" t="s">
        <v>46</v>
      </c>
      <c r="B255" s="3" t="s">
        <v>476</v>
      </c>
      <c r="C255" s="3" t="s">
        <v>317</v>
      </c>
      <c r="D255" s="3"/>
      <c r="E255" s="3"/>
      <c r="F255" s="10">
        <f>F256+F259</f>
        <v>18335.7</v>
      </c>
    </row>
    <row r="256" spans="1:6" ht="34.5" customHeight="1">
      <c r="A256" s="19" t="s">
        <v>333</v>
      </c>
      <c r="B256" s="3" t="s">
        <v>476</v>
      </c>
      <c r="C256" s="3" t="s">
        <v>317</v>
      </c>
      <c r="D256" s="3" t="s">
        <v>311</v>
      </c>
      <c r="E256" s="3"/>
      <c r="F256" s="10">
        <f>F257</f>
        <v>18149.5</v>
      </c>
    </row>
    <row r="257" spans="1:6" ht="16.5">
      <c r="A257" s="19" t="s">
        <v>337</v>
      </c>
      <c r="B257" s="3" t="s">
        <v>476</v>
      </c>
      <c r="C257" s="3" t="s">
        <v>317</v>
      </c>
      <c r="D257" s="3" t="s">
        <v>313</v>
      </c>
      <c r="E257" s="3"/>
      <c r="F257" s="10">
        <f>F258</f>
        <v>18149.5</v>
      </c>
    </row>
    <row r="258" spans="1:6" ht="16.5">
      <c r="A258" s="19" t="s">
        <v>335</v>
      </c>
      <c r="B258" s="3" t="s">
        <v>476</v>
      </c>
      <c r="C258" s="3" t="s">
        <v>317</v>
      </c>
      <c r="D258" s="3" t="s">
        <v>313</v>
      </c>
      <c r="E258" s="3" t="s">
        <v>41</v>
      </c>
      <c r="F258" s="10">
        <f>'прил.6'!G250</f>
        <v>18149.5</v>
      </c>
    </row>
    <row r="259" spans="1:6" ht="16.5">
      <c r="A259" s="16" t="s">
        <v>230</v>
      </c>
      <c r="B259" s="11" t="s">
        <v>317</v>
      </c>
      <c r="C259" s="11" t="s">
        <v>317</v>
      </c>
      <c r="D259" s="9" t="s">
        <v>100</v>
      </c>
      <c r="E259" s="11"/>
      <c r="F259" s="10">
        <f>F260</f>
        <v>186.2</v>
      </c>
    </row>
    <row r="260" spans="1:6" ht="33">
      <c r="A260" s="16" t="s">
        <v>504</v>
      </c>
      <c r="B260" s="11" t="s">
        <v>317</v>
      </c>
      <c r="C260" s="11" t="s">
        <v>317</v>
      </c>
      <c r="D260" s="9" t="s">
        <v>503</v>
      </c>
      <c r="E260" s="11"/>
      <c r="F260" s="10">
        <f>F261</f>
        <v>186.2</v>
      </c>
    </row>
    <row r="261" spans="1:6" ht="16.5">
      <c r="A261" s="16" t="s">
        <v>228</v>
      </c>
      <c r="B261" s="11" t="s">
        <v>317</v>
      </c>
      <c r="C261" s="11" t="s">
        <v>317</v>
      </c>
      <c r="D261" s="9" t="s">
        <v>503</v>
      </c>
      <c r="E261" s="11" t="s">
        <v>216</v>
      </c>
      <c r="F261" s="10">
        <f>'прил.6'!G120</f>
        <v>186.2</v>
      </c>
    </row>
    <row r="262" spans="1:6" ht="16.5">
      <c r="A262" s="16" t="s">
        <v>361</v>
      </c>
      <c r="B262" s="3" t="s">
        <v>283</v>
      </c>
      <c r="C262" s="3"/>
      <c r="D262" s="3"/>
      <c r="E262" s="3"/>
      <c r="F262" s="10">
        <f>F267+F263</f>
        <v>15608.3</v>
      </c>
    </row>
    <row r="263" spans="1:6" ht="16.5">
      <c r="A263" s="49" t="s">
        <v>33</v>
      </c>
      <c r="B263" s="3" t="s">
        <v>283</v>
      </c>
      <c r="C263" s="3" t="s">
        <v>281</v>
      </c>
      <c r="D263" s="3"/>
      <c r="E263" s="3"/>
      <c r="F263" s="10">
        <f>F264</f>
        <v>1775.2</v>
      </c>
    </row>
    <row r="264" spans="1:6" ht="16.5">
      <c r="A264" s="49" t="s">
        <v>305</v>
      </c>
      <c r="B264" s="3" t="s">
        <v>283</v>
      </c>
      <c r="C264" s="3" t="s">
        <v>281</v>
      </c>
      <c r="D264" s="3" t="s">
        <v>306</v>
      </c>
      <c r="E264" s="3"/>
      <c r="F264" s="10">
        <f>F265</f>
        <v>1775.2</v>
      </c>
    </row>
    <row r="265" spans="1:6" ht="37.5" customHeight="1">
      <c r="A265" s="49" t="s">
        <v>263</v>
      </c>
      <c r="B265" s="3" t="s">
        <v>283</v>
      </c>
      <c r="C265" s="3" t="s">
        <v>281</v>
      </c>
      <c r="D265" s="3" t="s">
        <v>32</v>
      </c>
      <c r="E265" s="3"/>
      <c r="F265" s="10">
        <f>F266</f>
        <v>1775.2</v>
      </c>
    </row>
    <row r="266" spans="1:6" ht="16.5">
      <c r="A266" s="19" t="s">
        <v>335</v>
      </c>
      <c r="B266" s="3" t="s">
        <v>283</v>
      </c>
      <c r="C266" s="3" t="s">
        <v>281</v>
      </c>
      <c r="D266" s="3" t="s">
        <v>32</v>
      </c>
      <c r="E266" s="3" t="s">
        <v>41</v>
      </c>
      <c r="F266" s="10">
        <f>'прил.6'!G865</f>
        <v>1775.2</v>
      </c>
    </row>
    <row r="267" spans="1:6" ht="22.5" customHeight="1">
      <c r="A267" s="16" t="s">
        <v>362</v>
      </c>
      <c r="B267" s="3" t="s">
        <v>283</v>
      </c>
      <c r="C267" s="3" t="s">
        <v>317</v>
      </c>
      <c r="D267" s="3"/>
      <c r="E267" s="3"/>
      <c r="F267" s="10">
        <f>F268+F271</f>
        <v>13833.099999999999</v>
      </c>
    </row>
    <row r="268" spans="1:6" ht="39" customHeight="1">
      <c r="A268" s="19" t="s">
        <v>333</v>
      </c>
      <c r="B268" s="3" t="s">
        <v>283</v>
      </c>
      <c r="C268" s="3" t="s">
        <v>317</v>
      </c>
      <c r="D268" s="3" t="s">
        <v>311</v>
      </c>
      <c r="E268" s="3"/>
      <c r="F268" s="10">
        <f>F269</f>
        <v>8694.3</v>
      </c>
    </row>
    <row r="269" spans="1:6" ht="16.5">
      <c r="A269" s="19" t="s">
        <v>337</v>
      </c>
      <c r="B269" s="3" t="s">
        <v>283</v>
      </c>
      <c r="C269" s="3" t="s">
        <v>317</v>
      </c>
      <c r="D269" s="3" t="s">
        <v>313</v>
      </c>
      <c r="E269" s="3"/>
      <c r="F269" s="10">
        <f>F270</f>
        <v>8694.3</v>
      </c>
    </row>
    <row r="270" spans="1:6" ht="16.5">
      <c r="A270" s="19" t="s">
        <v>335</v>
      </c>
      <c r="B270" s="3" t="s">
        <v>283</v>
      </c>
      <c r="C270" s="3" t="s">
        <v>317</v>
      </c>
      <c r="D270" s="3" t="s">
        <v>313</v>
      </c>
      <c r="E270" s="3" t="s">
        <v>41</v>
      </c>
      <c r="F270" s="10">
        <f>'прил.6'!G869</f>
        <v>8694.3</v>
      </c>
    </row>
    <row r="271" spans="1:6" ht="16.5">
      <c r="A271" s="16" t="s">
        <v>110</v>
      </c>
      <c r="B271" s="3" t="s">
        <v>283</v>
      </c>
      <c r="C271" s="3" t="s">
        <v>317</v>
      </c>
      <c r="D271" s="3" t="s">
        <v>119</v>
      </c>
      <c r="E271" s="3"/>
      <c r="F271" s="10">
        <f>F272</f>
        <v>5138.799999999999</v>
      </c>
    </row>
    <row r="272" spans="1:6" ht="16.5">
      <c r="A272" s="16" t="s">
        <v>95</v>
      </c>
      <c r="B272" s="3" t="s">
        <v>283</v>
      </c>
      <c r="C272" s="3" t="s">
        <v>317</v>
      </c>
      <c r="D272" s="3" t="s">
        <v>120</v>
      </c>
      <c r="E272" s="3"/>
      <c r="F272" s="10">
        <f>F273</f>
        <v>5138.799999999999</v>
      </c>
    </row>
    <row r="273" spans="1:6" ht="18" customHeight="1">
      <c r="A273" s="16" t="s">
        <v>272</v>
      </c>
      <c r="B273" s="3" t="s">
        <v>283</v>
      </c>
      <c r="C273" s="3" t="s">
        <v>317</v>
      </c>
      <c r="D273" s="3" t="s">
        <v>122</v>
      </c>
      <c r="E273" s="3"/>
      <c r="F273" s="10">
        <f>F275+F274</f>
        <v>5138.799999999999</v>
      </c>
    </row>
    <row r="274" spans="1:6" ht="18" customHeight="1">
      <c r="A274" s="22" t="s">
        <v>264</v>
      </c>
      <c r="B274" s="3" t="s">
        <v>283</v>
      </c>
      <c r="C274" s="3" t="s">
        <v>317</v>
      </c>
      <c r="D274" s="3" t="s">
        <v>122</v>
      </c>
      <c r="E274" s="3" t="s">
        <v>88</v>
      </c>
      <c r="F274" s="10">
        <f>'прил.6'!G256</f>
        <v>34.4</v>
      </c>
    </row>
    <row r="275" spans="1:6" ht="16.5">
      <c r="A275" s="19" t="s">
        <v>72</v>
      </c>
      <c r="B275" s="3" t="s">
        <v>283</v>
      </c>
      <c r="C275" s="3" t="s">
        <v>317</v>
      </c>
      <c r="D275" s="3" t="s">
        <v>122</v>
      </c>
      <c r="E275" s="3" t="s">
        <v>185</v>
      </c>
      <c r="F275" s="10">
        <f>'прил.6'!G873</f>
        <v>5104.4</v>
      </c>
    </row>
    <row r="276" spans="1:6" ht="16.5">
      <c r="A276" s="16" t="s">
        <v>363</v>
      </c>
      <c r="B276" s="3" t="s">
        <v>207</v>
      </c>
      <c r="C276" s="3"/>
      <c r="D276" s="3"/>
      <c r="E276" s="3"/>
      <c r="F276" s="10">
        <f>F277+F300+F346+F379</f>
        <v>3431799.2</v>
      </c>
    </row>
    <row r="277" spans="1:6" ht="16.5">
      <c r="A277" s="16" t="s">
        <v>391</v>
      </c>
      <c r="B277" s="3" t="s">
        <v>207</v>
      </c>
      <c r="C277" s="3" t="s">
        <v>279</v>
      </c>
      <c r="D277" s="14"/>
      <c r="E277" s="14"/>
      <c r="F277" s="10">
        <f>F278+F288+F296</f>
        <v>1163343.5999999999</v>
      </c>
    </row>
    <row r="278" spans="1:6" ht="16.5">
      <c r="A278" s="16" t="s">
        <v>392</v>
      </c>
      <c r="B278" s="3" t="s">
        <v>207</v>
      </c>
      <c r="C278" s="3" t="s">
        <v>279</v>
      </c>
      <c r="D278" s="3" t="s">
        <v>178</v>
      </c>
      <c r="E278" s="14"/>
      <c r="F278" s="10">
        <f>F282+F279</f>
        <v>1154593.4</v>
      </c>
    </row>
    <row r="279" spans="1:6" ht="33">
      <c r="A279" s="16" t="s">
        <v>461</v>
      </c>
      <c r="B279" s="11" t="s">
        <v>207</v>
      </c>
      <c r="C279" s="11" t="s">
        <v>279</v>
      </c>
      <c r="D279" s="11" t="s">
        <v>460</v>
      </c>
      <c r="E279" s="14"/>
      <c r="F279" s="10">
        <f>F280+F281</f>
        <v>164556.9</v>
      </c>
    </row>
    <row r="280" spans="1:6" ht="33">
      <c r="A280" s="16" t="s">
        <v>408</v>
      </c>
      <c r="B280" s="11" t="s">
        <v>207</v>
      </c>
      <c r="C280" s="11" t="s">
        <v>279</v>
      </c>
      <c r="D280" s="11" t="s">
        <v>460</v>
      </c>
      <c r="E280" s="11" t="s">
        <v>24</v>
      </c>
      <c r="F280" s="10">
        <f>'прил.6'!G290</f>
        <v>5027.8</v>
      </c>
    </row>
    <row r="281" spans="1:6" ht="33">
      <c r="A281" s="19" t="s">
        <v>331</v>
      </c>
      <c r="B281" s="11" t="s">
        <v>207</v>
      </c>
      <c r="C281" s="11" t="s">
        <v>279</v>
      </c>
      <c r="D281" s="11" t="s">
        <v>460</v>
      </c>
      <c r="E281" s="11" t="s">
        <v>26</v>
      </c>
      <c r="F281" s="10">
        <f>'прил.6'!G291</f>
        <v>159529.1</v>
      </c>
    </row>
    <row r="282" spans="1:6" s="59" customFormat="1" ht="18" customHeight="1">
      <c r="A282" s="16" t="s">
        <v>106</v>
      </c>
      <c r="B282" s="3" t="s">
        <v>207</v>
      </c>
      <c r="C282" s="3" t="s">
        <v>279</v>
      </c>
      <c r="D282" s="3" t="s">
        <v>179</v>
      </c>
      <c r="E282" s="14"/>
      <c r="F282" s="10">
        <f>F283+F284+F286+F287+F285</f>
        <v>990036.4999999999</v>
      </c>
    </row>
    <row r="283" spans="1:6" s="28" customFormat="1" ht="33.75" customHeight="1">
      <c r="A283" s="16" t="s">
        <v>459</v>
      </c>
      <c r="B283" s="3" t="s">
        <v>207</v>
      </c>
      <c r="C283" s="3" t="s">
        <v>279</v>
      </c>
      <c r="D283" s="3" t="s">
        <v>179</v>
      </c>
      <c r="E283" s="3" t="s">
        <v>403</v>
      </c>
      <c r="F283" s="10">
        <f>'прил.6'!G766</f>
        <v>13637.9</v>
      </c>
    </row>
    <row r="284" spans="1:6" s="60" customFormat="1" ht="36" customHeight="1">
      <c r="A284" s="16" t="s">
        <v>408</v>
      </c>
      <c r="B284" s="3" t="s">
        <v>207</v>
      </c>
      <c r="C284" s="3" t="s">
        <v>279</v>
      </c>
      <c r="D284" s="3" t="s">
        <v>179</v>
      </c>
      <c r="E284" s="3" t="s">
        <v>24</v>
      </c>
      <c r="F284" s="10">
        <f>'прил.6'!G293</f>
        <v>37732.6</v>
      </c>
    </row>
    <row r="285" spans="1:6" s="28" customFormat="1" ht="22.5" customHeight="1">
      <c r="A285" s="19" t="s">
        <v>83</v>
      </c>
      <c r="B285" s="11" t="s">
        <v>207</v>
      </c>
      <c r="C285" s="11" t="s">
        <v>279</v>
      </c>
      <c r="D285" s="11" t="s">
        <v>179</v>
      </c>
      <c r="E285" s="11" t="s">
        <v>25</v>
      </c>
      <c r="F285" s="10">
        <f>'прил.6'!G294</f>
        <v>4736.1</v>
      </c>
    </row>
    <row r="286" spans="1:6" s="28" customFormat="1" ht="36.75" customHeight="1">
      <c r="A286" s="19" t="s">
        <v>331</v>
      </c>
      <c r="B286" s="3" t="s">
        <v>207</v>
      </c>
      <c r="C286" s="3" t="s">
        <v>279</v>
      </c>
      <c r="D286" s="3" t="s">
        <v>179</v>
      </c>
      <c r="E286" s="3" t="s">
        <v>26</v>
      </c>
      <c r="F286" s="10">
        <f>'прил.6'!G295</f>
        <v>921126.7</v>
      </c>
    </row>
    <row r="287" spans="1:6" s="28" customFormat="1" ht="23.25" customHeight="1">
      <c r="A287" s="19" t="s">
        <v>330</v>
      </c>
      <c r="B287" s="3" t="s">
        <v>207</v>
      </c>
      <c r="C287" s="3" t="s">
        <v>279</v>
      </c>
      <c r="D287" s="3" t="s">
        <v>179</v>
      </c>
      <c r="E287" s="3" t="s">
        <v>299</v>
      </c>
      <c r="F287" s="10">
        <f>'прил.6'!G296</f>
        <v>12803.2</v>
      </c>
    </row>
    <row r="288" spans="1:6" ht="16.5" customHeight="1">
      <c r="A288" s="22" t="s">
        <v>364</v>
      </c>
      <c r="B288" s="3" t="s">
        <v>207</v>
      </c>
      <c r="C288" s="3" t="s">
        <v>279</v>
      </c>
      <c r="D288" s="3" t="s">
        <v>166</v>
      </c>
      <c r="E288" s="3"/>
      <c r="F288" s="10">
        <f>F289</f>
        <v>6201.799999999999</v>
      </c>
    </row>
    <row r="289" spans="1:6" ht="16.5" customHeight="1">
      <c r="A289" s="22" t="s">
        <v>297</v>
      </c>
      <c r="B289" s="3" t="s">
        <v>207</v>
      </c>
      <c r="C289" s="3" t="s">
        <v>279</v>
      </c>
      <c r="D289" s="3" t="s">
        <v>294</v>
      </c>
      <c r="E289" s="3"/>
      <c r="F289" s="10">
        <f>F290+F292+F294</f>
        <v>6201.799999999999</v>
      </c>
    </row>
    <row r="290" spans="1:6" ht="36" customHeight="1">
      <c r="A290" s="16" t="s">
        <v>80</v>
      </c>
      <c r="B290" s="3" t="s">
        <v>207</v>
      </c>
      <c r="C290" s="3" t="s">
        <v>279</v>
      </c>
      <c r="D290" s="3" t="s">
        <v>79</v>
      </c>
      <c r="E290" s="3"/>
      <c r="F290" s="10">
        <f>F291</f>
        <v>2090</v>
      </c>
    </row>
    <row r="291" spans="1:6" ht="16.5" customHeight="1">
      <c r="A291" s="19" t="s">
        <v>235</v>
      </c>
      <c r="B291" s="3" t="s">
        <v>207</v>
      </c>
      <c r="C291" s="3" t="s">
        <v>279</v>
      </c>
      <c r="D291" s="3" t="s">
        <v>79</v>
      </c>
      <c r="E291" s="3" t="s">
        <v>326</v>
      </c>
      <c r="F291" s="10">
        <f>'прил.6'!G300</f>
        <v>2090</v>
      </c>
    </row>
    <row r="292" spans="1:6" ht="52.5" customHeight="1">
      <c r="A292" s="19" t="s">
        <v>201</v>
      </c>
      <c r="B292" s="3" t="s">
        <v>207</v>
      </c>
      <c r="C292" s="3" t="s">
        <v>279</v>
      </c>
      <c r="D292" s="3" t="s">
        <v>200</v>
      </c>
      <c r="E292" s="3"/>
      <c r="F292" s="10">
        <f>F293</f>
        <v>97.6</v>
      </c>
    </row>
    <row r="293" spans="1:6" ht="16.5" customHeight="1">
      <c r="A293" s="19" t="s">
        <v>235</v>
      </c>
      <c r="B293" s="3" t="s">
        <v>207</v>
      </c>
      <c r="C293" s="3" t="s">
        <v>279</v>
      </c>
      <c r="D293" s="3" t="s">
        <v>200</v>
      </c>
      <c r="E293" s="3" t="s">
        <v>326</v>
      </c>
      <c r="F293" s="10">
        <f>'прил.6'!G302</f>
        <v>97.6</v>
      </c>
    </row>
    <row r="294" spans="1:6" ht="37.5" customHeight="1">
      <c r="A294" s="16" t="s">
        <v>485</v>
      </c>
      <c r="B294" s="3" t="s">
        <v>207</v>
      </c>
      <c r="C294" s="3" t="s">
        <v>279</v>
      </c>
      <c r="D294" s="3" t="s">
        <v>419</v>
      </c>
      <c r="E294" s="3"/>
      <c r="F294" s="10">
        <f>F295</f>
        <v>4014.2</v>
      </c>
    </row>
    <row r="295" spans="1:6" ht="16.5" customHeight="1">
      <c r="A295" s="19" t="s">
        <v>235</v>
      </c>
      <c r="B295" s="3" t="s">
        <v>207</v>
      </c>
      <c r="C295" s="3" t="s">
        <v>279</v>
      </c>
      <c r="D295" s="3" t="s">
        <v>419</v>
      </c>
      <c r="E295" s="3" t="s">
        <v>326</v>
      </c>
      <c r="F295" s="10">
        <f>'прил.6'!G304</f>
        <v>4014.2</v>
      </c>
    </row>
    <row r="296" spans="1:6" ht="16.5" customHeight="1">
      <c r="A296" s="20" t="s">
        <v>305</v>
      </c>
      <c r="B296" s="3" t="s">
        <v>207</v>
      </c>
      <c r="C296" s="3" t="s">
        <v>279</v>
      </c>
      <c r="D296" s="3" t="s">
        <v>306</v>
      </c>
      <c r="E296" s="3"/>
      <c r="F296" s="10">
        <f>F297</f>
        <v>2548.4</v>
      </c>
    </row>
    <row r="297" spans="1:6" ht="18.75" customHeight="1">
      <c r="A297" s="20" t="s">
        <v>51</v>
      </c>
      <c r="B297" s="3" t="s">
        <v>207</v>
      </c>
      <c r="C297" s="3" t="s">
        <v>279</v>
      </c>
      <c r="D297" s="3" t="s">
        <v>308</v>
      </c>
      <c r="E297" s="3"/>
      <c r="F297" s="10">
        <f>F298</f>
        <v>2548.4</v>
      </c>
    </row>
    <row r="298" spans="1:6" ht="70.5" customHeight="1">
      <c r="A298" s="20" t="s">
        <v>53</v>
      </c>
      <c r="B298" s="3" t="s">
        <v>207</v>
      </c>
      <c r="C298" s="3" t="s">
        <v>279</v>
      </c>
      <c r="D298" s="3" t="s">
        <v>52</v>
      </c>
      <c r="E298" s="3"/>
      <c r="F298" s="10">
        <f>F299</f>
        <v>2548.4</v>
      </c>
    </row>
    <row r="299" spans="1:6" ht="36.75" customHeight="1">
      <c r="A299" s="19" t="s">
        <v>331</v>
      </c>
      <c r="B299" s="3" t="s">
        <v>207</v>
      </c>
      <c r="C299" s="3" t="s">
        <v>279</v>
      </c>
      <c r="D299" s="3" t="s">
        <v>52</v>
      </c>
      <c r="E299" s="3" t="s">
        <v>26</v>
      </c>
      <c r="F299" s="10">
        <f>'прил.6'!G308</f>
        <v>2548.4</v>
      </c>
    </row>
    <row r="300" spans="1:6" s="59" customFormat="1" ht="17.25" customHeight="1">
      <c r="A300" s="16" t="s">
        <v>357</v>
      </c>
      <c r="B300" s="3" t="s">
        <v>207</v>
      </c>
      <c r="C300" s="3" t="s">
        <v>280</v>
      </c>
      <c r="D300" s="3"/>
      <c r="E300" s="3"/>
      <c r="F300" s="10">
        <f>F301+F312+F338+F327+F333+F319</f>
        <v>1645144.6</v>
      </c>
    </row>
    <row r="301" spans="1:6" s="60" customFormat="1" ht="17.25" customHeight="1">
      <c r="A301" s="16" t="s">
        <v>393</v>
      </c>
      <c r="B301" s="3" t="s">
        <v>207</v>
      </c>
      <c r="C301" s="3" t="s">
        <v>280</v>
      </c>
      <c r="D301" s="3" t="s">
        <v>180</v>
      </c>
      <c r="E301" s="3"/>
      <c r="F301" s="10">
        <f>F302+F309</f>
        <v>1138799.9000000001</v>
      </c>
    </row>
    <row r="302" spans="1:6" ht="20.25" customHeight="1">
      <c r="A302" s="16" t="s">
        <v>106</v>
      </c>
      <c r="B302" s="3" t="s">
        <v>207</v>
      </c>
      <c r="C302" s="3" t="s">
        <v>280</v>
      </c>
      <c r="D302" s="3" t="s">
        <v>181</v>
      </c>
      <c r="E302" s="3"/>
      <c r="F302" s="10">
        <f>F303+F304+F306+F307+F308+F305</f>
        <v>189186.2</v>
      </c>
    </row>
    <row r="303" spans="1:6" ht="35.25" customHeight="1">
      <c r="A303" s="16" t="s">
        <v>459</v>
      </c>
      <c r="B303" s="3" t="s">
        <v>207</v>
      </c>
      <c r="C303" s="3" t="s">
        <v>280</v>
      </c>
      <c r="D303" s="3" t="s">
        <v>181</v>
      </c>
      <c r="E303" s="3" t="s">
        <v>403</v>
      </c>
      <c r="F303" s="10">
        <f>'прил.6'!G770</f>
        <v>32719.8</v>
      </c>
    </row>
    <row r="304" spans="1:6" ht="36.75" customHeight="1">
      <c r="A304" s="19" t="s">
        <v>250</v>
      </c>
      <c r="B304" s="3" t="s">
        <v>207</v>
      </c>
      <c r="C304" s="3" t="s">
        <v>280</v>
      </c>
      <c r="D304" s="3" t="s">
        <v>181</v>
      </c>
      <c r="E304" s="3" t="s">
        <v>24</v>
      </c>
      <c r="F304" s="10">
        <f>'прил.6'!G312</f>
        <v>3078.9</v>
      </c>
    </row>
    <row r="305" spans="1:6" ht="20.25" customHeight="1">
      <c r="A305" s="19" t="s">
        <v>83</v>
      </c>
      <c r="B305" s="3" t="s">
        <v>207</v>
      </c>
      <c r="C305" s="3" t="s">
        <v>280</v>
      </c>
      <c r="D305" s="3" t="s">
        <v>181</v>
      </c>
      <c r="E305" s="3" t="s">
        <v>25</v>
      </c>
      <c r="F305" s="10">
        <f>'прил.6'!G313</f>
        <v>30</v>
      </c>
    </row>
    <row r="306" spans="1:6" ht="36.75" customHeight="1">
      <c r="A306" s="19" t="s">
        <v>331</v>
      </c>
      <c r="B306" s="3" t="s">
        <v>207</v>
      </c>
      <c r="C306" s="3" t="s">
        <v>280</v>
      </c>
      <c r="D306" s="3" t="s">
        <v>181</v>
      </c>
      <c r="E306" s="3" t="s">
        <v>26</v>
      </c>
      <c r="F306" s="10">
        <f>'прил.6'!G314</f>
        <v>147852.7</v>
      </c>
    </row>
    <row r="307" spans="1:6" ht="21" customHeight="1">
      <c r="A307" s="19" t="s">
        <v>330</v>
      </c>
      <c r="B307" s="3" t="s">
        <v>207</v>
      </c>
      <c r="C307" s="3" t="s">
        <v>280</v>
      </c>
      <c r="D307" s="3" t="s">
        <v>181</v>
      </c>
      <c r="E307" s="3" t="s">
        <v>299</v>
      </c>
      <c r="F307" s="10">
        <f>'прил.6'!G315</f>
        <v>5053.8</v>
      </c>
    </row>
    <row r="308" spans="1:6" ht="23.25" customHeight="1">
      <c r="A308" s="19" t="s">
        <v>203</v>
      </c>
      <c r="B308" s="3" t="s">
        <v>207</v>
      </c>
      <c r="C308" s="3" t="s">
        <v>280</v>
      </c>
      <c r="D308" s="3" t="s">
        <v>181</v>
      </c>
      <c r="E308" s="3" t="s">
        <v>202</v>
      </c>
      <c r="F308" s="10">
        <f>'прил.6'!G316</f>
        <v>451</v>
      </c>
    </row>
    <row r="309" spans="1:6" ht="21.75" customHeight="1">
      <c r="A309" s="16" t="s">
        <v>57</v>
      </c>
      <c r="B309" s="3" t="s">
        <v>207</v>
      </c>
      <c r="C309" s="3" t="s">
        <v>280</v>
      </c>
      <c r="D309" s="3" t="s">
        <v>181</v>
      </c>
      <c r="E309" s="3"/>
      <c r="F309" s="10">
        <f>F310+F311</f>
        <v>949613.7000000001</v>
      </c>
    </row>
    <row r="310" spans="1:6" ht="38.25" customHeight="1">
      <c r="A310" s="19" t="s">
        <v>17</v>
      </c>
      <c r="B310" s="3" t="s">
        <v>207</v>
      </c>
      <c r="C310" s="3" t="s">
        <v>280</v>
      </c>
      <c r="D310" s="3" t="s">
        <v>181</v>
      </c>
      <c r="E310" s="3" t="s">
        <v>24</v>
      </c>
      <c r="F310" s="10">
        <f>'прил.6'!G318</f>
        <v>19581.3</v>
      </c>
    </row>
    <row r="311" spans="1:6" ht="38.25" customHeight="1">
      <c r="A311" s="19" t="s">
        <v>18</v>
      </c>
      <c r="B311" s="3" t="s">
        <v>207</v>
      </c>
      <c r="C311" s="3" t="s">
        <v>280</v>
      </c>
      <c r="D311" s="3" t="s">
        <v>181</v>
      </c>
      <c r="E311" s="3" t="s">
        <v>26</v>
      </c>
      <c r="F311" s="10">
        <f>'прил.6'!G319</f>
        <v>930032.4</v>
      </c>
    </row>
    <row r="312" spans="1:6" ht="19.5" customHeight="1">
      <c r="A312" s="16" t="s">
        <v>394</v>
      </c>
      <c r="B312" s="3" t="s">
        <v>207</v>
      </c>
      <c r="C312" s="3" t="s">
        <v>280</v>
      </c>
      <c r="D312" s="3" t="s">
        <v>183</v>
      </c>
      <c r="E312" s="3"/>
      <c r="F312" s="10">
        <f>F313</f>
        <v>243320</v>
      </c>
    </row>
    <row r="313" spans="1:6" ht="16.5" customHeight="1">
      <c r="A313" s="16" t="s">
        <v>106</v>
      </c>
      <c r="B313" s="3" t="s">
        <v>207</v>
      </c>
      <c r="C313" s="3" t="s">
        <v>280</v>
      </c>
      <c r="D313" s="3" t="s">
        <v>184</v>
      </c>
      <c r="E313" s="3"/>
      <c r="F313" s="10">
        <f>F315+F317+F318+F314+F316</f>
        <v>243320</v>
      </c>
    </row>
    <row r="314" spans="1:6" ht="34.5" customHeight="1">
      <c r="A314" s="16" t="s">
        <v>459</v>
      </c>
      <c r="B314" s="3" t="s">
        <v>207</v>
      </c>
      <c r="C314" s="3" t="s">
        <v>280</v>
      </c>
      <c r="D314" s="3" t="s">
        <v>184</v>
      </c>
      <c r="E314" s="3" t="s">
        <v>403</v>
      </c>
      <c r="F314" s="10">
        <f>'прил.6'!G773</f>
        <v>4024.7</v>
      </c>
    </row>
    <row r="315" spans="1:6" ht="37.5" customHeight="1">
      <c r="A315" s="16" t="s">
        <v>84</v>
      </c>
      <c r="B315" s="3" t="s">
        <v>207</v>
      </c>
      <c r="C315" s="3" t="s">
        <v>280</v>
      </c>
      <c r="D315" s="3" t="s">
        <v>184</v>
      </c>
      <c r="E315" s="3" t="s">
        <v>24</v>
      </c>
      <c r="F315" s="10">
        <f>'прил.6'!G542</f>
        <v>17383.5</v>
      </c>
    </row>
    <row r="316" spans="1:6" ht="23.25" customHeight="1">
      <c r="A316" s="16" t="s">
        <v>83</v>
      </c>
      <c r="B316" s="11" t="s">
        <v>207</v>
      </c>
      <c r="C316" s="11" t="s">
        <v>280</v>
      </c>
      <c r="D316" s="11" t="s">
        <v>184</v>
      </c>
      <c r="E316" s="11" t="s">
        <v>25</v>
      </c>
      <c r="F316" s="10">
        <f>'прил.6'!G543</f>
        <v>170</v>
      </c>
    </row>
    <row r="317" spans="1:6" ht="34.5" customHeight="1">
      <c r="A317" s="19" t="s">
        <v>331</v>
      </c>
      <c r="B317" s="3" t="s">
        <v>207</v>
      </c>
      <c r="C317" s="3" t="s">
        <v>280</v>
      </c>
      <c r="D317" s="3" t="s">
        <v>184</v>
      </c>
      <c r="E317" s="3" t="s">
        <v>26</v>
      </c>
      <c r="F317" s="10">
        <f>'прил.6'!G462+'прил.6'!G544+'прил.6'!G322</f>
        <v>221284.3</v>
      </c>
    </row>
    <row r="318" spans="1:6" ht="20.25" customHeight="1">
      <c r="A318" s="19" t="s">
        <v>330</v>
      </c>
      <c r="B318" s="3" t="s">
        <v>207</v>
      </c>
      <c r="C318" s="3" t="s">
        <v>280</v>
      </c>
      <c r="D318" s="3" t="s">
        <v>184</v>
      </c>
      <c r="E318" s="3" t="s">
        <v>299</v>
      </c>
      <c r="F318" s="10">
        <f>'прил.6'!G545+'прил.6'!G323</f>
        <v>457.5</v>
      </c>
    </row>
    <row r="319" spans="1:6" ht="20.25" customHeight="1">
      <c r="A319" s="19" t="s">
        <v>506</v>
      </c>
      <c r="B319" s="11" t="s">
        <v>207</v>
      </c>
      <c r="C319" s="11" t="s">
        <v>280</v>
      </c>
      <c r="D319" s="11" t="s">
        <v>507</v>
      </c>
      <c r="E319" s="11"/>
      <c r="F319" s="10">
        <f>F320+F325+F323</f>
        <v>4196.2</v>
      </c>
    </row>
    <row r="320" spans="1:6" ht="20.25" customHeight="1">
      <c r="A320" s="19" t="s">
        <v>538</v>
      </c>
      <c r="B320" s="11" t="s">
        <v>207</v>
      </c>
      <c r="C320" s="11" t="s">
        <v>280</v>
      </c>
      <c r="D320" s="11" t="s">
        <v>527</v>
      </c>
      <c r="E320" s="11"/>
      <c r="F320" s="10">
        <f>SUM(F321:F322)</f>
        <v>627.2</v>
      </c>
    </row>
    <row r="321" spans="1:6" ht="20.25" customHeight="1">
      <c r="A321" s="19" t="s">
        <v>83</v>
      </c>
      <c r="B321" s="11" t="s">
        <v>207</v>
      </c>
      <c r="C321" s="11" t="s">
        <v>280</v>
      </c>
      <c r="D321" s="11" t="s">
        <v>527</v>
      </c>
      <c r="E321" s="11" t="s">
        <v>25</v>
      </c>
      <c r="F321" s="10">
        <f>'прил.6'!G326</f>
        <v>313.6</v>
      </c>
    </row>
    <row r="322" spans="1:6" ht="20.25" customHeight="1">
      <c r="A322" s="19" t="s">
        <v>330</v>
      </c>
      <c r="B322" s="11" t="s">
        <v>207</v>
      </c>
      <c r="C322" s="11" t="s">
        <v>280</v>
      </c>
      <c r="D322" s="11" t="s">
        <v>527</v>
      </c>
      <c r="E322" s="11" t="s">
        <v>299</v>
      </c>
      <c r="F322" s="10">
        <f>'прил.6'!G327</f>
        <v>313.6</v>
      </c>
    </row>
    <row r="323" spans="1:6" ht="34.5" customHeight="1">
      <c r="A323" s="19" t="s">
        <v>535</v>
      </c>
      <c r="B323" s="11" t="s">
        <v>207</v>
      </c>
      <c r="C323" s="11" t="s">
        <v>280</v>
      </c>
      <c r="D323" s="11" t="s">
        <v>528</v>
      </c>
      <c r="E323" s="11"/>
      <c r="F323" s="10">
        <f>F324</f>
        <v>500</v>
      </c>
    </row>
    <row r="324" spans="1:6" ht="20.25" customHeight="1">
      <c r="A324" s="19" t="s">
        <v>330</v>
      </c>
      <c r="B324" s="11" t="s">
        <v>207</v>
      </c>
      <c r="C324" s="11" t="s">
        <v>280</v>
      </c>
      <c r="D324" s="11" t="s">
        <v>528</v>
      </c>
      <c r="E324" s="11" t="s">
        <v>299</v>
      </c>
      <c r="F324" s="10">
        <f>'прил.6'!G329</f>
        <v>500</v>
      </c>
    </row>
    <row r="325" spans="1:6" ht="20.25" customHeight="1">
      <c r="A325" s="84" t="s">
        <v>537</v>
      </c>
      <c r="B325" s="11" t="s">
        <v>207</v>
      </c>
      <c r="C325" s="11" t="s">
        <v>280</v>
      </c>
      <c r="D325" s="11" t="s">
        <v>536</v>
      </c>
      <c r="E325" s="11"/>
      <c r="F325" s="10">
        <f>F326</f>
        <v>3069</v>
      </c>
    </row>
    <row r="326" spans="1:6" ht="20.25" customHeight="1">
      <c r="A326" s="19" t="s">
        <v>330</v>
      </c>
      <c r="B326" s="11" t="s">
        <v>207</v>
      </c>
      <c r="C326" s="11" t="s">
        <v>280</v>
      </c>
      <c r="D326" s="11" t="s">
        <v>536</v>
      </c>
      <c r="E326" s="11" t="s">
        <v>299</v>
      </c>
      <c r="F326" s="10">
        <f>'прил.6'!G331</f>
        <v>3069</v>
      </c>
    </row>
    <row r="327" spans="1:6" ht="20.25" customHeight="1">
      <c r="A327" s="22" t="s">
        <v>364</v>
      </c>
      <c r="B327" s="3" t="s">
        <v>207</v>
      </c>
      <c r="C327" s="3" t="s">
        <v>280</v>
      </c>
      <c r="D327" s="3" t="s">
        <v>166</v>
      </c>
      <c r="E327" s="3"/>
      <c r="F327" s="10">
        <f>F328</f>
        <v>2330.7000000000003</v>
      </c>
    </row>
    <row r="328" spans="1:6" ht="20.25" customHeight="1">
      <c r="A328" s="22" t="s">
        <v>297</v>
      </c>
      <c r="B328" s="3" t="s">
        <v>207</v>
      </c>
      <c r="C328" s="3" t="s">
        <v>280</v>
      </c>
      <c r="D328" s="3" t="s">
        <v>294</v>
      </c>
      <c r="E328" s="3"/>
      <c r="F328" s="10">
        <f>F329+F331</f>
        <v>2330.7000000000003</v>
      </c>
    </row>
    <row r="329" spans="1:6" ht="37.5" customHeight="1">
      <c r="A329" s="16" t="s">
        <v>80</v>
      </c>
      <c r="B329" s="3" t="s">
        <v>207</v>
      </c>
      <c r="C329" s="3" t="s">
        <v>280</v>
      </c>
      <c r="D329" s="3" t="s">
        <v>79</v>
      </c>
      <c r="E329" s="3"/>
      <c r="F329" s="10">
        <f>F330</f>
        <v>2102.8</v>
      </c>
    </row>
    <row r="330" spans="1:6" ht="20.25" customHeight="1">
      <c r="A330" s="19" t="s">
        <v>235</v>
      </c>
      <c r="B330" s="3" t="s">
        <v>207</v>
      </c>
      <c r="C330" s="3" t="s">
        <v>280</v>
      </c>
      <c r="D330" s="3" t="s">
        <v>79</v>
      </c>
      <c r="E330" s="3" t="s">
        <v>326</v>
      </c>
      <c r="F330" s="10">
        <f>'прил.6'!G466+'прил.6'!G549+'прил.6'!G335</f>
        <v>2102.8</v>
      </c>
    </row>
    <row r="331" spans="1:6" ht="50.25" customHeight="1">
      <c r="A331" s="19" t="s">
        <v>201</v>
      </c>
      <c r="B331" s="3" t="s">
        <v>207</v>
      </c>
      <c r="C331" s="3" t="s">
        <v>280</v>
      </c>
      <c r="D331" s="3" t="s">
        <v>200</v>
      </c>
      <c r="E331" s="3"/>
      <c r="F331" s="10">
        <f>F332</f>
        <v>227.9</v>
      </c>
    </row>
    <row r="332" spans="1:6" ht="20.25" customHeight="1">
      <c r="A332" s="19" t="s">
        <v>235</v>
      </c>
      <c r="B332" s="3" t="s">
        <v>207</v>
      </c>
      <c r="C332" s="3" t="s">
        <v>280</v>
      </c>
      <c r="D332" s="3" t="s">
        <v>200</v>
      </c>
      <c r="E332" s="3" t="s">
        <v>326</v>
      </c>
      <c r="F332" s="10">
        <f>'прил.6'!G337</f>
        <v>227.9</v>
      </c>
    </row>
    <row r="333" spans="1:6" ht="20.25" customHeight="1">
      <c r="A333" s="19" t="s">
        <v>220</v>
      </c>
      <c r="B333" s="11" t="s">
        <v>207</v>
      </c>
      <c r="C333" s="11" t="s">
        <v>280</v>
      </c>
      <c r="D333" s="11" t="s">
        <v>182</v>
      </c>
      <c r="E333" s="11"/>
      <c r="F333" s="10">
        <f>F334</f>
        <v>22922</v>
      </c>
    </row>
    <row r="334" spans="1:6" ht="20.25" customHeight="1">
      <c r="A334" s="19" t="s">
        <v>490</v>
      </c>
      <c r="B334" s="11" t="s">
        <v>207</v>
      </c>
      <c r="C334" s="11" t="s">
        <v>280</v>
      </c>
      <c r="D334" s="11" t="s">
        <v>489</v>
      </c>
      <c r="E334" s="11"/>
      <c r="F334" s="10">
        <f>F336+F337+F335</f>
        <v>22922</v>
      </c>
    </row>
    <row r="335" spans="1:6" ht="42.75" customHeight="1">
      <c r="A335" s="19" t="s">
        <v>17</v>
      </c>
      <c r="B335" s="11" t="s">
        <v>207</v>
      </c>
      <c r="C335" s="11" t="s">
        <v>280</v>
      </c>
      <c r="D335" s="11" t="s">
        <v>489</v>
      </c>
      <c r="E335" s="11" t="s">
        <v>24</v>
      </c>
      <c r="F335" s="10">
        <f>'прил.6'!G340</f>
        <v>380.7</v>
      </c>
    </row>
    <row r="336" spans="1:6" ht="41.25" customHeight="1">
      <c r="A336" s="19" t="s">
        <v>18</v>
      </c>
      <c r="B336" s="11" t="s">
        <v>207</v>
      </c>
      <c r="C336" s="11" t="s">
        <v>280</v>
      </c>
      <c r="D336" s="11" t="s">
        <v>489</v>
      </c>
      <c r="E336" s="11" t="s">
        <v>26</v>
      </c>
      <c r="F336" s="10">
        <f>'прил.6'!G341</f>
        <v>22541.3</v>
      </c>
    </row>
    <row r="337" spans="1:6" ht="20.25" customHeight="1" hidden="1">
      <c r="A337" s="19" t="s">
        <v>330</v>
      </c>
      <c r="B337" s="11" t="s">
        <v>207</v>
      </c>
      <c r="C337" s="11" t="s">
        <v>280</v>
      </c>
      <c r="D337" s="11" t="s">
        <v>489</v>
      </c>
      <c r="E337" s="11" t="s">
        <v>299</v>
      </c>
      <c r="F337" s="10">
        <f>'прил.6'!G342</f>
        <v>0</v>
      </c>
    </row>
    <row r="338" spans="1:6" ht="19.5" customHeight="1">
      <c r="A338" s="19" t="s">
        <v>305</v>
      </c>
      <c r="B338" s="3" t="s">
        <v>207</v>
      </c>
      <c r="C338" s="3" t="s">
        <v>280</v>
      </c>
      <c r="D338" s="3" t="s">
        <v>306</v>
      </c>
      <c r="E338" s="3"/>
      <c r="F338" s="10">
        <f>F339</f>
        <v>233575.8</v>
      </c>
    </row>
    <row r="339" spans="1:6" ht="21.75" customHeight="1">
      <c r="A339" s="19" t="s">
        <v>309</v>
      </c>
      <c r="B339" s="3" t="s">
        <v>207</v>
      </c>
      <c r="C339" s="3" t="s">
        <v>280</v>
      </c>
      <c r="D339" s="3" t="s">
        <v>308</v>
      </c>
      <c r="E339" s="3"/>
      <c r="F339" s="10">
        <f>F340+F343</f>
        <v>233575.8</v>
      </c>
    </row>
    <row r="340" spans="1:6" ht="120" customHeight="1">
      <c r="A340" s="19" t="s">
        <v>388</v>
      </c>
      <c r="B340" s="3" t="s">
        <v>207</v>
      </c>
      <c r="C340" s="3" t="s">
        <v>280</v>
      </c>
      <c r="D340" s="3" t="s">
        <v>310</v>
      </c>
      <c r="E340" s="3"/>
      <c r="F340" s="10">
        <f>SUM(F341:F342)</f>
        <v>111789.6</v>
      </c>
    </row>
    <row r="341" spans="1:6" ht="22.5" customHeight="1">
      <c r="A341" s="19" t="s">
        <v>235</v>
      </c>
      <c r="B341" s="3" t="s">
        <v>207</v>
      </c>
      <c r="C341" s="3" t="s">
        <v>280</v>
      </c>
      <c r="D341" s="3" t="s">
        <v>310</v>
      </c>
      <c r="E341" s="3" t="s">
        <v>326</v>
      </c>
      <c r="F341" s="10">
        <f>'прил.6'!G346</f>
        <v>1227.8</v>
      </c>
    </row>
    <row r="342" spans="1:6" ht="38.25" customHeight="1">
      <c r="A342" s="19" t="s">
        <v>331</v>
      </c>
      <c r="B342" s="3" t="s">
        <v>207</v>
      </c>
      <c r="C342" s="3" t="s">
        <v>280</v>
      </c>
      <c r="D342" s="3" t="s">
        <v>310</v>
      </c>
      <c r="E342" s="3" t="s">
        <v>26</v>
      </c>
      <c r="F342" s="10">
        <f>'прил.6'!G347</f>
        <v>110561.8</v>
      </c>
    </row>
    <row r="343" spans="1:6" ht="84" customHeight="1">
      <c r="A343" s="52" t="s">
        <v>54</v>
      </c>
      <c r="B343" s="3" t="s">
        <v>207</v>
      </c>
      <c r="C343" s="3" t="s">
        <v>280</v>
      </c>
      <c r="D343" s="3" t="s">
        <v>186</v>
      </c>
      <c r="E343" s="3"/>
      <c r="F343" s="10">
        <f>F345+F344</f>
        <v>121786.2</v>
      </c>
    </row>
    <row r="344" spans="1:6" ht="25.5" customHeight="1">
      <c r="A344" s="19" t="s">
        <v>235</v>
      </c>
      <c r="B344" s="3" t="s">
        <v>207</v>
      </c>
      <c r="C344" s="3" t="s">
        <v>280</v>
      </c>
      <c r="D344" s="3" t="s">
        <v>186</v>
      </c>
      <c r="E344" s="3" t="s">
        <v>326</v>
      </c>
      <c r="F344" s="10">
        <f>'прил.6'!G349</f>
        <v>166.4</v>
      </c>
    </row>
    <row r="345" spans="1:6" ht="38.25" customHeight="1">
      <c r="A345" s="19" t="s">
        <v>331</v>
      </c>
      <c r="B345" s="3" t="s">
        <v>207</v>
      </c>
      <c r="C345" s="3" t="s">
        <v>280</v>
      </c>
      <c r="D345" s="3" t="s">
        <v>186</v>
      </c>
      <c r="E345" s="3" t="s">
        <v>26</v>
      </c>
      <c r="F345" s="10">
        <f>'прил.6'!G350</f>
        <v>121619.8</v>
      </c>
    </row>
    <row r="346" spans="1:6" ht="18.75" customHeight="1">
      <c r="A346" s="16" t="s">
        <v>224</v>
      </c>
      <c r="B346" s="3" t="s">
        <v>207</v>
      </c>
      <c r="C346" s="3" t="s">
        <v>207</v>
      </c>
      <c r="D346" s="3"/>
      <c r="E346" s="3"/>
      <c r="F346" s="10">
        <f>F347+F360+F365+F372+F353</f>
        <v>78939.3</v>
      </c>
    </row>
    <row r="347" spans="1:6" ht="19.5" customHeight="1">
      <c r="A347" s="16" t="s">
        <v>246</v>
      </c>
      <c r="B347" s="3" t="s">
        <v>207</v>
      </c>
      <c r="C347" s="3" t="s">
        <v>207</v>
      </c>
      <c r="D347" s="3" t="s">
        <v>129</v>
      </c>
      <c r="E347" s="3"/>
      <c r="F347" s="10">
        <f>F348+F350</f>
        <v>6962.8</v>
      </c>
    </row>
    <row r="348" spans="1:6" ht="17.25" customHeight="1">
      <c r="A348" s="16" t="s">
        <v>247</v>
      </c>
      <c r="B348" s="3" t="s">
        <v>207</v>
      </c>
      <c r="C348" s="3" t="s">
        <v>207</v>
      </c>
      <c r="D348" s="3" t="s">
        <v>128</v>
      </c>
      <c r="E348" s="3"/>
      <c r="F348" s="10">
        <f>F349</f>
        <v>844.8</v>
      </c>
    </row>
    <row r="349" spans="1:6" ht="36.75" customHeight="1">
      <c r="A349" s="16" t="s">
        <v>331</v>
      </c>
      <c r="B349" s="3" t="s">
        <v>207</v>
      </c>
      <c r="C349" s="3" t="s">
        <v>207</v>
      </c>
      <c r="D349" s="3" t="s">
        <v>128</v>
      </c>
      <c r="E349" s="3" t="s">
        <v>26</v>
      </c>
      <c r="F349" s="10">
        <f>'прил.6'!G125</f>
        <v>844.8</v>
      </c>
    </row>
    <row r="350" spans="1:6" ht="18.75" customHeight="1">
      <c r="A350" s="19" t="s">
        <v>106</v>
      </c>
      <c r="B350" s="3" t="s">
        <v>207</v>
      </c>
      <c r="C350" s="3" t="s">
        <v>207</v>
      </c>
      <c r="D350" s="3" t="s">
        <v>273</v>
      </c>
      <c r="E350" s="3"/>
      <c r="F350" s="10">
        <f>F351+F352</f>
        <v>6118</v>
      </c>
    </row>
    <row r="351" spans="1:6" ht="39.75" customHeight="1">
      <c r="A351" s="16" t="s">
        <v>331</v>
      </c>
      <c r="B351" s="3" t="s">
        <v>207</v>
      </c>
      <c r="C351" s="3" t="s">
        <v>207</v>
      </c>
      <c r="D351" s="3" t="s">
        <v>273</v>
      </c>
      <c r="E351" s="3" t="s">
        <v>26</v>
      </c>
      <c r="F351" s="10">
        <f>'прил.6'!G127</f>
        <v>6049.3</v>
      </c>
    </row>
    <row r="352" spans="1:6" ht="20.25" customHeight="1">
      <c r="A352" s="16" t="s">
        <v>330</v>
      </c>
      <c r="B352" s="3" t="s">
        <v>207</v>
      </c>
      <c r="C352" s="3" t="s">
        <v>207</v>
      </c>
      <c r="D352" s="3" t="s">
        <v>273</v>
      </c>
      <c r="E352" s="3" t="s">
        <v>299</v>
      </c>
      <c r="F352" s="10">
        <f>'прил.6'!G128</f>
        <v>68.7</v>
      </c>
    </row>
    <row r="353" spans="1:6" ht="18" customHeight="1">
      <c r="A353" s="19" t="s">
        <v>248</v>
      </c>
      <c r="B353" s="3" t="s">
        <v>207</v>
      </c>
      <c r="C353" s="3" t="s">
        <v>207</v>
      </c>
      <c r="D353" s="3" t="s">
        <v>191</v>
      </c>
      <c r="E353" s="3"/>
      <c r="F353" s="10">
        <f>F354+F358</f>
        <v>30369</v>
      </c>
    </row>
    <row r="354" spans="1:6" ht="16.5" customHeight="1">
      <c r="A354" s="16" t="s">
        <v>16</v>
      </c>
      <c r="B354" s="3" t="s">
        <v>207</v>
      </c>
      <c r="C354" s="3" t="s">
        <v>207</v>
      </c>
      <c r="D354" s="3" t="s">
        <v>210</v>
      </c>
      <c r="E354" s="3"/>
      <c r="F354" s="10">
        <f>F355+F356+F357</f>
        <v>30369</v>
      </c>
    </row>
    <row r="355" spans="1:6" ht="16.5" customHeight="1">
      <c r="A355" s="16" t="s">
        <v>265</v>
      </c>
      <c r="B355" s="3" t="s">
        <v>207</v>
      </c>
      <c r="C355" s="3" t="s">
        <v>207</v>
      </c>
      <c r="D355" s="3" t="s">
        <v>210</v>
      </c>
      <c r="E355" s="3" t="s">
        <v>88</v>
      </c>
      <c r="F355" s="10">
        <f>'прил.6'!G602</f>
        <v>23563.2</v>
      </c>
    </row>
    <row r="356" spans="1:6" s="60" customFormat="1" ht="18" customHeight="1">
      <c r="A356" s="22" t="s">
        <v>406</v>
      </c>
      <c r="B356" s="3" t="s">
        <v>207</v>
      </c>
      <c r="C356" s="3" t="s">
        <v>207</v>
      </c>
      <c r="D356" s="3" t="s">
        <v>210</v>
      </c>
      <c r="E356" s="3" t="s">
        <v>405</v>
      </c>
      <c r="F356" s="10">
        <f>'прил.6'!G603</f>
        <v>6805.8</v>
      </c>
    </row>
    <row r="357" spans="1:6" s="28" customFormat="1" ht="18" customHeight="1" hidden="1">
      <c r="A357" s="19" t="s">
        <v>335</v>
      </c>
      <c r="B357" s="3" t="s">
        <v>207</v>
      </c>
      <c r="C357" s="3" t="s">
        <v>207</v>
      </c>
      <c r="D357" s="3" t="s">
        <v>210</v>
      </c>
      <c r="E357" s="3" t="s">
        <v>41</v>
      </c>
      <c r="F357" s="10">
        <f>'прил.6'!G604</f>
        <v>0</v>
      </c>
    </row>
    <row r="358" spans="1:6" s="28" customFormat="1" ht="18" customHeight="1" hidden="1">
      <c r="A358" s="16" t="s">
        <v>414</v>
      </c>
      <c r="B358" s="3" t="s">
        <v>207</v>
      </c>
      <c r="C358" s="3" t="s">
        <v>207</v>
      </c>
      <c r="D358" s="3" t="s">
        <v>415</v>
      </c>
      <c r="E358" s="3"/>
      <c r="F358" s="10">
        <f>F359</f>
        <v>0</v>
      </c>
    </row>
    <row r="359" spans="1:6" s="28" customFormat="1" ht="18" customHeight="1" hidden="1">
      <c r="A359" s="22" t="s">
        <v>416</v>
      </c>
      <c r="B359" s="3" t="s">
        <v>207</v>
      </c>
      <c r="C359" s="3" t="s">
        <v>207</v>
      </c>
      <c r="D359" s="3" t="s">
        <v>415</v>
      </c>
      <c r="E359" s="3" t="s">
        <v>405</v>
      </c>
      <c r="F359" s="10">
        <f>'прил.6'!G606</f>
        <v>0</v>
      </c>
    </row>
    <row r="360" spans="1:6" ht="15.75" customHeight="1">
      <c r="A360" s="24" t="s">
        <v>95</v>
      </c>
      <c r="B360" s="3" t="s">
        <v>207</v>
      </c>
      <c r="C360" s="3" t="s">
        <v>207</v>
      </c>
      <c r="D360" s="3" t="s">
        <v>136</v>
      </c>
      <c r="E360" s="3"/>
      <c r="F360" s="10">
        <f>F361</f>
        <v>3993.3999999999996</v>
      </c>
    </row>
    <row r="361" spans="1:6" ht="51.75" customHeight="1">
      <c r="A361" s="20" t="s">
        <v>78</v>
      </c>
      <c r="B361" s="3" t="s">
        <v>207</v>
      </c>
      <c r="C361" s="3" t="s">
        <v>207</v>
      </c>
      <c r="D361" s="3" t="s">
        <v>307</v>
      </c>
      <c r="E361" s="3"/>
      <c r="F361" s="10">
        <f>F362</f>
        <v>3993.3999999999996</v>
      </c>
    </row>
    <row r="362" spans="1:6" ht="23.25" customHeight="1">
      <c r="A362" s="32" t="s">
        <v>4</v>
      </c>
      <c r="B362" s="11" t="s">
        <v>207</v>
      </c>
      <c r="C362" s="11" t="s">
        <v>207</v>
      </c>
      <c r="D362" s="11" t="s">
        <v>3</v>
      </c>
      <c r="E362" s="3"/>
      <c r="F362" s="10">
        <f>F363+F364</f>
        <v>3993.3999999999996</v>
      </c>
    </row>
    <row r="363" spans="1:6" ht="18" customHeight="1">
      <c r="A363" s="22" t="s">
        <v>20</v>
      </c>
      <c r="B363" s="3" t="s">
        <v>207</v>
      </c>
      <c r="C363" s="3" t="s">
        <v>207</v>
      </c>
      <c r="D363" s="11" t="s">
        <v>3</v>
      </c>
      <c r="E363" s="3" t="s">
        <v>396</v>
      </c>
      <c r="F363" s="10">
        <f>'прил.6'!G830</f>
        <v>3152.1</v>
      </c>
    </row>
    <row r="364" spans="1:6" ht="35.25" customHeight="1">
      <c r="A364" s="16" t="s">
        <v>459</v>
      </c>
      <c r="B364" s="11" t="s">
        <v>207</v>
      </c>
      <c r="C364" s="11" t="s">
        <v>207</v>
      </c>
      <c r="D364" s="11" t="s">
        <v>3</v>
      </c>
      <c r="E364" s="11" t="s">
        <v>403</v>
      </c>
      <c r="F364" s="10">
        <f>'прил.6'!G776</f>
        <v>841.3</v>
      </c>
    </row>
    <row r="365" spans="1:6" ht="18.75" customHeight="1">
      <c r="A365" s="19" t="s">
        <v>305</v>
      </c>
      <c r="B365" s="3" t="s">
        <v>207</v>
      </c>
      <c r="C365" s="3" t="s">
        <v>207</v>
      </c>
      <c r="D365" s="3" t="s">
        <v>306</v>
      </c>
      <c r="E365" s="3"/>
      <c r="F365" s="10">
        <f>F366+F369</f>
        <v>36265.3</v>
      </c>
    </row>
    <row r="366" spans="1:6" ht="18.75" customHeight="1">
      <c r="A366" s="19" t="s">
        <v>309</v>
      </c>
      <c r="B366" s="3" t="s">
        <v>207</v>
      </c>
      <c r="C366" s="3" t="s">
        <v>207</v>
      </c>
      <c r="D366" s="3" t="s">
        <v>308</v>
      </c>
      <c r="E366" s="3"/>
      <c r="F366" s="10">
        <f>F367</f>
        <v>6188</v>
      </c>
    </row>
    <row r="367" spans="1:6" ht="120" customHeight="1">
      <c r="A367" s="19" t="s">
        <v>388</v>
      </c>
      <c r="B367" s="3" t="s">
        <v>207</v>
      </c>
      <c r="C367" s="3" t="s">
        <v>207</v>
      </c>
      <c r="D367" s="3" t="s">
        <v>310</v>
      </c>
      <c r="E367" s="3"/>
      <c r="F367" s="10">
        <f>SUM(F368:F368)</f>
        <v>6188</v>
      </c>
    </row>
    <row r="368" spans="1:6" ht="22.5" customHeight="1">
      <c r="A368" s="19" t="s">
        <v>404</v>
      </c>
      <c r="B368" s="3" t="s">
        <v>207</v>
      </c>
      <c r="C368" s="3" t="s">
        <v>207</v>
      </c>
      <c r="D368" s="3" t="s">
        <v>310</v>
      </c>
      <c r="E368" s="3" t="s">
        <v>405</v>
      </c>
      <c r="F368" s="10">
        <f>'прил.6'!G355</f>
        <v>6188</v>
      </c>
    </row>
    <row r="369" spans="1:6" ht="105.75" customHeight="1">
      <c r="A369" s="16" t="s">
        <v>12</v>
      </c>
      <c r="B369" s="3" t="s">
        <v>207</v>
      </c>
      <c r="C369" s="3" t="s">
        <v>207</v>
      </c>
      <c r="D369" s="3" t="s">
        <v>303</v>
      </c>
      <c r="E369" s="3"/>
      <c r="F369" s="10">
        <f>SUM(F370:F371)</f>
        <v>30077.300000000003</v>
      </c>
    </row>
    <row r="370" spans="1:6" ht="24" customHeight="1">
      <c r="A370" s="19" t="s">
        <v>404</v>
      </c>
      <c r="B370" s="3" t="s">
        <v>207</v>
      </c>
      <c r="C370" s="3" t="s">
        <v>207</v>
      </c>
      <c r="D370" s="3" t="s">
        <v>303</v>
      </c>
      <c r="E370" s="3" t="s">
        <v>405</v>
      </c>
      <c r="F370" s="10">
        <f>'прил.6'!G609</f>
        <v>27924.9</v>
      </c>
    </row>
    <row r="371" spans="1:6" ht="18.75" customHeight="1">
      <c r="A371" s="16" t="s">
        <v>330</v>
      </c>
      <c r="B371" s="3" t="s">
        <v>207</v>
      </c>
      <c r="C371" s="3" t="s">
        <v>207</v>
      </c>
      <c r="D371" s="3" t="s">
        <v>303</v>
      </c>
      <c r="E371" s="3" t="s">
        <v>299</v>
      </c>
      <c r="F371" s="10">
        <f>'прил.6'!G610+'прил.6'!G357</f>
        <v>2152.4</v>
      </c>
    </row>
    <row r="372" spans="1:6" ht="18" customHeight="1">
      <c r="A372" s="16" t="s">
        <v>110</v>
      </c>
      <c r="B372" s="3" t="s">
        <v>207</v>
      </c>
      <c r="C372" s="3" t="s">
        <v>207</v>
      </c>
      <c r="D372" s="3" t="s">
        <v>119</v>
      </c>
      <c r="E372" s="3"/>
      <c r="F372" s="10">
        <f>F373</f>
        <v>1348.8</v>
      </c>
    </row>
    <row r="373" spans="1:6" ht="18" customHeight="1">
      <c r="A373" s="16" t="s">
        <v>95</v>
      </c>
      <c r="B373" s="3" t="s">
        <v>207</v>
      </c>
      <c r="C373" s="3" t="s">
        <v>207</v>
      </c>
      <c r="D373" s="3" t="s">
        <v>120</v>
      </c>
      <c r="E373" s="3"/>
      <c r="F373" s="10">
        <f>F374+F376</f>
        <v>1348.8</v>
      </c>
    </row>
    <row r="374" spans="1:6" ht="18" customHeight="1">
      <c r="A374" s="16" t="s">
        <v>42</v>
      </c>
      <c r="B374" s="3" t="s">
        <v>207</v>
      </c>
      <c r="C374" s="3" t="s">
        <v>207</v>
      </c>
      <c r="D374" s="3" t="s">
        <v>124</v>
      </c>
      <c r="E374" s="3"/>
      <c r="F374" s="10">
        <f>F375</f>
        <v>530</v>
      </c>
    </row>
    <row r="375" spans="1:6" ht="21.75" customHeight="1">
      <c r="A375" s="16" t="s">
        <v>330</v>
      </c>
      <c r="B375" s="3" t="s">
        <v>207</v>
      </c>
      <c r="C375" s="3" t="s">
        <v>207</v>
      </c>
      <c r="D375" s="3" t="s">
        <v>124</v>
      </c>
      <c r="E375" s="3" t="s">
        <v>299</v>
      </c>
      <c r="F375" s="10">
        <f>'прил.6'!G132</f>
        <v>530</v>
      </c>
    </row>
    <row r="376" spans="1:6" ht="37.5" customHeight="1">
      <c r="A376" s="19" t="s">
        <v>436</v>
      </c>
      <c r="B376" s="3" t="s">
        <v>207</v>
      </c>
      <c r="C376" s="3" t="s">
        <v>207</v>
      </c>
      <c r="D376" s="3" t="s">
        <v>481</v>
      </c>
      <c r="E376" s="3"/>
      <c r="F376" s="10">
        <f>F378+F377</f>
        <v>818.8</v>
      </c>
    </row>
    <row r="377" spans="1:6" ht="23.25" customHeight="1">
      <c r="A377" s="19" t="s">
        <v>404</v>
      </c>
      <c r="B377" s="3" t="s">
        <v>207</v>
      </c>
      <c r="C377" s="3" t="s">
        <v>207</v>
      </c>
      <c r="D377" s="3" t="s">
        <v>481</v>
      </c>
      <c r="E377" s="3" t="s">
        <v>405</v>
      </c>
      <c r="F377" s="10">
        <f>'прил.6'!G613</f>
        <v>634.3</v>
      </c>
    </row>
    <row r="378" spans="1:6" ht="21.75" customHeight="1">
      <c r="A378" s="22" t="s">
        <v>20</v>
      </c>
      <c r="B378" s="3" t="s">
        <v>207</v>
      </c>
      <c r="C378" s="3" t="s">
        <v>207</v>
      </c>
      <c r="D378" s="3" t="s">
        <v>481</v>
      </c>
      <c r="E378" s="3" t="s">
        <v>396</v>
      </c>
      <c r="F378" s="10">
        <f>'прил.6'!G834</f>
        <v>184.5</v>
      </c>
    </row>
    <row r="379" spans="1:6" ht="20.25" customHeight="1">
      <c r="A379" s="16" t="s">
        <v>358</v>
      </c>
      <c r="B379" s="3" t="s">
        <v>207</v>
      </c>
      <c r="C379" s="3" t="s">
        <v>315</v>
      </c>
      <c r="D379" s="3"/>
      <c r="E379" s="3"/>
      <c r="F379" s="10">
        <f>F380+F398+F401+F415+F409+F383+F391+F395</f>
        <v>544371.7</v>
      </c>
    </row>
    <row r="380" spans="1:6" ht="44.25" customHeight="1">
      <c r="A380" s="19" t="s">
        <v>333</v>
      </c>
      <c r="B380" s="3" t="s">
        <v>207</v>
      </c>
      <c r="C380" s="3" t="s">
        <v>315</v>
      </c>
      <c r="D380" s="3" t="s">
        <v>311</v>
      </c>
      <c r="E380" s="3"/>
      <c r="F380" s="10">
        <f>F381</f>
        <v>17778.2</v>
      </c>
    </row>
    <row r="381" spans="1:6" ht="16.5">
      <c r="A381" s="19" t="s">
        <v>337</v>
      </c>
      <c r="B381" s="3" t="s">
        <v>221</v>
      </c>
      <c r="C381" s="3" t="s">
        <v>365</v>
      </c>
      <c r="D381" s="3" t="s">
        <v>313</v>
      </c>
      <c r="E381" s="3"/>
      <c r="F381" s="10">
        <f>F382</f>
        <v>17778.2</v>
      </c>
    </row>
    <row r="382" spans="1:6" ht="16.5">
      <c r="A382" s="19" t="s">
        <v>335</v>
      </c>
      <c r="B382" s="3" t="s">
        <v>207</v>
      </c>
      <c r="C382" s="3" t="s">
        <v>315</v>
      </c>
      <c r="D382" s="3" t="s">
        <v>313</v>
      </c>
      <c r="E382" s="3" t="s">
        <v>41</v>
      </c>
      <c r="F382" s="10">
        <f>'прил.6'!G361</f>
        <v>17778.2</v>
      </c>
    </row>
    <row r="383" spans="1:6" ht="33">
      <c r="A383" s="19" t="s">
        <v>143</v>
      </c>
      <c r="B383" s="3" t="s">
        <v>207</v>
      </c>
      <c r="C383" s="3" t="s">
        <v>315</v>
      </c>
      <c r="D383" s="3" t="s">
        <v>144</v>
      </c>
      <c r="E383" s="3"/>
      <c r="F383" s="10">
        <f>F384</f>
        <v>111545.7</v>
      </c>
    </row>
    <row r="384" spans="1:6" ht="16.5">
      <c r="A384" s="19" t="s">
        <v>397</v>
      </c>
      <c r="B384" s="3" t="s">
        <v>207</v>
      </c>
      <c r="C384" s="3" t="s">
        <v>315</v>
      </c>
      <c r="D384" s="3" t="s">
        <v>285</v>
      </c>
      <c r="E384" s="3"/>
      <c r="F384" s="10">
        <f>F385+F387+F389</f>
        <v>111545.7</v>
      </c>
    </row>
    <row r="385" spans="1:6" ht="16.5">
      <c r="A385" s="19" t="s">
        <v>19</v>
      </c>
      <c r="B385" s="3" t="s">
        <v>207</v>
      </c>
      <c r="C385" s="3" t="s">
        <v>315</v>
      </c>
      <c r="D385" s="3" t="s">
        <v>286</v>
      </c>
      <c r="E385" s="3"/>
      <c r="F385" s="10">
        <f>F386</f>
        <v>6551.4</v>
      </c>
    </row>
    <row r="386" spans="1:6" ht="16.5">
      <c r="A386" s="22" t="s">
        <v>20</v>
      </c>
      <c r="B386" s="3" t="s">
        <v>207</v>
      </c>
      <c r="C386" s="3" t="s">
        <v>315</v>
      </c>
      <c r="D386" s="3" t="s">
        <v>286</v>
      </c>
      <c r="E386" s="3" t="s">
        <v>396</v>
      </c>
      <c r="F386" s="10">
        <f>'прил.6'!G838</f>
        <v>6551.4</v>
      </c>
    </row>
    <row r="387" spans="1:6" ht="16.5">
      <c r="A387" s="22" t="s">
        <v>407</v>
      </c>
      <c r="B387" s="3" t="s">
        <v>207</v>
      </c>
      <c r="C387" s="3" t="s">
        <v>315</v>
      </c>
      <c r="D387" s="3" t="s">
        <v>288</v>
      </c>
      <c r="E387" s="3"/>
      <c r="F387" s="10">
        <f>F388</f>
        <v>104879.8</v>
      </c>
    </row>
    <row r="388" spans="1:6" ht="16.5">
      <c r="A388" s="22" t="s">
        <v>20</v>
      </c>
      <c r="B388" s="3" t="s">
        <v>207</v>
      </c>
      <c r="C388" s="3" t="s">
        <v>315</v>
      </c>
      <c r="D388" s="3" t="s">
        <v>288</v>
      </c>
      <c r="E388" s="3" t="s">
        <v>396</v>
      </c>
      <c r="F388" s="10">
        <f>'прил.6'!G840</f>
        <v>104879.8</v>
      </c>
    </row>
    <row r="389" spans="1:6" ht="16.5">
      <c r="A389" s="22" t="s">
        <v>557</v>
      </c>
      <c r="B389" s="11" t="s">
        <v>207</v>
      </c>
      <c r="C389" s="11" t="s">
        <v>315</v>
      </c>
      <c r="D389" s="11" t="s">
        <v>544</v>
      </c>
      <c r="E389" s="11"/>
      <c r="F389" s="10">
        <f>F390</f>
        <v>114.5</v>
      </c>
    </row>
    <row r="390" spans="1:6" ht="16.5">
      <c r="A390" s="22" t="s">
        <v>20</v>
      </c>
      <c r="B390" s="11" t="s">
        <v>207</v>
      </c>
      <c r="C390" s="11" t="s">
        <v>315</v>
      </c>
      <c r="D390" s="11" t="s">
        <v>544</v>
      </c>
      <c r="E390" s="11" t="s">
        <v>396</v>
      </c>
      <c r="F390" s="10">
        <f>'прил.6'!G842</f>
        <v>114.5</v>
      </c>
    </row>
    <row r="391" spans="1:6" ht="16.5">
      <c r="A391" s="19" t="s">
        <v>431</v>
      </c>
      <c r="B391" s="3" t="s">
        <v>207</v>
      </c>
      <c r="C391" s="3" t="s">
        <v>315</v>
      </c>
      <c r="D391" s="3" t="s">
        <v>420</v>
      </c>
      <c r="E391" s="3"/>
      <c r="F391" s="10">
        <f>F392</f>
        <v>14660.3</v>
      </c>
    </row>
    <row r="392" spans="1:6" ht="16.5">
      <c r="A392" s="16" t="s">
        <v>106</v>
      </c>
      <c r="B392" s="3" t="s">
        <v>207</v>
      </c>
      <c r="C392" s="3" t="s">
        <v>315</v>
      </c>
      <c r="D392" s="3" t="s">
        <v>421</v>
      </c>
      <c r="E392" s="3"/>
      <c r="F392" s="10">
        <f>F393+F394</f>
        <v>14660.3</v>
      </c>
    </row>
    <row r="393" spans="1:6" ht="33">
      <c r="A393" s="19" t="s">
        <v>331</v>
      </c>
      <c r="B393" s="3" t="s">
        <v>207</v>
      </c>
      <c r="C393" s="3" t="s">
        <v>315</v>
      </c>
      <c r="D393" s="3" t="s">
        <v>421</v>
      </c>
      <c r="E393" s="3" t="s">
        <v>26</v>
      </c>
      <c r="F393" s="10">
        <f>'прил.6'!G364</f>
        <v>6077.7</v>
      </c>
    </row>
    <row r="394" spans="1:6" ht="26.25" customHeight="1">
      <c r="A394" s="19" t="s">
        <v>330</v>
      </c>
      <c r="B394" s="3" t="s">
        <v>207</v>
      </c>
      <c r="C394" s="3" t="s">
        <v>315</v>
      </c>
      <c r="D394" s="3" t="s">
        <v>421</v>
      </c>
      <c r="E394" s="3" t="s">
        <v>299</v>
      </c>
      <c r="F394" s="10">
        <f>'прил.6'!G365</f>
        <v>8582.6</v>
      </c>
    </row>
    <row r="395" spans="1:6" ht="26.25" customHeight="1">
      <c r="A395" s="77" t="s">
        <v>506</v>
      </c>
      <c r="B395" s="11" t="s">
        <v>207</v>
      </c>
      <c r="C395" s="11" t="s">
        <v>315</v>
      </c>
      <c r="D395" s="11" t="s">
        <v>507</v>
      </c>
      <c r="E395" s="11"/>
      <c r="F395" s="10">
        <f>F396</f>
        <v>250000</v>
      </c>
    </row>
    <row r="396" spans="1:6" ht="26.25" customHeight="1">
      <c r="A396" s="22" t="s">
        <v>508</v>
      </c>
      <c r="B396" s="11" t="s">
        <v>207</v>
      </c>
      <c r="C396" s="11" t="s">
        <v>315</v>
      </c>
      <c r="D396" s="11" t="s">
        <v>505</v>
      </c>
      <c r="E396" s="11"/>
      <c r="F396" s="10">
        <f>F397</f>
        <v>250000</v>
      </c>
    </row>
    <row r="397" spans="1:6" ht="26.25" customHeight="1">
      <c r="A397" s="22" t="s">
        <v>20</v>
      </c>
      <c r="B397" s="11" t="s">
        <v>207</v>
      </c>
      <c r="C397" s="11" t="s">
        <v>315</v>
      </c>
      <c r="D397" s="11" t="s">
        <v>505</v>
      </c>
      <c r="E397" s="11" t="s">
        <v>396</v>
      </c>
      <c r="F397" s="10">
        <f>'прил.6'!G845+'прил.6'!G733</f>
        <v>250000</v>
      </c>
    </row>
    <row r="398" spans="1:6" ht="51" customHeight="1">
      <c r="A398" s="19" t="s">
        <v>68</v>
      </c>
      <c r="B398" s="3" t="s">
        <v>207</v>
      </c>
      <c r="C398" s="3" t="s">
        <v>315</v>
      </c>
      <c r="D398" s="3" t="s">
        <v>213</v>
      </c>
      <c r="E398" s="3"/>
      <c r="F398" s="10">
        <f>F399</f>
        <v>49742.4</v>
      </c>
    </row>
    <row r="399" spans="1:6" ht="25.5" customHeight="1">
      <c r="A399" s="16" t="s">
        <v>106</v>
      </c>
      <c r="B399" s="11" t="s">
        <v>207</v>
      </c>
      <c r="C399" s="11" t="s">
        <v>315</v>
      </c>
      <c r="D399" s="11" t="s">
        <v>214</v>
      </c>
      <c r="E399" s="3"/>
      <c r="F399" s="10">
        <f>F400</f>
        <v>49742.4</v>
      </c>
    </row>
    <row r="400" spans="1:6" ht="33">
      <c r="A400" s="19" t="s">
        <v>331</v>
      </c>
      <c r="B400" s="3" t="s">
        <v>207</v>
      </c>
      <c r="C400" s="3" t="s">
        <v>315</v>
      </c>
      <c r="D400" s="3" t="s">
        <v>214</v>
      </c>
      <c r="E400" s="3" t="s">
        <v>26</v>
      </c>
      <c r="F400" s="10">
        <f>'прил.6'!G368</f>
        <v>49742.4</v>
      </c>
    </row>
    <row r="401" spans="1:6" ht="19.5" customHeight="1">
      <c r="A401" s="19" t="s">
        <v>95</v>
      </c>
      <c r="B401" s="3" t="s">
        <v>207</v>
      </c>
      <c r="C401" s="3" t="s">
        <v>315</v>
      </c>
      <c r="D401" s="3" t="s">
        <v>136</v>
      </c>
      <c r="E401" s="3"/>
      <c r="F401" s="10">
        <f>F404+F406+F402</f>
        <v>26971</v>
      </c>
    </row>
    <row r="402" spans="1:6" ht="34.5" customHeight="1">
      <c r="A402" s="26" t="s">
        <v>451</v>
      </c>
      <c r="B402" s="3" t="s">
        <v>207</v>
      </c>
      <c r="C402" s="3" t="s">
        <v>315</v>
      </c>
      <c r="D402" s="11" t="s">
        <v>450</v>
      </c>
      <c r="E402" s="11"/>
      <c r="F402" s="10">
        <f>F403</f>
        <v>107.7</v>
      </c>
    </row>
    <row r="403" spans="1:6" ht="19.5" customHeight="1">
      <c r="A403" s="19" t="s">
        <v>330</v>
      </c>
      <c r="B403" s="3" t="s">
        <v>207</v>
      </c>
      <c r="C403" s="3" t="s">
        <v>315</v>
      </c>
      <c r="D403" s="11" t="s">
        <v>450</v>
      </c>
      <c r="E403" s="11" t="s">
        <v>299</v>
      </c>
      <c r="F403" s="10">
        <f>'прил.6'!G371</f>
        <v>107.7</v>
      </c>
    </row>
    <row r="404" spans="1:6" ht="33" customHeight="1">
      <c r="A404" s="16" t="s">
        <v>58</v>
      </c>
      <c r="B404" s="3" t="s">
        <v>207</v>
      </c>
      <c r="C404" s="3" t="s">
        <v>315</v>
      </c>
      <c r="D404" s="3" t="s">
        <v>175</v>
      </c>
      <c r="E404" s="11"/>
      <c r="F404" s="10">
        <f>F405</f>
        <v>150</v>
      </c>
    </row>
    <row r="405" spans="1:6" ht="16.5">
      <c r="A405" s="16" t="s">
        <v>330</v>
      </c>
      <c r="B405" s="3" t="s">
        <v>207</v>
      </c>
      <c r="C405" s="3" t="s">
        <v>315</v>
      </c>
      <c r="D405" s="3" t="s">
        <v>175</v>
      </c>
      <c r="E405" s="11" t="s">
        <v>299</v>
      </c>
      <c r="F405" s="10">
        <f>'прил.6'!G470</f>
        <v>150</v>
      </c>
    </row>
    <row r="406" spans="1:6" ht="49.5">
      <c r="A406" s="26" t="s">
        <v>9</v>
      </c>
      <c r="B406" s="3" t="s">
        <v>207</v>
      </c>
      <c r="C406" s="3" t="s">
        <v>315</v>
      </c>
      <c r="D406" s="3" t="s">
        <v>5</v>
      </c>
      <c r="E406" s="11"/>
      <c r="F406" s="10">
        <f>F407</f>
        <v>26713.3</v>
      </c>
    </row>
    <row r="407" spans="1:6" ht="33">
      <c r="A407" s="26" t="s">
        <v>6</v>
      </c>
      <c r="B407" s="3" t="s">
        <v>207</v>
      </c>
      <c r="C407" s="3" t="s">
        <v>315</v>
      </c>
      <c r="D407" s="3" t="s">
        <v>7</v>
      </c>
      <c r="E407" s="11"/>
      <c r="F407" s="10">
        <f>F408</f>
        <v>26713.3</v>
      </c>
    </row>
    <row r="408" spans="1:6" ht="16.5">
      <c r="A408" s="22" t="s">
        <v>20</v>
      </c>
      <c r="B408" s="3" t="s">
        <v>207</v>
      </c>
      <c r="C408" s="3" t="s">
        <v>315</v>
      </c>
      <c r="D408" s="3" t="s">
        <v>7</v>
      </c>
      <c r="E408" s="11" t="s">
        <v>396</v>
      </c>
      <c r="F408" s="10">
        <f>'прил.6'!G849</f>
        <v>26713.3</v>
      </c>
    </row>
    <row r="409" spans="1:6" ht="16.5">
      <c r="A409" s="19" t="s">
        <v>305</v>
      </c>
      <c r="B409" s="3" t="s">
        <v>207</v>
      </c>
      <c r="C409" s="3" t="s">
        <v>315</v>
      </c>
      <c r="D409" s="3" t="s">
        <v>306</v>
      </c>
      <c r="E409" s="3"/>
      <c r="F409" s="10">
        <f>F413+F410</f>
        <v>18681</v>
      </c>
    </row>
    <row r="410" spans="1:6" ht="16.5">
      <c r="A410" s="19" t="s">
        <v>309</v>
      </c>
      <c r="B410" s="3" t="s">
        <v>207</v>
      </c>
      <c r="C410" s="3" t="s">
        <v>315</v>
      </c>
      <c r="D410" s="11" t="s">
        <v>308</v>
      </c>
      <c r="E410" s="11"/>
      <c r="F410" s="10">
        <f>F411</f>
        <v>11874.300000000001</v>
      </c>
    </row>
    <row r="411" spans="1:6" ht="66">
      <c r="A411" s="19" t="s">
        <v>14</v>
      </c>
      <c r="B411" s="3" t="s">
        <v>207</v>
      </c>
      <c r="C411" s="3" t="s">
        <v>315</v>
      </c>
      <c r="D411" s="11" t="s">
        <v>13</v>
      </c>
      <c r="E411" s="11"/>
      <c r="F411" s="10">
        <f>F412</f>
        <v>11874.300000000001</v>
      </c>
    </row>
    <row r="412" spans="1:6" ht="36.75" customHeight="1">
      <c r="A412" s="19" t="s">
        <v>331</v>
      </c>
      <c r="B412" s="3" t="s">
        <v>207</v>
      </c>
      <c r="C412" s="3" t="s">
        <v>315</v>
      </c>
      <c r="D412" s="11" t="s">
        <v>13</v>
      </c>
      <c r="E412" s="11" t="s">
        <v>26</v>
      </c>
      <c r="F412" s="10">
        <f>'прил.6'!G375</f>
        <v>11874.300000000001</v>
      </c>
    </row>
    <row r="413" spans="1:6" ht="37.5" customHeight="1">
      <c r="A413" s="19" t="s">
        <v>49</v>
      </c>
      <c r="B413" s="3" t="s">
        <v>207</v>
      </c>
      <c r="C413" s="3" t="s">
        <v>315</v>
      </c>
      <c r="D413" s="3" t="s">
        <v>31</v>
      </c>
      <c r="E413" s="3"/>
      <c r="F413" s="10">
        <f>F414</f>
        <v>6806.7</v>
      </c>
    </row>
    <row r="414" spans="1:6" ht="16.5">
      <c r="A414" s="19" t="s">
        <v>335</v>
      </c>
      <c r="B414" s="3" t="s">
        <v>207</v>
      </c>
      <c r="C414" s="3" t="s">
        <v>315</v>
      </c>
      <c r="D414" s="3" t="s">
        <v>31</v>
      </c>
      <c r="E414" s="3" t="s">
        <v>41</v>
      </c>
      <c r="F414" s="10">
        <f>'прил.6'!G377</f>
        <v>6806.7</v>
      </c>
    </row>
    <row r="415" spans="1:6" ht="16.5">
      <c r="A415" s="16" t="s">
        <v>110</v>
      </c>
      <c r="B415" s="3" t="s">
        <v>207</v>
      </c>
      <c r="C415" s="3" t="s">
        <v>315</v>
      </c>
      <c r="D415" s="3" t="s">
        <v>119</v>
      </c>
      <c r="E415" s="3"/>
      <c r="F415" s="10">
        <f>F416+F431</f>
        <v>54993.1</v>
      </c>
    </row>
    <row r="416" spans="1:6" ht="16.5">
      <c r="A416" s="16" t="s">
        <v>95</v>
      </c>
      <c r="B416" s="3" t="s">
        <v>207</v>
      </c>
      <c r="C416" s="3" t="s">
        <v>315</v>
      </c>
      <c r="D416" s="3" t="s">
        <v>120</v>
      </c>
      <c r="E416" s="3"/>
      <c r="F416" s="10">
        <f>F417+F420+F428+F424+F426</f>
        <v>13991.099999999999</v>
      </c>
    </row>
    <row r="417" spans="1:6" ht="19.5" customHeight="1">
      <c r="A417" s="16" t="s">
        <v>42</v>
      </c>
      <c r="B417" s="3" t="s">
        <v>207</v>
      </c>
      <c r="C417" s="3" t="s">
        <v>315</v>
      </c>
      <c r="D417" s="3" t="s">
        <v>124</v>
      </c>
      <c r="E417" s="3"/>
      <c r="F417" s="10">
        <f>F419+F418</f>
        <v>1526.6</v>
      </c>
    </row>
    <row r="418" spans="1:6" ht="19.5" customHeight="1">
      <c r="A418" s="19" t="s">
        <v>83</v>
      </c>
      <c r="B418" s="11" t="s">
        <v>207</v>
      </c>
      <c r="C418" s="11" t="s">
        <v>315</v>
      </c>
      <c r="D418" s="11" t="s">
        <v>124</v>
      </c>
      <c r="E418" s="11" t="s">
        <v>25</v>
      </c>
      <c r="F418" s="10">
        <f>'прил.6'!G381</f>
        <v>16.6</v>
      </c>
    </row>
    <row r="419" spans="1:6" ht="16.5">
      <c r="A419" s="19" t="s">
        <v>330</v>
      </c>
      <c r="B419" s="3" t="s">
        <v>207</v>
      </c>
      <c r="C419" s="3" t="s">
        <v>315</v>
      </c>
      <c r="D419" s="3" t="s">
        <v>124</v>
      </c>
      <c r="E419" s="3" t="s">
        <v>299</v>
      </c>
      <c r="F419" s="10">
        <f>'прил.6'!G382+'прил.6'!G474</f>
        <v>1510</v>
      </c>
    </row>
    <row r="420" spans="1:6" ht="16.5" customHeight="1">
      <c r="A420" s="16" t="s">
        <v>272</v>
      </c>
      <c r="B420" s="3" t="s">
        <v>207</v>
      </c>
      <c r="C420" s="3" t="s">
        <v>315</v>
      </c>
      <c r="D420" s="3" t="s">
        <v>122</v>
      </c>
      <c r="E420" s="3"/>
      <c r="F420" s="10">
        <f>F422+F423+F421</f>
        <v>683.9</v>
      </c>
    </row>
    <row r="421" spans="1:6" ht="16.5" customHeight="1">
      <c r="A421" s="16" t="s">
        <v>261</v>
      </c>
      <c r="B421" s="3" t="s">
        <v>207</v>
      </c>
      <c r="C421" s="3" t="s">
        <v>315</v>
      </c>
      <c r="D421" s="3" t="s">
        <v>122</v>
      </c>
      <c r="E421" s="3" t="s">
        <v>356</v>
      </c>
      <c r="F421" s="10">
        <f>'прил.6'!G384</f>
        <v>95</v>
      </c>
    </row>
    <row r="422" spans="1:6" ht="17.25" customHeight="1">
      <c r="A422" s="19" t="s">
        <v>83</v>
      </c>
      <c r="B422" s="3" t="s">
        <v>207</v>
      </c>
      <c r="C422" s="3" t="s">
        <v>315</v>
      </c>
      <c r="D422" s="3" t="s">
        <v>122</v>
      </c>
      <c r="E422" s="3" t="s">
        <v>25</v>
      </c>
      <c r="F422" s="10">
        <f>'прил.6'!G385</f>
        <v>1.5</v>
      </c>
    </row>
    <row r="423" spans="1:6" ht="17.25" customHeight="1">
      <c r="A423" s="19" t="s">
        <v>330</v>
      </c>
      <c r="B423" s="3" t="s">
        <v>207</v>
      </c>
      <c r="C423" s="3" t="s">
        <v>315</v>
      </c>
      <c r="D423" s="3" t="s">
        <v>122</v>
      </c>
      <c r="E423" s="3" t="s">
        <v>299</v>
      </c>
      <c r="F423" s="10">
        <f>'прил.6'!G386</f>
        <v>587.4</v>
      </c>
    </row>
    <row r="424" spans="1:6" ht="17.25" customHeight="1">
      <c r="A424" s="19" t="s">
        <v>443</v>
      </c>
      <c r="B424" s="3" t="s">
        <v>207</v>
      </c>
      <c r="C424" s="3" t="s">
        <v>315</v>
      </c>
      <c r="D424" s="3" t="s">
        <v>123</v>
      </c>
      <c r="E424" s="3"/>
      <c r="F424" s="10">
        <f>F425</f>
        <v>1841.7</v>
      </c>
    </row>
    <row r="425" spans="1:6" ht="17.25" customHeight="1">
      <c r="A425" s="19" t="s">
        <v>330</v>
      </c>
      <c r="B425" s="3" t="s">
        <v>207</v>
      </c>
      <c r="C425" s="3" t="s">
        <v>315</v>
      </c>
      <c r="D425" s="3" t="s">
        <v>123</v>
      </c>
      <c r="E425" s="3" t="s">
        <v>299</v>
      </c>
      <c r="F425" s="10">
        <f>'прил.6'!G388</f>
        <v>1841.7</v>
      </c>
    </row>
    <row r="426" spans="1:6" s="28" customFormat="1" ht="53.25" customHeight="1">
      <c r="A426" s="19" t="s">
        <v>249</v>
      </c>
      <c r="B426" s="11" t="s">
        <v>207</v>
      </c>
      <c r="C426" s="11" t="s">
        <v>315</v>
      </c>
      <c r="D426" s="11" t="s">
        <v>103</v>
      </c>
      <c r="E426" s="3"/>
      <c r="F426" s="10">
        <f>F427</f>
        <v>6253.7</v>
      </c>
    </row>
    <row r="427" spans="1:6" s="28" customFormat="1" ht="17.25" customHeight="1">
      <c r="A427" s="19" t="s">
        <v>330</v>
      </c>
      <c r="B427" s="11" t="s">
        <v>207</v>
      </c>
      <c r="C427" s="11" t="s">
        <v>315</v>
      </c>
      <c r="D427" s="3" t="s">
        <v>103</v>
      </c>
      <c r="E427" s="3" t="s">
        <v>299</v>
      </c>
      <c r="F427" s="10">
        <f>'прил.6'!G554+'прил.6'!G390+'прил.6'!G476</f>
        <v>6253.7</v>
      </c>
    </row>
    <row r="428" spans="1:6" s="28" customFormat="1" ht="17.25" customHeight="1">
      <c r="A428" s="19" t="s">
        <v>242</v>
      </c>
      <c r="B428" s="11" t="s">
        <v>207</v>
      </c>
      <c r="C428" s="11" t="s">
        <v>315</v>
      </c>
      <c r="D428" s="3" t="s">
        <v>104</v>
      </c>
      <c r="E428" s="3"/>
      <c r="F428" s="10">
        <f>F429+F430</f>
        <v>3685.2</v>
      </c>
    </row>
    <row r="429" spans="1:6" s="28" customFormat="1" ht="17.25" customHeight="1">
      <c r="A429" s="16" t="s">
        <v>83</v>
      </c>
      <c r="B429" s="11" t="s">
        <v>207</v>
      </c>
      <c r="C429" s="11" t="s">
        <v>315</v>
      </c>
      <c r="D429" s="3" t="s">
        <v>104</v>
      </c>
      <c r="E429" s="3" t="s">
        <v>25</v>
      </c>
      <c r="F429" s="10">
        <f>'прил.6'!G392+'прил.6'!G556</f>
        <v>205.2</v>
      </c>
    </row>
    <row r="430" spans="1:6" s="28" customFormat="1" ht="17.25" customHeight="1">
      <c r="A430" s="19" t="s">
        <v>330</v>
      </c>
      <c r="B430" s="11" t="s">
        <v>207</v>
      </c>
      <c r="C430" s="11" t="s">
        <v>315</v>
      </c>
      <c r="D430" s="3" t="s">
        <v>104</v>
      </c>
      <c r="E430" s="3" t="s">
        <v>299</v>
      </c>
      <c r="F430" s="10">
        <f>'прил.6'!G557+'прил.6'!G393+'прил.6'!G478</f>
        <v>3480</v>
      </c>
    </row>
    <row r="431" spans="1:6" s="28" customFormat="1" ht="17.25" customHeight="1">
      <c r="A431" s="19" t="s">
        <v>93</v>
      </c>
      <c r="B431" s="11" t="s">
        <v>207</v>
      </c>
      <c r="C431" s="11" t="s">
        <v>315</v>
      </c>
      <c r="D431" s="3" t="s">
        <v>215</v>
      </c>
      <c r="E431" s="3"/>
      <c r="F431" s="10">
        <f>F432+F439+F435+F441</f>
        <v>41002</v>
      </c>
    </row>
    <row r="432" spans="1:6" s="28" customFormat="1" ht="17.25" customHeight="1">
      <c r="A432" s="16" t="s">
        <v>252</v>
      </c>
      <c r="B432" s="11" t="s">
        <v>207</v>
      </c>
      <c r="C432" s="11" t="s">
        <v>315</v>
      </c>
      <c r="D432" s="3" t="s">
        <v>125</v>
      </c>
      <c r="E432" s="3"/>
      <c r="F432" s="10">
        <f>F433+F434</f>
        <v>1752</v>
      </c>
    </row>
    <row r="433" spans="1:6" s="28" customFormat="1" ht="17.25" customHeight="1">
      <c r="A433" s="19" t="s">
        <v>83</v>
      </c>
      <c r="B433" s="3" t="s">
        <v>207</v>
      </c>
      <c r="C433" s="3" t="s">
        <v>315</v>
      </c>
      <c r="D433" s="3" t="s">
        <v>125</v>
      </c>
      <c r="E433" s="3" t="s">
        <v>25</v>
      </c>
      <c r="F433" s="10">
        <f>'прил.6'!G396</f>
        <v>43.1</v>
      </c>
    </row>
    <row r="434" spans="1:6" s="28" customFormat="1" ht="17.25" customHeight="1">
      <c r="A434" s="19" t="s">
        <v>330</v>
      </c>
      <c r="B434" s="3" t="s">
        <v>207</v>
      </c>
      <c r="C434" s="3" t="s">
        <v>315</v>
      </c>
      <c r="D434" s="3" t="s">
        <v>125</v>
      </c>
      <c r="E434" s="3" t="s">
        <v>299</v>
      </c>
      <c r="F434" s="10">
        <f>'прил.6'!G397</f>
        <v>1708.9</v>
      </c>
    </row>
    <row r="435" spans="1:6" s="28" customFormat="1" ht="35.25" customHeight="1">
      <c r="A435" s="19" t="s">
        <v>205</v>
      </c>
      <c r="B435" s="3" t="s">
        <v>207</v>
      </c>
      <c r="C435" s="3" t="s">
        <v>315</v>
      </c>
      <c r="D435" s="3" t="s">
        <v>204</v>
      </c>
      <c r="E435" s="3"/>
      <c r="F435" s="10">
        <f>F437+F438+F436</f>
        <v>33863.2</v>
      </c>
    </row>
    <row r="436" spans="1:6" s="28" customFormat="1" ht="19.5" customHeight="1" hidden="1">
      <c r="A436" s="16" t="s">
        <v>261</v>
      </c>
      <c r="B436" s="11" t="s">
        <v>207</v>
      </c>
      <c r="C436" s="11" t="s">
        <v>315</v>
      </c>
      <c r="D436" s="11" t="s">
        <v>204</v>
      </c>
      <c r="E436" s="11" t="s">
        <v>356</v>
      </c>
      <c r="F436" s="10">
        <f>'прил.6'!G399</f>
        <v>0</v>
      </c>
    </row>
    <row r="437" spans="1:6" s="28" customFormat="1" ht="17.25" customHeight="1">
      <c r="A437" s="19" t="s">
        <v>83</v>
      </c>
      <c r="B437" s="3" t="s">
        <v>207</v>
      </c>
      <c r="C437" s="3" t="s">
        <v>315</v>
      </c>
      <c r="D437" s="3" t="s">
        <v>204</v>
      </c>
      <c r="E437" s="3" t="s">
        <v>25</v>
      </c>
      <c r="F437" s="10">
        <f>'прил.6'!G400</f>
        <v>843.7</v>
      </c>
    </row>
    <row r="438" spans="1:6" s="28" customFormat="1" ht="17.25" customHeight="1">
      <c r="A438" s="19" t="s">
        <v>330</v>
      </c>
      <c r="B438" s="3" t="s">
        <v>207</v>
      </c>
      <c r="C438" s="3" t="s">
        <v>315</v>
      </c>
      <c r="D438" s="3" t="s">
        <v>204</v>
      </c>
      <c r="E438" s="3" t="s">
        <v>299</v>
      </c>
      <c r="F438" s="10">
        <f>'прил.6'!G401</f>
        <v>33019.5</v>
      </c>
    </row>
    <row r="439" spans="1:6" s="28" customFormat="1" ht="17.25" customHeight="1">
      <c r="A439" s="16" t="s">
        <v>290</v>
      </c>
      <c r="B439" s="11" t="s">
        <v>207</v>
      </c>
      <c r="C439" s="11" t="s">
        <v>315</v>
      </c>
      <c r="D439" s="3" t="s">
        <v>289</v>
      </c>
      <c r="E439" s="3"/>
      <c r="F439" s="10">
        <f>F440</f>
        <v>5378.9</v>
      </c>
    </row>
    <row r="440" spans="1:6" s="28" customFormat="1" ht="17.25" customHeight="1">
      <c r="A440" s="19" t="s">
        <v>330</v>
      </c>
      <c r="B440" s="11" t="s">
        <v>207</v>
      </c>
      <c r="C440" s="11" t="s">
        <v>315</v>
      </c>
      <c r="D440" s="3" t="s">
        <v>289</v>
      </c>
      <c r="E440" s="3" t="s">
        <v>299</v>
      </c>
      <c r="F440" s="10">
        <f>'прил.6'!G560</f>
        <v>5378.9</v>
      </c>
    </row>
    <row r="441" spans="1:6" s="28" customFormat="1" ht="17.25" customHeight="1">
      <c r="A441" s="19" t="s">
        <v>86</v>
      </c>
      <c r="B441" s="11" t="s">
        <v>207</v>
      </c>
      <c r="C441" s="11" t="s">
        <v>315</v>
      </c>
      <c r="D441" s="3" t="s">
        <v>85</v>
      </c>
      <c r="E441" s="3"/>
      <c r="F441" s="10">
        <f>F442</f>
        <v>7.9</v>
      </c>
    </row>
    <row r="442" spans="1:6" s="28" customFormat="1" ht="17.25" customHeight="1">
      <c r="A442" s="19" t="s">
        <v>330</v>
      </c>
      <c r="B442" s="11" t="s">
        <v>207</v>
      </c>
      <c r="C442" s="11" t="s">
        <v>315</v>
      </c>
      <c r="D442" s="3" t="s">
        <v>85</v>
      </c>
      <c r="E442" s="3" t="s">
        <v>299</v>
      </c>
      <c r="F442" s="10">
        <f>'прил.6'!G481</f>
        <v>7.9</v>
      </c>
    </row>
    <row r="443" spans="1:6" ht="16.5">
      <c r="A443" s="16" t="s">
        <v>60</v>
      </c>
      <c r="B443" s="3" t="s">
        <v>318</v>
      </c>
      <c r="C443" s="3"/>
      <c r="D443" s="3"/>
      <c r="E443" s="3"/>
      <c r="F443" s="10">
        <f>F444+F474</f>
        <v>271465.10000000003</v>
      </c>
    </row>
    <row r="444" spans="1:6" ht="16.5">
      <c r="A444" s="16" t="s">
        <v>76</v>
      </c>
      <c r="B444" s="3" t="s">
        <v>318</v>
      </c>
      <c r="C444" s="3" t="s">
        <v>279</v>
      </c>
      <c r="D444" s="3"/>
      <c r="E444" s="3"/>
      <c r="F444" s="10">
        <f>F445+F458+F463+F467+F471</f>
        <v>229180.80000000002</v>
      </c>
    </row>
    <row r="445" spans="1:6" ht="16.5" customHeight="1">
      <c r="A445" s="19" t="s">
        <v>81</v>
      </c>
      <c r="B445" s="3" t="s">
        <v>318</v>
      </c>
      <c r="C445" s="3" t="s">
        <v>279</v>
      </c>
      <c r="D445" s="3" t="s">
        <v>368</v>
      </c>
      <c r="E445" s="3"/>
      <c r="F445" s="10">
        <f>F446+F450+F454+F452</f>
        <v>98530.90000000001</v>
      </c>
    </row>
    <row r="446" spans="1:6" ht="19.5" customHeight="1">
      <c r="A446" s="19" t="s">
        <v>82</v>
      </c>
      <c r="B446" s="3" t="s">
        <v>318</v>
      </c>
      <c r="C446" s="3" t="s">
        <v>279</v>
      </c>
      <c r="D446" s="3" t="s">
        <v>92</v>
      </c>
      <c r="E446" s="3"/>
      <c r="F446" s="10">
        <f>F448+F447+F449</f>
        <v>5518.5</v>
      </c>
    </row>
    <row r="447" spans="1:6" ht="37.5" customHeight="1">
      <c r="A447" s="16" t="s">
        <v>84</v>
      </c>
      <c r="B447" s="3" t="s">
        <v>318</v>
      </c>
      <c r="C447" s="3" t="s">
        <v>279</v>
      </c>
      <c r="D447" s="3" t="s">
        <v>92</v>
      </c>
      <c r="E447" s="3" t="s">
        <v>24</v>
      </c>
      <c r="F447" s="10">
        <f>'прил.6'!G486</f>
        <v>5.3</v>
      </c>
    </row>
    <row r="448" spans="1:6" ht="35.25" customHeight="1">
      <c r="A448" s="19" t="s">
        <v>331</v>
      </c>
      <c r="B448" s="3" t="s">
        <v>318</v>
      </c>
      <c r="C448" s="3" t="s">
        <v>279</v>
      </c>
      <c r="D448" s="3" t="s">
        <v>92</v>
      </c>
      <c r="E448" s="3" t="s">
        <v>26</v>
      </c>
      <c r="F448" s="10">
        <f>'прил.6'!G487</f>
        <v>5314.8</v>
      </c>
    </row>
    <row r="449" spans="1:6" ht="21" customHeight="1">
      <c r="A449" s="19" t="s">
        <v>330</v>
      </c>
      <c r="B449" s="3" t="s">
        <v>318</v>
      </c>
      <c r="C449" s="3" t="s">
        <v>279</v>
      </c>
      <c r="D449" s="3" t="s">
        <v>92</v>
      </c>
      <c r="E449" s="3" t="s">
        <v>299</v>
      </c>
      <c r="F449" s="10">
        <f>'прил.6'!G488</f>
        <v>198.4</v>
      </c>
    </row>
    <row r="450" spans="1:6" ht="54.75" customHeight="1">
      <c r="A450" s="20" t="s">
        <v>10</v>
      </c>
      <c r="B450" s="11" t="s">
        <v>318</v>
      </c>
      <c r="C450" s="11" t="s">
        <v>279</v>
      </c>
      <c r="D450" s="11" t="s">
        <v>0</v>
      </c>
      <c r="E450" s="11"/>
      <c r="F450" s="10">
        <f>F451</f>
        <v>771</v>
      </c>
    </row>
    <row r="451" spans="1:6" ht="18.75" customHeight="1">
      <c r="A451" s="19" t="s">
        <v>330</v>
      </c>
      <c r="B451" s="11" t="s">
        <v>318</v>
      </c>
      <c r="C451" s="11" t="s">
        <v>279</v>
      </c>
      <c r="D451" s="11" t="s">
        <v>0</v>
      </c>
      <c r="E451" s="11" t="s">
        <v>299</v>
      </c>
      <c r="F451" s="10">
        <f>'прил.6'!G490</f>
        <v>771</v>
      </c>
    </row>
    <row r="452" spans="1:6" ht="39.75" customHeight="1">
      <c r="A452" s="68" t="s">
        <v>484</v>
      </c>
      <c r="B452" s="11" t="s">
        <v>318</v>
      </c>
      <c r="C452" s="11" t="s">
        <v>279</v>
      </c>
      <c r="D452" s="11" t="s">
        <v>482</v>
      </c>
      <c r="E452" s="11"/>
      <c r="F452" s="10">
        <f>F453</f>
        <v>200</v>
      </c>
    </row>
    <row r="453" spans="1:6" ht="18.75" customHeight="1">
      <c r="A453" s="19" t="s">
        <v>330</v>
      </c>
      <c r="B453" s="11" t="s">
        <v>483</v>
      </c>
      <c r="C453" s="11" t="s">
        <v>279</v>
      </c>
      <c r="D453" s="11" t="s">
        <v>482</v>
      </c>
      <c r="E453" s="11" t="s">
        <v>299</v>
      </c>
      <c r="F453" s="10">
        <f>'прил.6'!G492</f>
        <v>200</v>
      </c>
    </row>
    <row r="454" spans="1:6" ht="17.25" customHeight="1">
      <c r="A454" s="16" t="s">
        <v>106</v>
      </c>
      <c r="B454" s="3" t="s">
        <v>318</v>
      </c>
      <c r="C454" s="3" t="s">
        <v>279</v>
      </c>
      <c r="D454" s="3" t="s">
        <v>369</v>
      </c>
      <c r="E454" s="3"/>
      <c r="F454" s="10">
        <f>F455+F456+F457</f>
        <v>92041.40000000001</v>
      </c>
    </row>
    <row r="455" spans="1:6" ht="33" customHeight="1">
      <c r="A455" s="16" t="s">
        <v>84</v>
      </c>
      <c r="B455" s="3" t="s">
        <v>318</v>
      </c>
      <c r="C455" s="3" t="s">
        <v>279</v>
      </c>
      <c r="D455" s="3" t="s">
        <v>369</v>
      </c>
      <c r="E455" s="3" t="s">
        <v>24</v>
      </c>
      <c r="F455" s="10">
        <f>'прил.6'!G494</f>
        <v>5419.1</v>
      </c>
    </row>
    <row r="456" spans="1:6" ht="36.75" customHeight="1">
      <c r="A456" s="19" t="s">
        <v>331</v>
      </c>
      <c r="B456" s="3" t="s">
        <v>318</v>
      </c>
      <c r="C456" s="3" t="s">
        <v>279</v>
      </c>
      <c r="D456" s="3" t="s">
        <v>369</v>
      </c>
      <c r="E456" s="3" t="s">
        <v>26</v>
      </c>
      <c r="F456" s="10">
        <f>'прил.6'!G495</f>
        <v>86527.1</v>
      </c>
    </row>
    <row r="457" spans="1:6" ht="18.75" customHeight="1">
      <c r="A457" s="19" t="s">
        <v>330</v>
      </c>
      <c r="B457" s="11" t="s">
        <v>318</v>
      </c>
      <c r="C457" s="11" t="s">
        <v>279</v>
      </c>
      <c r="D457" s="11" t="s">
        <v>369</v>
      </c>
      <c r="E457" s="11" t="s">
        <v>299</v>
      </c>
      <c r="F457" s="10">
        <f>'прил.6'!G496</f>
        <v>95.2</v>
      </c>
    </row>
    <row r="458" spans="1:6" ht="16.5">
      <c r="A458" s="16" t="s">
        <v>395</v>
      </c>
      <c r="B458" s="3" t="s">
        <v>318</v>
      </c>
      <c r="C458" s="3" t="s">
        <v>279</v>
      </c>
      <c r="D458" s="3" t="s">
        <v>370</v>
      </c>
      <c r="E458" s="3"/>
      <c r="F458" s="10">
        <f>F459</f>
        <v>51978.799999999996</v>
      </c>
    </row>
    <row r="459" spans="1:6" ht="16.5">
      <c r="A459" s="16" t="s">
        <v>106</v>
      </c>
      <c r="B459" s="3" t="s">
        <v>318</v>
      </c>
      <c r="C459" s="3" t="s">
        <v>279</v>
      </c>
      <c r="D459" s="3" t="s">
        <v>371</v>
      </c>
      <c r="E459" s="3"/>
      <c r="F459" s="10">
        <f>F460+F461+F462</f>
        <v>51978.799999999996</v>
      </c>
    </row>
    <row r="460" spans="1:6" ht="33">
      <c r="A460" s="16" t="s">
        <v>459</v>
      </c>
      <c r="B460" s="3" t="s">
        <v>318</v>
      </c>
      <c r="C460" s="3" t="s">
        <v>279</v>
      </c>
      <c r="D460" s="3" t="s">
        <v>371</v>
      </c>
      <c r="E460" s="3" t="s">
        <v>403</v>
      </c>
      <c r="F460" s="10">
        <f>'прил.6'!G780</f>
        <v>98.6</v>
      </c>
    </row>
    <row r="461" spans="1:6" ht="35.25" customHeight="1">
      <c r="A461" s="19" t="s">
        <v>331</v>
      </c>
      <c r="B461" s="3" t="s">
        <v>318</v>
      </c>
      <c r="C461" s="3" t="s">
        <v>279</v>
      </c>
      <c r="D461" s="3" t="s">
        <v>371</v>
      </c>
      <c r="E461" s="3" t="s">
        <v>26</v>
      </c>
      <c r="F461" s="10">
        <f>'прил.6'!G499</f>
        <v>51676.2</v>
      </c>
    </row>
    <row r="462" spans="1:6" ht="19.5" customHeight="1">
      <c r="A462" s="19" t="s">
        <v>330</v>
      </c>
      <c r="B462" s="3" t="s">
        <v>318</v>
      </c>
      <c r="C462" s="3" t="s">
        <v>279</v>
      </c>
      <c r="D462" s="3" t="s">
        <v>371</v>
      </c>
      <c r="E462" s="3" t="s">
        <v>299</v>
      </c>
      <c r="F462" s="10">
        <f>'прил.6'!G500</f>
        <v>204</v>
      </c>
    </row>
    <row r="463" spans="1:6" ht="16.5" customHeight="1">
      <c r="A463" s="16" t="s">
        <v>255</v>
      </c>
      <c r="B463" s="3" t="s">
        <v>318</v>
      </c>
      <c r="C463" s="3" t="s">
        <v>279</v>
      </c>
      <c r="D463" s="3" t="s">
        <v>372</v>
      </c>
      <c r="E463" s="3"/>
      <c r="F463" s="10">
        <f>F464</f>
        <v>38278.200000000004</v>
      </c>
    </row>
    <row r="464" spans="1:6" ht="20.25" customHeight="1">
      <c r="A464" s="16" t="s">
        <v>106</v>
      </c>
      <c r="B464" s="3" t="s">
        <v>318</v>
      </c>
      <c r="C464" s="3" t="s">
        <v>279</v>
      </c>
      <c r="D464" s="3" t="s">
        <v>373</v>
      </c>
      <c r="E464" s="3"/>
      <c r="F464" s="10">
        <f>F465+F466</f>
        <v>38278.200000000004</v>
      </c>
    </row>
    <row r="465" spans="1:6" s="59" customFormat="1" ht="37.5" customHeight="1">
      <c r="A465" s="19" t="s">
        <v>331</v>
      </c>
      <c r="B465" s="3" t="s">
        <v>318</v>
      </c>
      <c r="C465" s="3" t="s">
        <v>279</v>
      </c>
      <c r="D465" s="3" t="s">
        <v>373</v>
      </c>
      <c r="E465" s="3" t="s">
        <v>26</v>
      </c>
      <c r="F465" s="10">
        <f>'прил.6'!G503</f>
        <v>38181.3</v>
      </c>
    </row>
    <row r="466" spans="1:6" s="28" customFormat="1" ht="22.5" customHeight="1">
      <c r="A466" s="19" t="s">
        <v>330</v>
      </c>
      <c r="B466" s="3" t="s">
        <v>318</v>
      </c>
      <c r="C466" s="3" t="s">
        <v>279</v>
      </c>
      <c r="D466" s="3" t="s">
        <v>373</v>
      </c>
      <c r="E466" s="3" t="s">
        <v>299</v>
      </c>
      <c r="F466" s="10">
        <f>'прил.6'!G504</f>
        <v>96.9</v>
      </c>
    </row>
    <row r="467" spans="1:6" s="60" customFormat="1" ht="19.5" customHeight="1">
      <c r="A467" s="19" t="s">
        <v>172</v>
      </c>
      <c r="B467" s="3" t="s">
        <v>318</v>
      </c>
      <c r="C467" s="3" t="s">
        <v>279</v>
      </c>
      <c r="D467" s="3" t="s">
        <v>27</v>
      </c>
      <c r="E467" s="3"/>
      <c r="F467" s="10">
        <f>F468</f>
        <v>40392.899999999994</v>
      </c>
    </row>
    <row r="468" spans="1:6" ht="16.5">
      <c r="A468" s="16" t="s">
        <v>106</v>
      </c>
      <c r="B468" s="3" t="s">
        <v>318</v>
      </c>
      <c r="C468" s="3" t="s">
        <v>279</v>
      </c>
      <c r="D468" s="3" t="s">
        <v>28</v>
      </c>
      <c r="E468" s="3"/>
      <c r="F468" s="10">
        <f>F469+F470</f>
        <v>40392.899999999994</v>
      </c>
    </row>
    <row r="469" spans="1:6" ht="34.5" customHeight="1">
      <c r="A469" s="16" t="s">
        <v>408</v>
      </c>
      <c r="B469" s="3" t="s">
        <v>318</v>
      </c>
      <c r="C469" s="3" t="s">
        <v>279</v>
      </c>
      <c r="D469" s="3" t="s">
        <v>28</v>
      </c>
      <c r="E469" s="3" t="s">
        <v>24</v>
      </c>
      <c r="F469" s="10">
        <f>'прил.6'!G507</f>
        <v>11267.8</v>
      </c>
    </row>
    <row r="470" spans="1:6" ht="36.75" customHeight="1">
      <c r="A470" s="19" t="s">
        <v>331</v>
      </c>
      <c r="B470" s="3" t="s">
        <v>318</v>
      </c>
      <c r="C470" s="3" t="s">
        <v>279</v>
      </c>
      <c r="D470" s="3" t="s">
        <v>28</v>
      </c>
      <c r="E470" s="3" t="s">
        <v>26</v>
      </c>
      <c r="F470" s="10">
        <f>'прил.6'!G508</f>
        <v>29125.1</v>
      </c>
    </row>
    <row r="471" spans="1:6" ht="17.25" customHeight="1" hidden="1">
      <c r="A471" s="19" t="s">
        <v>95</v>
      </c>
      <c r="B471" s="3" t="s">
        <v>318</v>
      </c>
      <c r="C471" s="3" t="s">
        <v>279</v>
      </c>
      <c r="D471" s="3" t="s">
        <v>136</v>
      </c>
      <c r="E471" s="3"/>
      <c r="F471" s="10">
        <f>F472</f>
        <v>0</v>
      </c>
    </row>
    <row r="472" spans="1:6" ht="35.25" customHeight="1" hidden="1">
      <c r="A472" s="22" t="s">
        <v>173</v>
      </c>
      <c r="B472" s="3" t="s">
        <v>318</v>
      </c>
      <c r="C472" s="3" t="s">
        <v>279</v>
      </c>
      <c r="D472" s="3" t="s">
        <v>96</v>
      </c>
      <c r="E472" s="3"/>
      <c r="F472" s="10">
        <f>F473</f>
        <v>0</v>
      </c>
    </row>
    <row r="473" spans="1:6" ht="18.75" customHeight="1" hidden="1">
      <c r="A473" s="19" t="s">
        <v>330</v>
      </c>
      <c r="B473" s="3" t="s">
        <v>318</v>
      </c>
      <c r="C473" s="3" t="s">
        <v>279</v>
      </c>
      <c r="D473" s="3" t="s">
        <v>96</v>
      </c>
      <c r="E473" s="3" t="s">
        <v>299</v>
      </c>
      <c r="F473" s="10">
        <f>'прил.6'!G511</f>
        <v>0</v>
      </c>
    </row>
    <row r="474" spans="1:6" ht="20.25" customHeight="1">
      <c r="A474" s="19" t="s">
        <v>45</v>
      </c>
      <c r="B474" s="3" t="s">
        <v>318</v>
      </c>
      <c r="C474" s="3" t="s">
        <v>282</v>
      </c>
      <c r="D474" s="3"/>
      <c r="E474" s="3"/>
      <c r="F474" s="10">
        <f>F475+F481+F484+F478</f>
        <v>42284.3</v>
      </c>
    </row>
    <row r="475" spans="1:6" ht="34.5" customHeight="1">
      <c r="A475" s="19" t="s">
        <v>333</v>
      </c>
      <c r="B475" s="3" t="s">
        <v>318</v>
      </c>
      <c r="C475" s="3" t="s">
        <v>282</v>
      </c>
      <c r="D475" s="3" t="s">
        <v>311</v>
      </c>
      <c r="E475" s="3"/>
      <c r="F475" s="10">
        <f>F476</f>
        <v>6853.6</v>
      </c>
    </row>
    <row r="476" spans="1:6" s="59" customFormat="1" ht="17.25" customHeight="1">
      <c r="A476" s="19" t="s">
        <v>337</v>
      </c>
      <c r="B476" s="3" t="s">
        <v>318</v>
      </c>
      <c r="C476" s="3" t="s">
        <v>282</v>
      </c>
      <c r="D476" s="3" t="s">
        <v>313</v>
      </c>
      <c r="E476" s="3"/>
      <c r="F476" s="10">
        <f>F477</f>
        <v>6853.6</v>
      </c>
    </row>
    <row r="477" spans="1:6" s="60" customFormat="1" ht="18.75" customHeight="1">
      <c r="A477" s="19" t="s">
        <v>335</v>
      </c>
      <c r="B477" s="3" t="s">
        <v>318</v>
      </c>
      <c r="C477" s="3" t="s">
        <v>282</v>
      </c>
      <c r="D477" s="3" t="s">
        <v>313</v>
      </c>
      <c r="E477" s="3" t="s">
        <v>41</v>
      </c>
      <c r="F477" s="10">
        <f>'прил.6'!G515</f>
        <v>6853.6</v>
      </c>
    </row>
    <row r="478" spans="1:6" s="28" customFormat="1" ht="18.75" customHeight="1" hidden="1">
      <c r="A478" s="19" t="s">
        <v>397</v>
      </c>
      <c r="B478" s="3" t="s">
        <v>318</v>
      </c>
      <c r="C478" s="3" t="s">
        <v>282</v>
      </c>
      <c r="D478" s="3" t="s">
        <v>285</v>
      </c>
      <c r="E478" s="3"/>
      <c r="F478" s="10">
        <f>F479</f>
        <v>0</v>
      </c>
    </row>
    <row r="479" spans="1:6" s="28" customFormat="1" ht="18.75" customHeight="1" hidden="1">
      <c r="A479" s="19" t="s">
        <v>19</v>
      </c>
      <c r="B479" s="3" t="s">
        <v>318</v>
      </c>
      <c r="C479" s="3" t="s">
        <v>282</v>
      </c>
      <c r="D479" s="3" t="s">
        <v>286</v>
      </c>
      <c r="E479" s="3"/>
      <c r="F479" s="10">
        <f>F480</f>
        <v>0</v>
      </c>
    </row>
    <row r="480" spans="1:6" s="28" customFormat="1" ht="18.75" customHeight="1" hidden="1">
      <c r="A480" s="22" t="s">
        <v>20</v>
      </c>
      <c r="B480" s="3" t="s">
        <v>318</v>
      </c>
      <c r="C480" s="3" t="s">
        <v>282</v>
      </c>
      <c r="D480" s="3" t="s">
        <v>286</v>
      </c>
      <c r="E480" s="3" t="s">
        <v>396</v>
      </c>
      <c r="F480" s="10">
        <f>'прил.6'!G854</f>
        <v>0</v>
      </c>
    </row>
    <row r="481" spans="1:6" ht="51" customHeight="1">
      <c r="A481" s="19" t="s">
        <v>68</v>
      </c>
      <c r="B481" s="3" t="s">
        <v>318</v>
      </c>
      <c r="C481" s="3" t="s">
        <v>282</v>
      </c>
      <c r="D481" s="3" t="s">
        <v>213</v>
      </c>
      <c r="E481" s="3"/>
      <c r="F481" s="10">
        <f>F482</f>
        <v>6870.9</v>
      </c>
    </row>
    <row r="482" spans="1:6" ht="21.75" customHeight="1">
      <c r="A482" s="16" t="s">
        <v>106</v>
      </c>
      <c r="B482" s="3" t="s">
        <v>318</v>
      </c>
      <c r="C482" s="3" t="s">
        <v>282</v>
      </c>
      <c r="D482" s="3" t="s">
        <v>214</v>
      </c>
      <c r="E482" s="3"/>
      <c r="F482" s="10">
        <f>F483</f>
        <v>6870.9</v>
      </c>
    </row>
    <row r="483" spans="1:6" ht="39" customHeight="1">
      <c r="A483" s="19" t="s">
        <v>331</v>
      </c>
      <c r="B483" s="3" t="s">
        <v>318</v>
      </c>
      <c r="C483" s="3" t="s">
        <v>282</v>
      </c>
      <c r="D483" s="3" t="s">
        <v>214</v>
      </c>
      <c r="E483" s="3" t="s">
        <v>26</v>
      </c>
      <c r="F483" s="10">
        <f>'прил.6'!G518</f>
        <v>6870.9</v>
      </c>
    </row>
    <row r="484" spans="1:6" ht="16.5">
      <c r="A484" s="16" t="s">
        <v>110</v>
      </c>
      <c r="B484" s="3" t="s">
        <v>318</v>
      </c>
      <c r="C484" s="3" t="s">
        <v>282</v>
      </c>
      <c r="D484" s="3" t="s">
        <v>119</v>
      </c>
      <c r="E484" s="3"/>
      <c r="F484" s="10">
        <f>F485+F498</f>
        <v>28559.8</v>
      </c>
    </row>
    <row r="485" spans="1:6" ht="16.5">
      <c r="A485" s="16" t="s">
        <v>95</v>
      </c>
      <c r="B485" s="3" t="s">
        <v>318</v>
      </c>
      <c r="C485" s="3" t="s">
        <v>282</v>
      </c>
      <c r="D485" s="3" t="s">
        <v>120</v>
      </c>
      <c r="E485" s="3"/>
      <c r="F485" s="10">
        <f>F486+F488+F490+F492+F495</f>
        <v>5798.200000000001</v>
      </c>
    </row>
    <row r="486" spans="1:6" s="59" customFormat="1" ht="17.25" customHeight="1">
      <c r="A486" s="16" t="s">
        <v>42</v>
      </c>
      <c r="B486" s="3" t="s">
        <v>318</v>
      </c>
      <c r="C486" s="3" t="s">
        <v>282</v>
      </c>
      <c r="D486" s="3" t="s">
        <v>124</v>
      </c>
      <c r="E486" s="3"/>
      <c r="F486" s="10">
        <f>F487</f>
        <v>218</v>
      </c>
    </row>
    <row r="487" spans="1:6" s="60" customFormat="1" ht="16.5">
      <c r="A487" s="19" t="s">
        <v>330</v>
      </c>
      <c r="B487" s="3" t="s">
        <v>318</v>
      </c>
      <c r="C487" s="3" t="s">
        <v>282</v>
      </c>
      <c r="D487" s="3" t="s">
        <v>124</v>
      </c>
      <c r="E487" s="3" t="s">
        <v>299</v>
      </c>
      <c r="F487" s="10">
        <f>'прил.6'!G522</f>
        <v>218</v>
      </c>
    </row>
    <row r="488" spans="1:6" s="28" customFormat="1" ht="16.5">
      <c r="A488" s="22" t="s">
        <v>272</v>
      </c>
      <c r="B488" s="3" t="s">
        <v>318</v>
      </c>
      <c r="C488" s="3" t="s">
        <v>282</v>
      </c>
      <c r="D488" s="3" t="s">
        <v>122</v>
      </c>
      <c r="E488" s="3"/>
      <c r="F488" s="10">
        <f>F489</f>
        <v>50</v>
      </c>
    </row>
    <row r="489" spans="1:6" s="28" customFormat="1" ht="16.5">
      <c r="A489" s="19" t="s">
        <v>330</v>
      </c>
      <c r="B489" s="3" t="s">
        <v>318</v>
      </c>
      <c r="C489" s="3" t="s">
        <v>282</v>
      </c>
      <c r="D489" s="3" t="s">
        <v>122</v>
      </c>
      <c r="E489" s="3" t="s">
        <v>299</v>
      </c>
      <c r="F489" s="10">
        <f>'прил.6'!G524</f>
        <v>50</v>
      </c>
    </row>
    <row r="490" spans="1:6" s="28" customFormat="1" ht="16.5">
      <c r="A490" s="19" t="s">
        <v>443</v>
      </c>
      <c r="B490" s="3" t="s">
        <v>318</v>
      </c>
      <c r="C490" s="3" t="s">
        <v>282</v>
      </c>
      <c r="D490" s="3" t="s">
        <v>123</v>
      </c>
      <c r="E490" s="3"/>
      <c r="F490" s="10">
        <f>F491</f>
        <v>80</v>
      </c>
    </row>
    <row r="491" spans="1:6" s="28" customFormat="1" ht="16.5">
      <c r="A491" s="19" t="s">
        <v>330</v>
      </c>
      <c r="B491" s="3" t="s">
        <v>318</v>
      </c>
      <c r="C491" s="3" t="s">
        <v>282</v>
      </c>
      <c r="D491" s="3" t="s">
        <v>123</v>
      </c>
      <c r="E491" s="3" t="s">
        <v>299</v>
      </c>
      <c r="F491" s="10">
        <f>'прил.6'!G526</f>
        <v>80</v>
      </c>
    </row>
    <row r="492" spans="1:6" ht="49.5" customHeight="1">
      <c r="A492" s="19" t="s">
        <v>249</v>
      </c>
      <c r="B492" s="3" t="s">
        <v>318</v>
      </c>
      <c r="C492" s="3" t="s">
        <v>282</v>
      </c>
      <c r="D492" s="3" t="s">
        <v>103</v>
      </c>
      <c r="E492" s="3"/>
      <c r="F492" s="10">
        <f>F493+F494</f>
        <v>1664.4</v>
      </c>
    </row>
    <row r="493" spans="1:6" ht="21.75" customHeight="1" hidden="1">
      <c r="A493" s="16" t="s">
        <v>83</v>
      </c>
      <c r="B493" s="3" t="s">
        <v>318</v>
      </c>
      <c r="C493" s="3" t="s">
        <v>282</v>
      </c>
      <c r="D493" s="3" t="s">
        <v>103</v>
      </c>
      <c r="E493" s="3" t="s">
        <v>25</v>
      </c>
      <c r="F493" s="10">
        <f>'прил.6'!G528</f>
        <v>0</v>
      </c>
    </row>
    <row r="494" spans="1:6" ht="21.75" customHeight="1">
      <c r="A494" s="19" t="s">
        <v>330</v>
      </c>
      <c r="B494" s="3" t="s">
        <v>318</v>
      </c>
      <c r="C494" s="3" t="s">
        <v>282</v>
      </c>
      <c r="D494" s="3" t="s">
        <v>103</v>
      </c>
      <c r="E494" s="3" t="s">
        <v>299</v>
      </c>
      <c r="F494" s="10">
        <f>'прил.6'!G529</f>
        <v>1664.4</v>
      </c>
    </row>
    <row r="495" spans="1:6" ht="21.75" customHeight="1">
      <c r="A495" s="19" t="s">
        <v>242</v>
      </c>
      <c r="B495" s="3" t="s">
        <v>318</v>
      </c>
      <c r="C495" s="3" t="s">
        <v>282</v>
      </c>
      <c r="D495" s="3" t="s">
        <v>104</v>
      </c>
      <c r="E495" s="3"/>
      <c r="F495" s="10">
        <f>F496+F497</f>
        <v>3785.8</v>
      </c>
    </row>
    <row r="496" spans="1:6" ht="21.75" customHeight="1">
      <c r="A496" s="16" t="s">
        <v>83</v>
      </c>
      <c r="B496" s="3" t="s">
        <v>318</v>
      </c>
      <c r="C496" s="3" t="s">
        <v>282</v>
      </c>
      <c r="D496" s="3" t="s">
        <v>104</v>
      </c>
      <c r="E496" s="3" t="s">
        <v>25</v>
      </c>
      <c r="F496" s="10">
        <f>'прил.6'!G531</f>
        <v>15.4</v>
      </c>
    </row>
    <row r="497" spans="1:6" ht="21.75" customHeight="1">
      <c r="A497" s="19" t="s">
        <v>330</v>
      </c>
      <c r="B497" s="3" t="s">
        <v>318</v>
      </c>
      <c r="C497" s="3" t="s">
        <v>282</v>
      </c>
      <c r="D497" s="3" t="s">
        <v>104</v>
      </c>
      <c r="E497" s="3" t="s">
        <v>299</v>
      </c>
      <c r="F497" s="10">
        <f>'прил.6'!G532</f>
        <v>3770.4</v>
      </c>
    </row>
    <row r="498" spans="1:6" ht="21.75" customHeight="1">
      <c r="A498" s="16" t="s">
        <v>93</v>
      </c>
      <c r="B498" s="3" t="s">
        <v>318</v>
      </c>
      <c r="C498" s="3" t="s">
        <v>282</v>
      </c>
      <c r="D498" s="3" t="s">
        <v>215</v>
      </c>
      <c r="E498" s="3"/>
      <c r="F498" s="10">
        <f>F499</f>
        <v>22761.6</v>
      </c>
    </row>
    <row r="499" spans="1:6" ht="17.25" customHeight="1">
      <c r="A499" s="19" t="s">
        <v>86</v>
      </c>
      <c r="B499" s="3" t="s">
        <v>318</v>
      </c>
      <c r="C499" s="3" t="s">
        <v>282</v>
      </c>
      <c r="D499" s="3" t="s">
        <v>85</v>
      </c>
      <c r="E499" s="3"/>
      <c r="F499" s="10">
        <f>F500+F501</f>
        <v>22761.6</v>
      </c>
    </row>
    <row r="500" spans="1:6" ht="21.75" customHeight="1">
      <c r="A500" s="16" t="s">
        <v>83</v>
      </c>
      <c r="B500" s="3" t="s">
        <v>318</v>
      </c>
      <c r="C500" s="3" t="s">
        <v>282</v>
      </c>
      <c r="D500" s="3" t="s">
        <v>85</v>
      </c>
      <c r="E500" s="3" t="s">
        <v>25</v>
      </c>
      <c r="F500" s="10">
        <f>'прил.6'!G535</f>
        <v>14435.6</v>
      </c>
    </row>
    <row r="501" spans="1:6" ht="21.75" customHeight="1">
      <c r="A501" s="19" t="s">
        <v>330</v>
      </c>
      <c r="B501" s="3" t="s">
        <v>318</v>
      </c>
      <c r="C501" s="3" t="s">
        <v>282</v>
      </c>
      <c r="D501" s="3" t="s">
        <v>85</v>
      </c>
      <c r="E501" s="3" t="s">
        <v>299</v>
      </c>
      <c r="F501" s="10">
        <f>'прил.6'!G536</f>
        <v>8326</v>
      </c>
    </row>
    <row r="502" spans="1:6" ht="21.75" customHeight="1">
      <c r="A502" s="22" t="s">
        <v>469</v>
      </c>
      <c r="B502" s="11" t="s">
        <v>315</v>
      </c>
      <c r="C502" s="11"/>
      <c r="D502" s="11"/>
      <c r="E502" s="11"/>
      <c r="F502" s="10">
        <f>F503+F507</f>
        <v>1376.8999999999999</v>
      </c>
    </row>
    <row r="503" spans="1:6" ht="21.75" customHeight="1">
      <c r="A503" s="20" t="s">
        <v>466</v>
      </c>
      <c r="B503" s="11" t="s">
        <v>315</v>
      </c>
      <c r="C503" s="11" t="s">
        <v>207</v>
      </c>
      <c r="D503" s="11"/>
      <c r="E503" s="11"/>
      <c r="F503" s="10">
        <f>F504</f>
        <v>1304.3</v>
      </c>
    </row>
    <row r="504" spans="1:6" ht="21.75" customHeight="1">
      <c r="A504" s="20" t="s">
        <v>305</v>
      </c>
      <c r="B504" s="11" t="s">
        <v>315</v>
      </c>
      <c r="C504" s="11" t="s">
        <v>207</v>
      </c>
      <c r="D504" s="11" t="s">
        <v>306</v>
      </c>
      <c r="E504" s="11"/>
      <c r="F504" s="10">
        <f>F505</f>
        <v>1304.3</v>
      </c>
    </row>
    <row r="505" spans="1:6" ht="69" customHeight="1">
      <c r="A505" s="20" t="s">
        <v>468</v>
      </c>
      <c r="B505" s="11" t="s">
        <v>315</v>
      </c>
      <c r="C505" s="11" t="s">
        <v>207</v>
      </c>
      <c r="D505" s="11" t="s">
        <v>467</v>
      </c>
      <c r="E505" s="11"/>
      <c r="F505" s="10">
        <f>F506</f>
        <v>1304.3</v>
      </c>
    </row>
    <row r="506" spans="1:6" ht="21.75" customHeight="1">
      <c r="A506" s="22" t="s">
        <v>235</v>
      </c>
      <c r="B506" s="11" t="s">
        <v>315</v>
      </c>
      <c r="C506" s="11" t="s">
        <v>207</v>
      </c>
      <c r="D506" s="11" t="s">
        <v>467</v>
      </c>
      <c r="E506" s="11" t="s">
        <v>326</v>
      </c>
      <c r="F506" s="10">
        <f>'прил.6'!G261</f>
        <v>1304.3</v>
      </c>
    </row>
    <row r="507" spans="1:6" ht="21.75" customHeight="1">
      <c r="A507" s="19" t="s">
        <v>542</v>
      </c>
      <c r="B507" s="11" t="s">
        <v>315</v>
      </c>
      <c r="C507" s="11" t="s">
        <v>315</v>
      </c>
      <c r="D507" s="11"/>
      <c r="E507" s="11"/>
      <c r="F507" s="10">
        <f>F508</f>
        <v>72.6</v>
      </c>
    </row>
    <row r="508" spans="1:6" ht="21.75" customHeight="1">
      <c r="A508" s="19" t="s">
        <v>500</v>
      </c>
      <c r="B508" s="11" t="s">
        <v>315</v>
      </c>
      <c r="C508" s="11" t="s">
        <v>315</v>
      </c>
      <c r="D508" s="11" t="s">
        <v>311</v>
      </c>
      <c r="E508" s="11"/>
      <c r="F508" s="10">
        <f>F509</f>
        <v>72.6</v>
      </c>
    </row>
    <row r="509" spans="1:6" ht="21.75" customHeight="1">
      <c r="A509" s="19" t="s">
        <v>337</v>
      </c>
      <c r="B509" s="11" t="s">
        <v>315</v>
      </c>
      <c r="C509" s="11" t="s">
        <v>315</v>
      </c>
      <c r="D509" s="11" t="s">
        <v>313</v>
      </c>
      <c r="E509" s="11"/>
      <c r="F509" s="10">
        <f>F510</f>
        <v>72.6</v>
      </c>
    </row>
    <row r="510" spans="1:6" ht="21.75" customHeight="1">
      <c r="A510" s="19" t="s">
        <v>335</v>
      </c>
      <c r="B510" s="11" t="s">
        <v>315</v>
      </c>
      <c r="C510" s="11" t="s">
        <v>315</v>
      </c>
      <c r="D510" s="11" t="s">
        <v>313</v>
      </c>
      <c r="E510" s="11" t="s">
        <v>41</v>
      </c>
      <c r="F510" s="10">
        <f>'прил.6'!G431</f>
        <v>72.6</v>
      </c>
    </row>
    <row r="511" spans="1:6" ht="16.5">
      <c r="A511" s="16" t="s">
        <v>188</v>
      </c>
      <c r="B511" s="3" t="s">
        <v>189</v>
      </c>
      <c r="C511" s="3"/>
      <c r="D511" s="3"/>
      <c r="E511" s="3"/>
      <c r="F511" s="10">
        <f>F512+F531+F582+F596+F516</f>
        <v>986923.6000000001</v>
      </c>
    </row>
    <row r="512" spans="1:6" ht="16.5">
      <c r="A512" s="16" t="s">
        <v>238</v>
      </c>
      <c r="B512" s="3" t="s">
        <v>189</v>
      </c>
      <c r="C512" s="3" t="s">
        <v>279</v>
      </c>
      <c r="D512" s="3"/>
      <c r="E512" s="3"/>
      <c r="F512" s="10">
        <f>F513</f>
        <v>12141.6</v>
      </c>
    </row>
    <row r="513" spans="1:6" s="59" customFormat="1" ht="16.5">
      <c r="A513" s="19" t="s">
        <v>237</v>
      </c>
      <c r="B513" s="3" t="s">
        <v>189</v>
      </c>
      <c r="C513" s="3" t="s">
        <v>279</v>
      </c>
      <c r="D513" s="3" t="s">
        <v>132</v>
      </c>
      <c r="E513" s="3"/>
      <c r="F513" s="10">
        <f>F514</f>
        <v>12141.6</v>
      </c>
    </row>
    <row r="514" spans="1:6" s="60" customFormat="1" ht="33">
      <c r="A514" s="19" t="s">
        <v>236</v>
      </c>
      <c r="B514" s="3" t="s">
        <v>189</v>
      </c>
      <c r="C514" s="3" t="s">
        <v>279</v>
      </c>
      <c r="D514" s="3" t="s">
        <v>133</v>
      </c>
      <c r="E514" s="3"/>
      <c r="F514" s="10">
        <f>F515</f>
        <v>12141.6</v>
      </c>
    </row>
    <row r="515" spans="1:6" ht="16.5">
      <c r="A515" s="22" t="s">
        <v>235</v>
      </c>
      <c r="B515" s="3" t="s">
        <v>189</v>
      </c>
      <c r="C515" s="3" t="s">
        <v>279</v>
      </c>
      <c r="D515" s="3" t="s">
        <v>133</v>
      </c>
      <c r="E515" s="3" t="s">
        <v>326</v>
      </c>
      <c r="F515" s="10">
        <f>'прил.6'!G137</f>
        <v>12141.6</v>
      </c>
    </row>
    <row r="516" spans="1:6" ht="16.5">
      <c r="A516" s="16" t="s">
        <v>399</v>
      </c>
      <c r="B516" s="3" t="s">
        <v>189</v>
      </c>
      <c r="C516" s="3" t="s">
        <v>280</v>
      </c>
      <c r="D516" s="3"/>
      <c r="E516" s="3"/>
      <c r="F516" s="10">
        <f>F526+F517</f>
        <v>95554.5</v>
      </c>
    </row>
    <row r="517" spans="1:6" ht="16.5">
      <c r="A517" s="19" t="s">
        <v>95</v>
      </c>
      <c r="B517" s="3" t="s">
        <v>189</v>
      </c>
      <c r="C517" s="3" t="s">
        <v>280</v>
      </c>
      <c r="D517" s="3" t="s">
        <v>136</v>
      </c>
      <c r="E517" s="3"/>
      <c r="F517" s="10">
        <f>F522+F524+F520+F518</f>
        <v>3376.1</v>
      </c>
    </row>
    <row r="518" spans="1:6" ht="36.75" customHeight="1">
      <c r="A518" s="20" t="s">
        <v>440</v>
      </c>
      <c r="B518" s="11" t="s">
        <v>189</v>
      </c>
      <c r="C518" s="11" t="s">
        <v>280</v>
      </c>
      <c r="D518" s="11" t="s">
        <v>439</v>
      </c>
      <c r="E518" s="11"/>
      <c r="F518" s="10">
        <f>F519</f>
        <v>85.7</v>
      </c>
    </row>
    <row r="519" spans="1:6" ht="16.5">
      <c r="A519" s="19" t="s">
        <v>330</v>
      </c>
      <c r="B519" s="11" t="s">
        <v>189</v>
      </c>
      <c r="C519" s="11" t="s">
        <v>280</v>
      </c>
      <c r="D519" s="11" t="s">
        <v>439</v>
      </c>
      <c r="E519" s="11" t="s">
        <v>299</v>
      </c>
      <c r="F519" s="10">
        <f>'прил.6'!G618</f>
        <v>85.7</v>
      </c>
    </row>
    <row r="520" spans="1:6" ht="16.5">
      <c r="A520" s="76" t="s">
        <v>502</v>
      </c>
      <c r="B520" s="3" t="s">
        <v>189</v>
      </c>
      <c r="C520" s="3" t="s">
        <v>280</v>
      </c>
      <c r="D520" s="11" t="s">
        <v>176</v>
      </c>
      <c r="E520" s="11"/>
      <c r="F520" s="10">
        <f>F521</f>
        <v>50</v>
      </c>
    </row>
    <row r="521" spans="1:6" ht="16.5">
      <c r="A521" s="19" t="s">
        <v>330</v>
      </c>
      <c r="B521" s="3" t="s">
        <v>189</v>
      </c>
      <c r="C521" s="3" t="s">
        <v>280</v>
      </c>
      <c r="D521" s="11" t="s">
        <v>176</v>
      </c>
      <c r="E521" s="11" t="s">
        <v>299</v>
      </c>
      <c r="F521" s="10">
        <f>'прил.6'!G620</f>
        <v>50</v>
      </c>
    </row>
    <row r="522" spans="1:6" ht="33">
      <c r="A522" s="16" t="s">
        <v>401</v>
      </c>
      <c r="B522" s="3" t="s">
        <v>189</v>
      </c>
      <c r="C522" s="3" t="s">
        <v>280</v>
      </c>
      <c r="D522" s="3" t="s">
        <v>400</v>
      </c>
      <c r="E522" s="3"/>
      <c r="F522" s="10">
        <f>F523</f>
        <v>335</v>
      </c>
    </row>
    <row r="523" spans="1:6" ht="16.5">
      <c r="A523" s="19" t="s">
        <v>330</v>
      </c>
      <c r="B523" s="3" t="s">
        <v>189</v>
      </c>
      <c r="C523" s="3" t="s">
        <v>280</v>
      </c>
      <c r="D523" s="3" t="s">
        <v>400</v>
      </c>
      <c r="E523" s="3" t="s">
        <v>299</v>
      </c>
      <c r="F523" s="10">
        <f>'прил.6'!G622</f>
        <v>335</v>
      </c>
    </row>
    <row r="524" spans="1:6" ht="33">
      <c r="A524" s="19" t="s">
        <v>449</v>
      </c>
      <c r="B524" s="3" t="s">
        <v>189</v>
      </c>
      <c r="C524" s="3" t="s">
        <v>280</v>
      </c>
      <c r="D524" s="3" t="s">
        <v>448</v>
      </c>
      <c r="E524" s="3"/>
      <c r="F524" s="10">
        <f>F525</f>
        <v>2905.4</v>
      </c>
    </row>
    <row r="525" spans="1:6" ht="16.5">
      <c r="A525" s="19" t="s">
        <v>330</v>
      </c>
      <c r="B525" s="3" t="s">
        <v>189</v>
      </c>
      <c r="C525" s="3" t="s">
        <v>280</v>
      </c>
      <c r="D525" s="3" t="s">
        <v>448</v>
      </c>
      <c r="E525" s="3" t="s">
        <v>299</v>
      </c>
      <c r="F525" s="10">
        <f>'прил.6'!G624</f>
        <v>2905.4</v>
      </c>
    </row>
    <row r="526" spans="1:6" ht="16.5">
      <c r="A526" s="16" t="s">
        <v>305</v>
      </c>
      <c r="B526" s="3" t="s">
        <v>189</v>
      </c>
      <c r="C526" s="3" t="s">
        <v>280</v>
      </c>
      <c r="D526" s="3" t="s">
        <v>306</v>
      </c>
      <c r="E526" s="3"/>
      <c r="F526" s="10">
        <f>F527</f>
        <v>92178.4</v>
      </c>
    </row>
    <row r="527" spans="1:6" ht="103.5" customHeight="1">
      <c r="A527" s="16" t="s">
        <v>12</v>
      </c>
      <c r="B527" s="3" t="s">
        <v>189</v>
      </c>
      <c r="C527" s="3" t="s">
        <v>280</v>
      </c>
      <c r="D527" s="3" t="s">
        <v>303</v>
      </c>
      <c r="E527" s="3"/>
      <c r="F527" s="10">
        <f>F529+F530+F528</f>
        <v>92178.4</v>
      </c>
    </row>
    <row r="528" spans="1:6" ht="16.5">
      <c r="A528" s="22" t="s">
        <v>235</v>
      </c>
      <c r="B528" s="3" t="s">
        <v>189</v>
      </c>
      <c r="C528" s="3" t="s">
        <v>280</v>
      </c>
      <c r="D528" s="3" t="s">
        <v>303</v>
      </c>
      <c r="E528" s="3" t="s">
        <v>326</v>
      </c>
      <c r="F528" s="10">
        <f>'прил.6'!G627</f>
        <v>56</v>
      </c>
    </row>
    <row r="529" spans="1:6" ht="38.25" customHeight="1">
      <c r="A529" s="19" t="s">
        <v>331</v>
      </c>
      <c r="B529" s="3" t="s">
        <v>189</v>
      </c>
      <c r="C529" s="3" t="s">
        <v>280</v>
      </c>
      <c r="D529" s="3" t="s">
        <v>303</v>
      </c>
      <c r="E529" s="3" t="s">
        <v>26</v>
      </c>
      <c r="F529" s="10">
        <f>'прил.6'!G628</f>
        <v>91774.9</v>
      </c>
    </row>
    <row r="530" spans="1:6" ht="16.5">
      <c r="A530" s="19" t="s">
        <v>330</v>
      </c>
      <c r="B530" s="3" t="s">
        <v>189</v>
      </c>
      <c r="C530" s="3" t="s">
        <v>280</v>
      </c>
      <c r="D530" s="3" t="s">
        <v>303</v>
      </c>
      <c r="E530" s="3" t="s">
        <v>299</v>
      </c>
      <c r="F530" s="10">
        <f>'прил.6'!G629</f>
        <v>347.5</v>
      </c>
    </row>
    <row r="531" spans="1:6" ht="16.5">
      <c r="A531" s="16" t="s">
        <v>158</v>
      </c>
      <c r="B531" s="3" t="s">
        <v>189</v>
      </c>
      <c r="C531" s="3" t="s">
        <v>281</v>
      </c>
      <c r="D531" s="3"/>
      <c r="E531" s="3"/>
      <c r="F531" s="10">
        <f>F535+F551+F566+F569+F578+F532</f>
        <v>717128.2000000001</v>
      </c>
    </row>
    <row r="532" spans="1:6" ht="16.5">
      <c r="A532" s="71" t="s">
        <v>518</v>
      </c>
      <c r="B532" s="72" t="s">
        <v>189</v>
      </c>
      <c r="C532" s="72" t="s">
        <v>281</v>
      </c>
      <c r="D532" s="72" t="s">
        <v>462</v>
      </c>
      <c r="E532" s="3"/>
      <c r="F532" s="10">
        <f>F533</f>
        <v>1083</v>
      </c>
    </row>
    <row r="533" spans="1:6" ht="16.5">
      <c r="A533" s="71" t="s">
        <v>463</v>
      </c>
      <c r="B533" s="72" t="s">
        <v>189</v>
      </c>
      <c r="C533" s="72" t="s">
        <v>281</v>
      </c>
      <c r="D533" s="72" t="s">
        <v>464</v>
      </c>
      <c r="E533" s="3"/>
      <c r="F533" s="10">
        <f>F534</f>
        <v>1083</v>
      </c>
    </row>
    <row r="534" spans="1:6" ht="16.5">
      <c r="A534" s="25" t="s">
        <v>269</v>
      </c>
      <c r="B534" s="72" t="s">
        <v>189</v>
      </c>
      <c r="C534" s="72" t="s">
        <v>281</v>
      </c>
      <c r="D534" s="72" t="s">
        <v>464</v>
      </c>
      <c r="E534" s="3" t="s">
        <v>293</v>
      </c>
      <c r="F534" s="10">
        <f>'прил.6'!G141</f>
        <v>1083</v>
      </c>
    </row>
    <row r="535" spans="1:6" s="59" customFormat="1" ht="16.5">
      <c r="A535" s="22" t="s">
        <v>344</v>
      </c>
      <c r="B535" s="3" t="s">
        <v>189</v>
      </c>
      <c r="C535" s="3" t="s">
        <v>281</v>
      </c>
      <c r="D535" s="3" t="s">
        <v>134</v>
      </c>
      <c r="E535" s="3"/>
      <c r="F535" s="10">
        <f>F536+F541+F543+F545</f>
        <v>220802.2</v>
      </c>
    </row>
    <row r="536" spans="1:6" s="60" customFormat="1" ht="123.75" customHeight="1">
      <c r="A536" s="19" t="s">
        <v>154</v>
      </c>
      <c r="B536" s="3" t="s">
        <v>189</v>
      </c>
      <c r="C536" s="3" t="s">
        <v>281</v>
      </c>
      <c r="D536" s="3" t="s">
        <v>135</v>
      </c>
      <c r="E536" s="3"/>
      <c r="F536" s="10">
        <f>F538+F540</f>
        <v>30466.800000000003</v>
      </c>
    </row>
    <row r="537" spans="1:6" s="28" customFormat="1" ht="74.25" customHeight="1">
      <c r="A537" s="19" t="s">
        <v>155</v>
      </c>
      <c r="B537" s="3" t="s">
        <v>189</v>
      </c>
      <c r="C537" s="3" t="s">
        <v>281</v>
      </c>
      <c r="D537" s="3" t="s">
        <v>327</v>
      </c>
      <c r="E537" s="3"/>
      <c r="F537" s="10">
        <f>F538</f>
        <v>19416.9</v>
      </c>
    </row>
    <row r="538" spans="1:6" s="28" customFormat="1" ht="18" customHeight="1">
      <c r="A538" s="16" t="s">
        <v>157</v>
      </c>
      <c r="B538" s="3" t="s">
        <v>189</v>
      </c>
      <c r="C538" s="3" t="s">
        <v>281</v>
      </c>
      <c r="D538" s="3" t="s">
        <v>327</v>
      </c>
      <c r="E538" s="3" t="s">
        <v>326</v>
      </c>
      <c r="F538" s="10">
        <f>'прил.6'!G145</f>
        <v>19416.9</v>
      </c>
    </row>
    <row r="539" spans="1:6" s="28" customFormat="1" ht="54.75" customHeight="1">
      <c r="A539" s="19" t="s">
        <v>156</v>
      </c>
      <c r="B539" s="3" t="s">
        <v>189</v>
      </c>
      <c r="C539" s="3" t="s">
        <v>281</v>
      </c>
      <c r="D539" s="3" t="s">
        <v>211</v>
      </c>
      <c r="E539" s="3"/>
      <c r="F539" s="10">
        <f>F540</f>
        <v>11049.9</v>
      </c>
    </row>
    <row r="540" spans="1:6" ht="16.5">
      <c r="A540" s="16" t="s">
        <v>157</v>
      </c>
      <c r="B540" s="3" t="s">
        <v>189</v>
      </c>
      <c r="C540" s="3" t="s">
        <v>281</v>
      </c>
      <c r="D540" s="3" t="s">
        <v>211</v>
      </c>
      <c r="E540" s="3" t="s">
        <v>326</v>
      </c>
      <c r="F540" s="10">
        <f>'прил.6'!G147</f>
        <v>11049.9</v>
      </c>
    </row>
    <row r="541" spans="1:6" s="28" customFormat="1" ht="39" customHeight="1">
      <c r="A541" s="22" t="s">
        <v>256</v>
      </c>
      <c r="B541" s="3" t="s">
        <v>189</v>
      </c>
      <c r="C541" s="3" t="s">
        <v>281</v>
      </c>
      <c r="D541" s="3" t="s">
        <v>43</v>
      </c>
      <c r="E541" s="3"/>
      <c r="F541" s="10">
        <f>F542</f>
        <v>163646.6</v>
      </c>
    </row>
    <row r="542" spans="1:6" s="28" customFormat="1" ht="17.25" customHeight="1">
      <c r="A542" s="22" t="s">
        <v>235</v>
      </c>
      <c r="B542" s="3" t="s">
        <v>189</v>
      </c>
      <c r="C542" s="3" t="s">
        <v>281</v>
      </c>
      <c r="D542" s="3" t="s">
        <v>345</v>
      </c>
      <c r="E542" s="3" t="s">
        <v>326</v>
      </c>
      <c r="F542" s="10">
        <f>'прил.6'!G633</f>
        <v>163646.6</v>
      </c>
    </row>
    <row r="543" spans="1:6" ht="33.75" customHeight="1">
      <c r="A543" s="22" t="s">
        <v>62</v>
      </c>
      <c r="B543" s="3" t="s">
        <v>189</v>
      </c>
      <c r="C543" s="3" t="s">
        <v>281</v>
      </c>
      <c r="D543" s="3" t="s">
        <v>94</v>
      </c>
      <c r="E543" s="3"/>
      <c r="F543" s="10">
        <f>F544</f>
        <v>25707.9</v>
      </c>
    </row>
    <row r="544" spans="1:6" ht="21.75" customHeight="1">
      <c r="A544" s="22" t="s">
        <v>235</v>
      </c>
      <c r="B544" s="3" t="s">
        <v>189</v>
      </c>
      <c r="C544" s="3" t="s">
        <v>281</v>
      </c>
      <c r="D544" s="3" t="s">
        <v>94</v>
      </c>
      <c r="E544" s="3" t="s">
        <v>326</v>
      </c>
      <c r="F544" s="10">
        <f>'прил.6'!G635</f>
        <v>25707.9</v>
      </c>
    </row>
    <row r="545" spans="1:6" ht="21.75" customHeight="1">
      <c r="A545" s="16" t="s">
        <v>411</v>
      </c>
      <c r="B545" s="3" t="s">
        <v>189</v>
      </c>
      <c r="C545" s="3" t="s">
        <v>281</v>
      </c>
      <c r="D545" s="3" t="s">
        <v>409</v>
      </c>
      <c r="E545" s="3"/>
      <c r="F545" s="10">
        <f>F546+F547+F549</f>
        <v>980.9</v>
      </c>
    </row>
    <row r="546" spans="1:6" ht="21.75" customHeight="1" hidden="1">
      <c r="A546" s="16" t="s">
        <v>157</v>
      </c>
      <c r="B546" s="3" t="s">
        <v>189</v>
      </c>
      <c r="C546" s="3" t="s">
        <v>281</v>
      </c>
      <c r="D546" s="3" t="s">
        <v>409</v>
      </c>
      <c r="E546" s="3" t="s">
        <v>326</v>
      </c>
      <c r="F546" s="10">
        <f>'прил.6'!G149</f>
        <v>0</v>
      </c>
    </row>
    <row r="547" spans="1:6" ht="51" customHeight="1">
      <c r="A547" s="16" t="s">
        <v>519</v>
      </c>
      <c r="B547" s="11" t="s">
        <v>189</v>
      </c>
      <c r="C547" s="11" t="s">
        <v>281</v>
      </c>
      <c r="D547" s="11" t="s">
        <v>515</v>
      </c>
      <c r="E547" s="11"/>
      <c r="F547" s="10">
        <f>F548</f>
        <v>100</v>
      </c>
    </row>
    <row r="548" spans="1:6" ht="21.75" customHeight="1">
      <c r="A548" s="16" t="s">
        <v>157</v>
      </c>
      <c r="B548" s="11" t="s">
        <v>189</v>
      </c>
      <c r="C548" s="11" t="s">
        <v>281</v>
      </c>
      <c r="D548" s="11" t="s">
        <v>515</v>
      </c>
      <c r="E548" s="11" t="s">
        <v>326</v>
      </c>
      <c r="F548" s="10">
        <f>'прил.6'!G151</f>
        <v>100</v>
      </c>
    </row>
    <row r="549" spans="1:6" ht="52.5" customHeight="1">
      <c r="A549" s="16" t="s">
        <v>517</v>
      </c>
      <c r="B549" s="11" t="s">
        <v>189</v>
      </c>
      <c r="C549" s="11" t="s">
        <v>281</v>
      </c>
      <c r="D549" s="11" t="s">
        <v>516</v>
      </c>
      <c r="E549" s="11"/>
      <c r="F549" s="10">
        <f>F550</f>
        <v>880.9</v>
      </c>
    </row>
    <row r="550" spans="1:6" ht="21.75" customHeight="1">
      <c r="A550" s="16" t="s">
        <v>157</v>
      </c>
      <c r="B550" s="11" t="s">
        <v>189</v>
      </c>
      <c r="C550" s="11" t="s">
        <v>281</v>
      </c>
      <c r="D550" s="11" t="s">
        <v>516</v>
      </c>
      <c r="E550" s="11" t="s">
        <v>326</v>
      </c>
      <c r="F550" s="10">
        <f>'прил.6'!G153</f>
        <v>880.9</v>
      </c>
    </row>
    <row r="551" spans="1:6" ht="19.5" customHeight="1">
      <c r="A551" s="22" t="s">
        <v>364</v>
      </c>
      <c r="B551" s="3" t="s">
        <v>189</v>
      </c>
      <c r="C551" s="3" t="s">
        <v>281</v>
      </c>
      <c r="D551" s="3" t="s">
        <v>166</v>
      </c>
      <c r="E551" s="3"/>
      <c r="F551" s="10">
        <f>F552+F555</f>
        <v>49575.9</v>
      </c>
    </row>
    <row r="552" spans="1:6" ht="20.25" customHeight="1">
      <c r="A552" s="16" t="s">
        <v>385</v>
      </c>
      <c r="B552" s="3" t="s">
        <v>189</v>
      </c>
      <c r="C552" s="3" t="s">
        <v>281</v>
      </c>
      <c r="D552" s="3" t="s">
        <v>167</v>
      </c>
      <c r="E552" s="3"/>
      <c r="F552" s="10">
        <f>F553</f>
        <v>17192.7</v>
      </c>
    </row>
    <row r="553" spans="1:6" ht="20.25" customHeight="1">
      <c r="A553" s="16" t="s">
        <v>257</v>
      </c>
      <c r="B553" s="3" t="s">
        <v>189</v>
      </c>
      <c r="C553" s="3" t="s">
        <v>281</v>
      </c>
      <c r="D553" s="3" t="s">
        <v>284</v>
      </c>
      <c r="E553" s="3"/>
      <c r="F553" s="10">
        <f>SUM(F554)</f>
        <v>17192.7</v>
      </c>
    </row>
    <row r="554" spans="1:6" ht="21.75" customHeight="1">
      <c r="A554" s="22" t="s">
        <v>387</v>
      </c>
      <c r="B554" s="3" t="s">
        <v>189</v>
      </c>
      <c r="C554" s="3" t="s">
        <v>281</v>
      </c>
      <c r="D554" s="3" t="s">
        <v>284</v>
      </c>
      <c r="E554" s="3" t="s">
        <v>314</v>
      </c>
      <c r="F554" s="10">
        <f>'прил.6'!G639+'прил.6'!G267</f>
        <v>17192.7</v>
      </c>
    </row>
    <row r="555" spans="1:6" ht="21.75" customHeight="1">
      <c r="A555" s="22" t="s">
        <v>297</v>
      </c>
      <c r="B555" s="3" t="s">
        <v>189</v>
      </c>
      <c r="C555" s="3" t="s">
        <v>281</v>
      </c>
      <c r="D555" s="3" t="s">
        <v>294</v>
      </c>
      <c r="E555" s="3"/>
      <c r="F555" s="10">
        <f>F556+F558+F562+F564+F560</f>
        <v>32383.2</v>
      </c>
    </row>
    <row r="556" spans="1:6" ht="38.25" customHeight="1">
      <c r="A556" s="22" t="s">
        <v>70</v>
      </c>
      <c r="B556" s="3" t="s">
        <v>189</v>
      </c>
      <c r="C556" s="3" t="s">
        <v>281</v>
      </c>
      <c r="D556" s="3" t="s">
        <v>295</v>
      </c>
      <c r="E556" s="3"/>
      <c r="F556" s="10">
        <f>F557</f>
        <v>172.1</v>
      </c>
    </row>
    <row r="557" spans="1:6" ht="18.75" customHeight="1">
      <c r="A557" s="22" t="s">
        <v>235</v>
      </c>
      <c r="B557" s="3" t="s">
        <v>189</v>
      </c>
      <c r="C557" s="3" t="s">
        <v>281</v>
      </c>
      <c r="D557" s="3" t="s">
        <v>295</v>
      </c>
      <c r="E557" s="3" t="s">
        <v>326</v>
      </c>
      <c r="F557" s="10">
        <f>'прил.6'!G642</f>
        <v>172.1</v>
      </c>
    </row>
    <row r="558" spans="1:6" ht="36.75" customHeight="1">
      <c r="A558" s="22" t="s">
        <v>71</v>
      </c>
      <c r="B558" s="3" t="s">
        <v>189</v>
      </c>
      <c r="C558" s="3" t="s">
        <v>281</v>
      </c>
      <c r="D558" s="3" t="s">
        <v>296</v>
      </c>
      <c r="E558" s="3"/>
      <c r="F558" s="10">
        <f>F559</f>
        <v>273.9</v>
      </c>
    </row>
    <row r="559" spans="1:6" ht="16.5" customHeight="1">
      <c r="A559" s="22" t="s">
        <v>235</v>
      </c>
      <c r="B559" s="3" t="s">
        <v>189</v>
      </c>
      <c r="C559" s="3" t="s">
        <v>281</v>
      </c>
      <c r="D559" s="3" t="s">
        <v>296</v>
      </c>
      <c r="E559" s="3" t="s">
        <v>326</v>
      </c>
      <c r="F559" s="10">
        <f>'прил.6'!G644</f>
        <v>273.9</v>
      </c>
    </row>
    <row r="560" spans="1:6" ht="22.5" customHeight="1">
      <c r="A560" s="22" t="s">
        <v>423</v>
      </c>
      <c r="B560" s="3" t="s">
        <v>189</v>
      </c>
      <c r="C560" s="3" t="s">
        <v>281</v>
      </c>
      <c r="D560" s="3" t="s">
        <v>422</v>
      </c>
      <c r="E560" s="3"/>
      <c r="F560" s="10">
        <f>F561</f>
        <v>8198.3</v>
      </c>
    </row>
    <row r="561" spans="1:6" ht="16.5" customHeight="1">
      <c r="A561" s="22" t="s">
        <v>235</v>
      </c>
      <c r="B561" s="3" t="s">
        <v>189</v>
      </c>
      <c r="C561" s="3" t="s">
        <v>281</v>
      </c>
      <c r="D561" s="3" t="s">
        <v>422</v>
      </c>
      <c r="E561" s="3" t="s">
        <v>326</v>
      </c>
      <c r="F561" s="10">
        <f>'прил.6'!G406</f>
        <v>8198.3</v>
      </c>
    </row>
    <row r="562" spans="1:6" ht="20.25" customHeight="1">
      <c r="A562" s="22" t="s">
        <v>412</v>
      </c>
      <c r="B562" s="3" t="s">
        <v>189</v>
      </c>
      <c r="C562" s="3" t="s">
        <v>281</v>
      </c>
      <c r="D562" s="3" t="s">
        <v>410</v>
      </c>
      <c r="E562" s="3"/>
      <c r="F562" s="10">
        <f>F563</f>
        <v>22222</v>
      </c>
    </row>
    <row r="563" spans="1:6" ht="16.5" customHeight="1">
      <c r="A563" s="22" t="s">
        <v>235</v>
      </c>
      <c r="B563" s="3" t="s">
        <v>189</v>
      </c>
      <c r="C563" s="3" t="s">
        <v>281</v>
      </c>
      <c r="D563" s="3" t="s">
        <v>410</v>
      </c>
      <c r="E563" s="3" t="s">
        <v>326</v>
      </c>
      <c r="F563" s="10">
        <f>'прил.6'!G646</f>
        <v>22222</v>
      </c>
    </row>
    <row r="564" spans="1:6" ht="36" customHeight="1">
      <c r="A564" s="22" t="s">
        <v>458</v>
      </c>
      <c r="B564" s="3" t="s">
        <v>189</v>
      </c>
      <c r="C564" s="3" t="s">
        <v>281</v>
      </c>
      <c r="D564" s="3" t="s">
        <v>413</v>
      </c>
      <c r="E564" s="3"/>
      <c r="F564" s="10">
        <f>F565</f>
        <v>1516.9</v>
      </c>
    </row>
    <row r="565" spans="1:6" ht="16.5" customHeight="1">
      <c r="A565" s="22" t="s">
        <v>235</v>
      </c>
      <c r="B565" s="3" t="s">
        <v>189</v>
      </c>
      <c r="C565" s="3" t="s">
        <v>281</v>
      </c>
      <c r="D565" s="3" t="s">
        <v>413</v>
      </c>
      <c r="E565" s="3" t="s">
        <v>326</v>
      </c>
      <c r="F565" s="10">
        <f>'прил.6'!G648</f>
        <v>1516.9</v>
      </c>
    </row>
    <row r="566" spans="1:6" ht="18" customHeight="1">
      <c r="A566" s="16" t="s">
        <v>95</v>
      </c>
      <c r="B566" s="3" t="s">
        <v>189</v>
      </c>
      <c r="C566" s="3" t="s">
        <v>281</v>
      </c>
      <c r="D566" s="3" t="s">
        <v>136</v>
      </c>
      <c r="E566" s="3"/>
      <c r="F566" s="10">
        <f>F567</f>
        <v>1326.6</v>
      </c>
    </row>
    <row r="567" spans="1:6" ht="38.25" customHeight="1">
      <c r="A567" s="24" t="s">
        <v>402</v>
      </c>
      <c r="B567" s="3" t="s">
        <v>189</v>
      </c>
      <c r="C567" s="3" t="s">
        <v>281</v>
      </c>
      <c r="D567" s="3" t="s">
        <v>137</v>
      </c>
      <c r="E567" s="3"/>
      <c r="F567" s="10">
        <f>F568</f>
        <v>1326.6</v>
      </c>
    </row>
    <row r="568" spans="1:6" ht="20.25" customHeight="1">
      <c r="A568" s="16" t="s">
        <v>269</v>
      </c>
      <c r="B568" s="3" t="s">
        <v>189</v>
      </c>
      <c r="C568" s="3" t="s">
        <v>281</v>
      </c>
      <c r="D568" s="3" t="s">
        <v>137</v>
      </c>
      <c r="E568" s="3" t="s">
        <v>293</v>
      </c>
      <c r="F568" s="10">
        <f>'прил.6'!G156</f>
        <v>1326.6</v>
      </c>
    </row>
    <row r="569" spans="1:6" ht="21" customHeight="1">
      <c r="A569" s="16" t="s">
        <v>305</v>
      </c>
      <c r="B569" s="3" t="s">
        <v>189</v>
      </c>
      <c r="C569" s="3" t="s">
        <v>281</v>
      </c>
      <c r="D569" s="3" t="s">
        <v>306</v>
      </c>
      <c r="E569" s="3"/>
      <c r="F569" s="10">
        <f>F570+F576</f>
        <v>442584.6</v>
      </c>
    </row>
    <row r="570" spans="1:6" ht="21" customHeight="1">
      <c r="A570" s="19" t="s">
        <v>309</v>
      </c>
      <c r="B570" s="3" t="s">
        <v>189</v>
      </c>
      <c r="C570" s="3" t="s">
        <v>281</v>
      </c>
      <c r="D570" s="3" t="s">
        <v>308</v>
      </c>
      <c r="E570" s="3"/>
      <c r="F570" s="10">
        <f>F571+F574</f>
        <v>11604.1</v>
      </c>
    </row>
    <row r="571" spans="1:6" ht="121.5" customHeight="1">
      <c r="A571" s="19" t="s">
        <v>388</v>
      </c>
      <c r="B571" s="3" t="s">
        <v>189</v>
      </c>
      <c r="C571" s="3" t="s">
        <v>281</v>
      </c>
      <c r="D571" s="3" t="s">
        <v>310</v>
      </c>
      <c r="E571" s="3"/>
      <c r="F571" s="10">
        <f>F572+F573</f>
        <v>5521.1</v>
      </c>
    </row>
    <row r="572" spans="1:6" ht="16.5" customHeight="1">
      <c r="A572" s="16" t="s">
        <v>157</v>
      </c>
      <c r="B572" s="3" t="s">
        <v>189</v>
      </c>
      <c r="C572" s="3" t="s">
        <v>281</v>
      </c>
      <c r="D572" s="3" t="s">
        <v>310</v>
      </c>
      <c r="E572" s="3" t="s">
        <v>326</v>
      </c>
      <c r="F572" s="10">
        <f>'прил.6'!G652+'прил.6'!G411</f>
        <v>1759.9</v>
      </c>
    </row>
    <row r="573" spans="1:6" ht="16.5" customHeight="1">
      <c r="A573" s="19" t="s">
        <v>404</v>
      </c>
      <c r="B573" s="3" t="s">
        <v>189</v>
      </c>
      <c r="C573" s="3" t="s">
        <v>281</v>
      </c>
      <c r="D573" s="3" t="s">
        <v>310</v>
      </c>
      <c r="E573" s="3" t="s">
        <v>405</v>
      </c>
      <c r="F573" s="10">
        <f>'прил.6'!G412</f>
        <v>3761.2</v>
      </c>
    </row>
    <row r="574" spans="1:6" ht="123.75" customHeight="1">
      <c r="A574" s="16" t="s">
        <v>63</v>
      </c>
      <c r="B574" s="3" t="s">
        <v>189</v>
      </c>
      <c r="C574" s="3" t="s">
        <v>281</v>
      </c>
      <c r="D574" s="3" t="s">
        <v>187</v>
      </c>
      <c r="E574" s="3"/>
      <c r="F574" s="10">
        <f>F575</f>
        <v>6083</v>
      </c>
    </row>
    <row r="575" spans="1:6" ht="16.5" customHeight="1">
      <c r="A575" s="16" t="s">
        <v>157</v>
      </c>
      <c r="B575" s="3" t="s">
        <v>189</v>
      </c>
      <c r="C575" s="3" t="s">
        <v>281</v>
      </c>
      <c r="D575" s="3" t="s">
        <v>187</v>
      </c>
      <c r="E575" s="3" t="s">
        <v>326</v>
      </c>
      <c r="F575" s="10">
        <f>'прил.6'!G414</f>
        <v>6083</v>
      </c>
    </row>
    <row r="576" spans="1:6" ht="105" customHeight="1">
      <c r="A576" s="16" t="s">
        <v>12</v>
      </c>
      <c r="B576" s="3" t="s">
        <v>189</v>
      </c>
      <c r="C576" s="3" t="s">
        <v>281</v>
      </c>
      <c r="D576" s="3" t="s">
        <v>303</v>
      </c>
      <c r="E576" s="3"/>
      <c r="F576" s="10">
        <f>F577</f>
        <v>430980.5</v>
      </c>
    </row>
    <row r="577" spans="1:6" ht="17.25" customHeight="1">
      <c r="A577" s="16" t="s">
        <v>157</v>
      </c>
      <c r="B577" s="3" t="s">
        <v>189</v>
      </c>
      <c r="C577" s="3" t="s">
        <v>281</v>
      </c>
      <c r="D577" s="3" t="s">
        <v>303</v>
      </c>
      <c r="E577" s="3" t="s">
        <v>326</v>
      </c>
      <c r="F577" s="10">
        <f>'прил.6'!G654</f>
        <v>430980.5</v>
      </c>
    </row>
    <row r="578" spans="1:6" ht="17.25" customHeight="1">
      <c r="A578" s="16" t="s">
        <v>110</v>
      </c>
      <c r="B578" s="3" t="s">
        <v>189</v>
      </c>
      <c r="C578" s="3" t="s">
        <v>281</v>
      </c>
      <c r="D578" s="3" t="s">
        <v>119</v>
      </c>
      <c r="E578" s="3"/>
      <c r="F578" s="10">
        <f>F579</f>
        <v>1755.9</v>
      </c>
    </row>
    <row r="579" spans="1:6" ht="17.25" customHeight="1">
      <c r="A579" s="16" t="s">
        <v>95</v>
      </c>
      <c r="B579" s="3" t="s">
        <v>189</v>
      </c>
      <c r="C579" s="3" t="s">
        <v>281</v>
      </c>
      <c r="D579" s="3" t="s">
        <v>120</v>
      </c>
      <c r="E579" s="3"/>
      <c r="F579" s="10">
        <f>F580</f>
        <v>1755.9</v>
      </c>
    </row>
    <row r="580" spans="1:6" ht="21" customHeight="1">
      <c r="A580" s="16" t="s">
        <v>438</v>
      </c>
      <c r="B580" s="3" t="s">
        <v>189</v>
      </c>
      <c r="C580" s="3" t="s">
        <v>281</v>
      </c>
      <c r="D580" s="3" t="s">
        <v>121</v>
      </c>
      <c r="E580" s="3"/>
      <c r="F580" s="10">
        <f>F581</f>
        <v>1755.9</v>
      </c>
    </row>
    <row r="581" spans="1:6" ht="18" customHeight="1">
      <c r="A581" s="16" t="s">
        <v>269</v>
      </c>
      <c r="B581" s="3" t="s">
        <v>189</v>
      </c>
      <c r="C581" s="3" t="s">
        <v>281</v>
      </c>
      <c r="D581" s="3" t="s">
        <v>121</v>
      </c>
      <c r="E581" s="3" t="s">
        <v>293</v>
      </c>
      <c r="F581" s="10">
        <f>'прил.6'!G160</f>
        <v>1755.9</v>
      </c>
    </row>
    <row r="582" spans="1:6" ht="17.25" customHeight="1">
      <c r="A582" s="16" t="s">
        <v>253</v>
      </c>
      <c r="B582" s="3" t="s">
        <v>189</v>
      </c>
      <c r="C582" s="3" t="s">
        <v>282</v>
      </c>
      <c r="D582" s="3"/>
      <c r="E582" s="3"/>
      <c r="F582" s="10">
        <f>F587+F583+F593</f>
        <v>106312</v>
      </c>
    </row>
    <row r="583" spans="1:6" ht="17.25" customHeight="1">
      <c r="A583" s="22" t="s">
        <v>364</v>
      </c>
      <c r="B583" s="3" t="s">
        <v>189</v>
      </c>
      <c r="C583" s="3" t="s">
        <v>282</v>
      </c>
      <c r="D583" s="3" t="s">
        <v>424</v>
      </c>
      <c r="E583" s="3"/>
      <c r="F583" s="10">
        <f>F584</f>
        <v>10188.5</v>
      </c>
    </row>
    <row r="584" spans="1:6" ht="17.25" customHeight="1">
      <c r="A584" s="22" t="s">
        <v>297</v>
      </c>
      <c r="B584" s="3" t="s">
        <v>189</v>
      </c>
      <c r="C584" s="3" t="s">
        <v>282</v>
      </c>
      <c r="D584" s="3" t="s">
        <v>425</v>
      </c>
      <c r="E584" s="3"/>
      <c r="F584" s="10">
        <f>F585</f>
        <v>10188.5</v>
      </c>
    </row>
    <row r="585" spans="1:6" ht="41.25" customHeight="1">
      <c r="A585" s="16" t="s">
        <v>457</v>
      </c>
      <c r="B585" s="3" t="s">
        <v>189</v>
      </c>
      <c r="C585" s="3" t="s">
        <v>282</v>
      </c>
      <c r="D585" s="3" t="s">
        <v>426</v>
      </c>
      <c r="E585" s="3"/>
      <c r="F585" s="10">
        <f>F586</f>
        <v>10188.5</v>
      </c>
    </row>
    <row r="586" spans="1:6" ht="17.25" customHeight="1">
      <c r="A586" s="19" t="s">
        <v>235</v>
      </c>
      <c r="B586" s="3" t="s">
        <v>189</v>
      </c>
      <c r="C586" s="3" t="s">
        <v>282</v>
      </c>
      <c r="D586" s="3" t="s">
        <v>426</v>
      </c>
      <c r="E586" s="3" t="s">
        <v>326</v>
      </c>
      <c r="F586" s="10">
        <f>'прил.6'!G419</f>
        <v>10188.5</v>
      </c>
    </row>
    <row r="587" spans="1:6" ht="18.75" customHeight="1">
      <c r="A587" s="22" t="s">
        <v>220</v>
      </c>
      <c r="B587" s="3" t="s">
        <v>189</v>
      </c>
      <c r="C587" s="3" t="s">
        <v>282</v>
      </c>
      <c r="D587" s="3" t="s">
        <v>182</v>
      </c>
      <c r="E587" s="3"/>
      <c r="F587" s="10">
        <f>F588+F590</f>
        <v>95862.7</v>
      </c>
    </row>
    <row r="588" spans="1:6" ht="75" customHeight="1">
      <c r="A588" s="22" t="s">
        <v>15</v>
      </c>
      <c r="B588" s="3" t="s">
        <v>189</v>
      </c>
      <c r="C588" s="3" t="s">
        <v>282</v>
      </c>
      <c r="D588" s="3" t="s">
        <v>97</v>
      </c>
      <c r="E588" s="3"/>
      <c r="F588" s="10">
        <f>F589</f>
        <v>47316.7</v>
      </c>
    </row>
    <row r="589" spans="1:6" ht="18" customHeight="1">
      <c r="A589" s="16" t="s">
        <v>157</v>
      </c>
      <c r="B589" s="3" t="s">
        <v>189</v>
      </c>
      <c r="C589" s="3" t="s">
        <v>282</v>
      </c>
      <c r="D589" s="3" t="s">
        <v>97</v>
      </c>
      <c r="E589" s="3" t="s">
        <v>326</v>
      </c>
      <c r="F589" s="10">
        <f>'прил.6'!G422</f>
        <v>47316.7</v>
      </c>
    </row>
    <row r="590" spans="1:6" s="59" customFormat="1" ht="36" customHeight="1">
      <c r="A590" s="16" t="s">
        <v>254</v>
      </c>
      <c r="B590" s="3" t="s">
        <v>189</v>
      </c>
      <c r="C590" s="3" t="s">
        <v>282</v>
      </c>
      <c r="D590" s="3" t="s">
        <v>22</v>
      </c>
      <c r="E590" s="3"/>
      <c r="F590" s="10">
        <f>F591+F592</f>
        <v>48546</v>
      </c>
    </row>
    <row r="591" spans="1:6" s="60" customFormat="1" ht="18" customHeight="1">
      <c r="A591" s="16" t="s">
        <v>157</v>
      </c>
      <c r="B591" s="3" t="s">
        <v>189</v>
      </c>
      <c r="C591" s="3" t="s">
        <v>282</v>
      </c>
      <c r="D591" s="3" t="s">
        <v>22</v>
      </c>
      <c r="E591" s="3" t="s">
        <v>326</v>
      </c>
      <c r="F591" s="10">
        <f>'прил.6'!G424</f>
        <v>30402.7</v>
      </c>
    </row>
    <row r="592" spans="1:6" s="28" customFormat="1" ht="18" customHeight="1">
      <c r="A592" s="19" t="s">
        <v>404</v>
      </c>
      <c r="B592" s="11" t="s">
        <v>189</v>
      </c>
      <c r="C592" s="11" t="s">
        <v>282</v>
      </c>
      <c r="D592" s="11" t="s">
        <v>22</v>
      </c>
      <c r="E592" s="11" t="s">
        <v>405</v>
      </c>
      <c r="F592" s="10">
        <f>'прил.6'!G425</f>
        <v>18143.3</v>
      </c>
    </row>
    <row r="593" spans="1:6" s="28" customFormat="1" ht="18" customHeight="1">
      <c r="A593" s="20" t="s">
        <v>305</v>
      </c>
      <c r="B593" s="11" t="s">
        <v>189</v>
      </c>
      <c r="C593" s="11" t="s">
        <v>282</v>
      </c>
      <c r="D593" s="11" t="s">
        <v>306</v>
      </c>
      <c r="E593" s="11"/>
      <c r="F593" s="10">
        <f>F594</f>
        <v>260.8</v>
      </c>
    </row>
    <row r="594" spans="1:6" s="28" customFormat="1" ht="87.75" customHeight="1">
      <c r="A594" s="26" t="s">
        <v>520</v>
      </c>
      <c r="B594" s="11" t="s">
        <v>189</v>
      </c>
      <c r="C594" s="11" t="s">
        <v>282</v>
      </c>
      <c r="D594" s="11" t="s">
        <v>479</v>
      </c>
      <c r="E594" s="11"/>
      <c r="F594" s="10">
        <f>F595</f>
        <v>260.8</v>
      </c>
    </row>
    <row r="595" spans="1:6" s="28" customFormat="1" ht="18" customHeight="1">
      <c r="A595" s="19" t="s">
        <v>335</v>
      </c>
      <c r="B595" s="11" t="s">
        <v>189</v>
      </c>
      <c r="C595" s="11" t="s">
        <v>282</v>
      </c>
      <c r="D595" s="11" t="s">
        <v>479</v>
      </c>
      <c r="E595" s="11" t="s">
        <v>41</v>
      </c>
      <c r="F595" s="10">
        <f>'прил.6'!G164</f>
        <v>260.8</v>
      </c>
    </row>
    <row r="596" spans="1:6" ht="19.5" customHeight="1">
      <c r="A596" s="16" t="s">
        <v>190</v>
      </c>
      <c r="B596" s="3" t="s">
        <v>189</v>
      </c>
      <c r="C596" s="3" t="s">
        <v>283</v>
      </c>
      <c r="D596" s="3"/>
      <c r="E596" s="3"/>
      <c r="F596" s="10">
        <f>F597+F600+F611+F621+F605</f>
        <v>55787.3</v>
      </c>
    </row>
    <row r="597" spans="1:6" ht="39" customHeight="1">
      <c r="A597" s="19" t="s">
        <v>333</v>
      </c>
      <c r="B597" s="3" t="s">
        <v>189</v>
      </c>
      <c r="C597" s="3" t="s">
        <v>283</v>
      </c>
      <c r="D597" s="3" t="s">
        <v>311</v>
      </c>
      <c r="E597" s="3"/>
      <c r="F597" s="10">
        <f>F598</f>
        <v>15461.9</v>
      </c>
    </row>
    <row r="598" spans="1:6" ht="18" customHeight="1">
      <c r="A598" s="19" t="s">
        <v>337</v>
      </c>
      <c r="B598" s="3" t="s">
        <v>189</v>
      </c>
      <c r="C598" s="3" t="s">
        <v>283</v>
      </c>
      <c r="D598" s="3" t="s">
        <v>313</v>
      </c>
      <c r="E598" s="3"/>
      <c r="F598" s="10">
        <f>F599</f>
        <v>15461.9</v>
      </c>
    </row>
    <row r="599" spans="1:6" ht="19.5" customHeight="1">
      <c r="A599" s="19" t="s">
        <v>335</v>
      </c>
      <c r="B599" s="3" t="s">
        <v>189</v>
      </c>
      <c r="C599" s="3" t="s">
        <v>283</v>
      </c>
      <c r="D599" s="3" t="s">
        <v>313</v>
      </c>
      <c r="E599" s="3" t="s">
        <v>41</v>
      </c>
      <c r="F599" s="10">
        <f>'прил.6'!G658</f>
        <v>15461.9</v>
      </c>
    </row>
    <row r="600" spans="1:6" ht="18" customHeight="1">
      <c r="A600" s="16" t="s">
        <v>344</v>
      </c>
      <c r="B600" s="3" t="s">
        <v>189</v>
      </c>
      <c r="C600" s="3" t="s">
        <v>283</v>
      </c>
      <c r="D600" s="3" t="s">
        <v>134</v>
      </c>
      <c r="E600" s="3"/>
      <c r="F600" s="10">
        <f>F601+F603</f>
        <v>12016</v>
      </c>
    </row>
    <row r="601" spans="1:6" ht="35.25" customHeight="1">
      <c r="A601" s="22" t="s">
        <v>256</v>
      </c>
      <c r="B601" s="3" t="s">
        <v>189</v>
      </c>
      <c r="C601" s="3" t="s">
        <v>283</v>
      </c>
      <c r="D601" s="3" t="s">
        <v>345</v>
      </c>
      <c r="E601" s="3"/>
      <c r="F601" s="10">
        <f>F602</f>
        <v>1115.9</v>
      </c>
    </row>
    <row r="602" spans="1:6" ht="18" customHeight="1">
      <c r="A602" s="19" t="s">
        <v>335</v>
      </c>
      <c r="B602" s="3" t="s">
        <v>189</v>
      </c>
      <c r="C602" s="3" t="s">
        <v>283</v>
      </c>
      <c r="D602" s="3" t="s">
        <v>345</v>
      </c>
      <c r="E602" s="3" t="s">
        <v>41</v>
      </c>
      <c r="F602" s="10">
        <f>'прил.6'!G661</f>
        <v>1115.9</v>
      </c>
    </row>
    <row r="603" spans="1:6" ht="37.5" customHeight="1">
      <c r="A603" s="22" t="s">
        <v>258</v>
      </c>
      <c r="B603" s="3" t="s">
        <v>189</v>
      </c>
      <c r="C603" s="3" t="s">
        <v>283</v>
      </c>
      <c r="D603" s="3" t="s">
        <v>94</v>
      </c>
      <c r="E603" s="3"/>
      <c r="F603" s="10">
        <f>SUM(F604:F604)</f>
        <v>10900.1</v>
      </c>
    </row>
    <row r="604" spans="1:6" ht="18" customHeight="1">
      <c r="A604" s="19" t="s">
        <v>335</v>
      </c>
      <c r="B604" s="3" t="s">
        <v>189</v>
      </c>
      <c r="C604" s="3" t="s">
        <v>283</v>
      </c>
      <c r="D604" s="3" t="s">
        <v>94</v>
      </c>
      <c r="E604" s="3" t="s">
        <v>41</v>
      </c>
      <c r="F604" s="10">
        <f>'прил.6'!G663</f>
        <v>10900.1</v>
      </c>
    </row>
    <row r="605" spans="1:6" ht="20.25" customHeight="1">
      <c r="A605" s="19" t="s">
        <v>95</v>
      </c>
      <c r="B605" s="3" t="s">
        <v>189</v>
      </c>
      <c r="C605" s="3" t="s">
        <v>283</v>
      </c>
      <c r="D605" s="3" t="s">
        <v>136</v>
      </c>
      <c r="E605" s="3"/>
      <c r="F605" s="10">
        <f>F606+F609</f>
        <v>1352.4</v>
      </c>
    </row>
    <row r="606" spans="1:6" ht="38.25" customHeight="1">
      <c r="A606" s="19" t="s">
        <v>384</v>
      </c>
      <c r="B606" s="3" t="s">
        <v>189</v>
      </c>
      <c r="C606" s="3" t="s">
        <v>283</v>
      </c>
      <c r="D606" s="3" t="s">
        <v>176</v>
      </c>
      <c r="E606" s="3"/>
      <c r="F606" s="10">
        <f>F608+F607</f>
        <v>69.4</v>
      </c>
    </row>
    <row r="607" spans="1:6" ht="17.25" customHeight="1">
      <c r="A607" s="65" t="s">
        <v>387</v>
      </c>
      <c r="B607" s="11" t="s">
        <v>189</v>
      </c>
      <c r="C607" s="11" t="s">
        <v>283</v>
      </c>
      <c r="D607" s="11" t="s">
        <v>176</v>
      </c>
      <c r="E607" s="11" t="s">
        <v>314</v>
      </c>
      <c r="F607" s="10">
        <f>'прил.6'!G666</f>
        <v>69.4</v>
      </c>
    </row>
    <row r="608" spans="1:6" ht="15.75" customHeight="1" hidden="1">
      <c r="A608" s="19" t="s">
        <v>330</v>
      </c>
      <c r="B608" s="3" t="s">
        <v>189</v>
      </c>
      <c r="C608" s="3" t="s">
        <v>283</v>
      </c>
      <c r="D608" s="3" t="s">
        <v>176</v>
      </c>
      <c r="E608" s="3" t="s">
        <v>299</v>
      </c>
      <c r="F608" s="10">
        <f>'прил.6'!G667</f>
        <v>0</v>
      </c>
    </row>
    <row r="609" spans="1:6" ht="38.25" customHeight="1">
      <c r="A609" s="16" t="s">
        <v>401</v>
      </c>
      <c r="B609" s="3" t="s">
        <v>189</v>
      </c>
      <c r="C609" s="3" t="s">
        <v>283</v>
      </c>
      <c r="D609" s="3" t="s">
        <v>400</v>
      </c>
      <c r="E609" s="3"/>
      <c r="F609" s="10">
        <f>F610</f>
        <v>1283</v>
      </c>
    </row>
    <row r="610" spans="1:6" ht="21" customHeight="1">
      <c r="A610" s="65" t="s">
        <v>387</v>
      </c>
      <c r="B610" s="3" t="s">
        <v>189</v>
      </c>
      <c r="C610" s="3" t="s">
        <v>283</v>
      </c>
      <c r="D610" s="3" t="s">
        <v>400</v>
      </c>
      <c r="E610" s="3" t="s">
        <v>314</v>
      </c>
      <c r="F610" s="10">
        <f>'прил.6'!G669</f>
        <v>1283</v>
      </c>
    </row>
    <row r="611" spans="1:6" ht="21.75" customHeight="1">
      <c r="A611" s="16" t="s">
        <v>305</v>
      </c>
      <c r="B611" s="3" t="s">
        <v>189</v>
      </c>
      <c r="C611" s="3" t="s">
        <v>283</v>
      </c>
      <c r="D611" s="3" t="s">
        <v>306</v>
      </c>
      <c r="E611" s="3"/>
      <c r="F611" s="10">
        <f>F616+F619+F612</f>
        <v>26716.9</v>
      </c>
    </row>
    <row r="612" spans="1:6" ht="105" customHeight="1">
      <c r="A612" s="16" t="s">
        <v>12</v>
      </c>
      <c r="B612" s="3" t="s">
        <v>189</v>
      </c>
      <c r="C612" s="3" t="s">
        <v>283</v>
      </c>
      <c r="D612" s="3" t="s">
        <v>303</v>
      </c>
      <c r="E612" s="3"/>
      <c r="F612" s="10">
        <f>F614+F615+F613</f>
        <v>17984.3</v>
      </c>
    </row>
    <row r="613" spans="1:6" ht="22.5" customHeight="1">
      <c r="A613" s="65" t="s">
        <v>387</v>
      </c>
      <c r="B613" s="11" t="s">
        <v>189</v>
      </c>
      <c r="C613" s="11" t="s">
        <v>283</v>
      </c>
      <c r="D613" s="11" t="s">
        <v>303</v>
      </c>
      <c r="E613" s="11" t="s">
        <v>314</v>
      </c>
      <c r="F613" s="10">
        <f>'прил.6'!G672</f>
        <v>212</v>
      </c>
    </row>
    <row r="614" spans="1:6" ht="21.75" customHeight="1">
      <c r="A614" s="19" t="s">
        <v>335</v>
      </c>
      <c r="B614" s="3" t="s">
        <v>189</v>
      </c>
      <c r="C614" s="3" t="s">
        <v>283</v>
      </c>
      <c r="D614" s="3" t="s">
        <v>303</v>
      </c>
      <c r="E614" s="3" t="s">
        <v>41</v>
      </c>
      <c r="F614" s="10">
        <f>'прил.6'!G673</f>
        <v>12367.8</v>
      </c>
    </row>
    <row r="615" spans="1:6" ht="21.75" customHeight="1">
      <c r="A615" s="16" t="s">
        <v>102</v>
      </c>
      <c r="B615" s="3" t="s">
        <v>189</v>
      </c>
      <c r="C615" s="3" t="s">
        <v>283</v>
      </c>
      <c r="D615" s="3" t="s">
        <v>303</v>
      </c>
      <c r="E615" s="3" t="s">
        <v>23</v>
      </c>
      <c r="F615" s="10">
        <f>'прил.6'!G674</f>
        <v>5404.5</v>
      </c>
    </row>
    <row r="616" spans="1:6" ht="54" customHeight="1">
      <c r="A616" s="19" t="s">
        <v>69</v>
      </c>
      <c r="B616" s="3" t="s">
        <v>189</v>
      </c>
      <c r="C616" s="3" t="s">
        <v>283</v>
      </c>
      <c r="D616" s="3" t="s">
        <v>117</v>
      </c>
      <c r="E616" s="3"/>
      <c r="F616" s="10">
        <f>F617+F618</f>
        <v>7829.900000000001</v>
      </c>
    </row>
    <row r="617" spans="1:6" ht="21" customHeight="1">
      <c r="A617" s="19" t="s">
        <v>404</v>
      </c>
      <c r="B617" s="11" t="s">
        <v>189</v>
      </c>
      <c r="C617" s="11" t="s">
        <v>283</v>
      </c>
      <c r="D617" s="11" t="s">
        <v>117</v>
      </c>
      <c r="E617" s="11" t="s">
        <v>405</v>
      </c>
      <c r="F617" s="27">
        <f>'прил.6'!G676</f>
        <v>5051.1</v>
      </c>
    </row>
    <row r="618" spans="1:6" ht="18" customHeight="1">
      <c r="A618" s="19" t="s">
        <v>335</v>
      </c>
      <c r="B618" s="3" t="s">
        <v>189</v>
      </c>
      <c r="C618" s="3" t="s">
        <v>283</v>
      </c>
      <c r="D618" s="3" t="s">
        <v>117</v>
      </c>
      <c r="E618" s="3" t="s">
        <v>41</v>
      </c>
      <c r="F618" s="10">
        <f>'прил.6'!G677</f>
        <v>2778.8</v>
      </c>
    </row>
    <row r="619" spans="1:6" ht="32.25" customHeight="1">
      <c r="A619" s="20" t="s">
        <v>442</v>
      </c>
      <c r="B619" s="3" t="s">
        <v>189</v>
      </c>
      <c r="C619" s="3" t="s">
        <v>283</v>
      </c>
      <c r="D619" s="3" t="s">
        <v>240</v>
      </c>
      <c r="E619" s="3"/>
      <c r="F619" s="10">
        <f>F620</f>
        <v>902.7</v>
      </c>
    </row>
    <row r="620" spans="1:6" ht="21.75" customHeight="1">
      <c r="A620" s="19" t="s">
        <v>335</v>
      </c>
      <c r="B620" s="3" t="s">
        <v>189</v>
      </c>
      <c r="C620" s="3" t="s">
        <v>283</v>
      </c>
      <c r="D620" s="3" t="s">
        <v>240</v>
      </c>
      <c r="E620" s="3" t="s">
        <v>41</v>
      </c>
      <c r="F620" s="10">
        <f>'прил.6'!G679</f>
        <v>902.7</v>
      </c>
    </row>
    <row r="621" spans="1:6" ht="19.5" customHeight="1">
      <c r="A621" s="16" t="s">
        <v>110</v>
      </c>
      <c r="B621" s="3" t="s">
        <v>189</v>
      </c>
      <c r="C621" s="3" t="s">
        <v>283</v>
      </c>
      <c r="D621" s="11" t="s">
        <v>119</v>
      </c>
      <c r="E621" s="11"/>
      <c r="F621" s="10">
        <f>F622</f>
        <v>240.1</v>
      </c>
    </row>
    <row r="622" spans="1:6" ht="19.5" customHeight="1">
      <c r="A622" s="16" t="s">
        <v>95</v>
      </c>
      <c r="B622" s="3" t="s">
        <v>189</v>
      </c>
      <c r="C622" s="3" t="s">
        <v>283</v>
      </c>
      <c r="D622" s="3" t="s">
        <v>120</v>
      </c>
      <c r="E622" s="11"/>
      <c r="F622" s="10">
        <f>F623+F625</f>
        <v>240.1</v>
      </c>
    </row>
    <row r="623" spans="1:6" ht="19.5" customHeight="1">
      <c r="A623" s="16" t="s">
        <v>42</v>
      </c>
      <c r="B623" s="3" t="s">
        <v>189</v>
      </c>
      <c r="C623" s="3" t="s">
        <v>283</v>
      </c>
      <c r="D623" s="11" t="s">
        <v>124</v>
      </c>
      <c r="E623" s="11"/>
      <c r="F623" s="10">
        <f>F624</f>
        <v>236.4</v>
      </c>
    </row>
    <row r="624" spans="1:6" ht="19.5" customHeight="1">
      <c r="A624" s="65" t="s">
        <v>387</v>
      </c>
      <c r="B624" s="3" t="s">
        <v>189</v>
      </c>
      <c r="C624" s="3" t="s">
        <v>283</v>
      </c>
      <c r="D624" s="11" t="s">
        <v>124</v>
      </c>
      <c r="E624" s="11" t="s">
        <v>314</v>
      </c>
      <c r="F624" s="10">
        <f>'прил.6'!G683</f>
        <v>236.4</v>
      </c>
    </row>
    <row r="625" spans="1:6" ht="19.5" customHeight="1">
      <c r="A625" s="19" t="s">
        <v>443</v>
      </c>
      <c r="B625" s="3" t="s">
        <v>189</v>
      </c>
      <c r="C625" s="3" t="s">
        <v>283</v>
      </c>
      <c r="D625" s="11" t="s">
        <v>123</v>
      </c>
      <c r="E625" s="11"/>
      <c r="F625" s="10">
        <f>F626</f>
        <v>3.7</v>
      </c>
    </row>
    <row r="626" spans="1:6" ht="19.5" customHeight="1">
      <c r="A626" s="65" t="s">
        <v>387</v>
      </c>
      <c r="B626" s="3" t="s">
        <v>189</v>
      </c>
      <c r="C626" s="3" t="s">
        <v>283</v>
      </c>
      <c r="D626" s="11" t="s">
        <v>123</v>
      </c>
      <c r="E626" s="11" t="s">
        <v>314</v>
      </c>
      <c r="F626" s="10">
        <f>'прил.6'!G685</f>
        <v>3.7</v>
      </c>
    </row>
    <row r="627" spans="1:6" ht="18.75" customHeight="1">
      <c r="A627" s="22" t="s">
        <v>196</v>
      </c>
      <c r="B627" s="11" t="s">
        <v>320</v>
      </c>
      <c r="C627" s="11"/>
      <c r="D627" s="11"/>
      <c r="E627" s="11"/>
      <c r="F627" s="10">
        <f>F628+F651+F646</f>
        <v>249129.60000000003</v>
      </c>
    </row>
    <row r="628" spans="1:6" ht="18.75" customHeight="1">
      <c r="A628" s="16" t="s">
        <v>171</v>
      </c>
      <c r="B628" s="11" t="s">
        <v>320</v>
      </c>
      <c r="C628" s="11" t="s">
        <v>279</v>
      </c>
      <c r="D628" s="11"/>
      <c r="E628" s="11"/>
      <c r="F628" s="10">
        <f>F629+F634</f>
        <v>199868.7</v>
      </c>
    </row>
    <row r="629" spans="1:6" ht="18.75" customHeight="1">
      <c r="A629" s="16" t="s">
        <v>291</v>
      </c>
      <c r="B629" s="11" t="s">
        <v>320</v>
      </c>
      <c r="C629" s="11" t="s">
        <v>279</v>
      </c>
      <c r="D629" s="11" t="s">
        <v>29</v>
      </c>
      <c r="E629" s="11"/>
      <c r="F629" s="10">
        <f>F630</f>
        <v>190134.7</v>
      </c>
    </row>
    <row r="630" spans="1:6" ht="17.25" customHeight="1">
      <c r="A630" s="19" t="s">
        <v>292</v>
      </c>
      <c r="B630" s="11" t="s">
        <v>320</v>
      </c>
      <c r="C630" s="11" t="s">
        <v>279</v>
      </c>
      <c r="D630" s="11" t="s">
        <v>30</v>
      </c>
      <c r="E630" s="11"/>
      <c r="F630" s="10">
        <f>F632+F633+F631</f>
        <v>190134.7</v>
      </c>
    </row>
    <row r="631" spans="1:6" ht="17.25" customHeight="1">
      <c r="A631" s="26" t="s">
        <v>456</v>
      </c>
      <c r="B631" s="11" t="s">
        <v>320</v>
      </c>
      <c r="C631" s="11" t="s">
        <v>279</v>
      </c>
      <c r="D631" s="11" t="s">
        <v>30</v>
      </c>
      <c r="E631" s="11" t="s">
        <v>91</v>
      </c>
      <c r="F631" s="10">
        <f>'прил.6'!G565</f>
        <v>590.4</v>
      </c>
    </row>
    <row r="632" spans="1:6" ht="33" customHeight="1">
      <c r="A632" s="16" t="s">
        <v>84</v>
      </c>
      <c r="B632" s="11" t="s">
        <v>320</v>
      </c>
      <c r="C632" s="11" t="s">
        <v>279</v>
      </c>
      <c r="D632" s="11" t="s">
        <v>30</v>
      </c>
      <c r="E632" s="11" t="s">
        <v>24</v>
      </c>
      <c r="F632" s="10">
        <f>'прил.6'!G566</f>
        <v>172333.6</v>
      </c>
    </row>
    <row r="633" spans="1:6" ht="36.75" customHeight="1">
      <c r="A633" s="19" t="s">
        <v>331</v>
      </c>
      <c r="B633" s="11" t="s">
        <v>320</v>
      </c>
      <c r="C633" s="11" t="s">
        <v>279</v>
      </c>
      <c r="D633" s="11" t="s">
        <v>30</v>
      </c>
      <c r="E633" s="11" t="s">
        <v>26</v>
      </c>
      <c r="F633" s="10">
        <f>'прил.6'!G567</f>
        <v>17210.7</v>
      </c>
    </row>
    <row r="634" spans="1:6" ht="18.75" customHeight="1">
      <c r="A634" s="16" t="s">
        <v>110</v>
      </c>
      <c r="B634" s="11" t="s">
        <v>320</v>
      </c>
      <c r="C634" s="11" t="s">
        <v>279</v>
      </c>
      <c r="D634" s="11" t="s">
        <v>119</v>
      </c>
      <c r="E634" s="11"/>
      <c r="F634" s="10">
        <f>F635+F642</f>
        <v>9734</v>
      </c>
    </row>
    <row r="635" spans="1:6" ht="18.75" customHeight="1">
      <c r="A635" s="16" t="s">
        <v>95</v>
      </c>
      <c r="B635" s="3" t="s">
        <v>320</v>
      </c>
      <c r="C635" s="3" t="s">
        <v>279</v>
      </c>
      <c r="D635" s="3" t="s">
        <v>120</v>
      </c>
      <c r="E635" s="3"/>
      <c r="F635" s="10">
        <f>F636+F638+F640</f>
        <v>1506.9</v>
      </c>
    </row>
    <row r="636" spans="1:6" ht="18" customHeight="1">
      <c r="A636" s="16" t="s">
        <v>42</v>
      </c>
      <c r="B636" s="3" t="s">
        <v>320</v>
      </c>
      <c r="C636" s="3" t="s">
        <v>279</v>
      </c>
      <c r="D636" s="3" t="s">
        <v>124</v>
      </c>
      <c r="E636" s="3"/>
      <c r="F636" s="10">
        <f>F637</f>
        <v>654.6</v>
      </c>
    </row>
    <row r="637" spans="1:6" ht="18.75" customHeight="1">
      <c r="A637" s="16" t="s">
        <v>83</v>
      </c>
      <c r="B637" s="3" t="s">
        <v>320</v>
      </c>
      <c r="C637" s="3" t="s">
        <v>279</v>
      </c>
      <c r="D637" s="3" t="s">
        <v>124</v>
      </c>
      <c r="E637" s="3" t="s">
        <v>25</v>
      </c>
      <c r="F637" s="10">
        <f>'прил.6'!G571</f>
        <v>654.6</v>
      </c>
    </row>
    <row r="638" spans="1:6" ht="17.25" customHeight="1">
      <c r="A638" s="19" t="s">
        <v>443</v>
      </c>
      <c r="B638" s="3" t="s">
        <v>320</v>
      </c>
      <c r="C638" s="3" t="s">
        <v>279</v>
      </c>
      <c r="D638" s="3" t="s">
        <v>123</v>
      </c>
      <c r="E638" s="3"/>
      <c r="F638" s="10">
        <f>F639</f>
        <v>258.3</v>
      </c>
    </row>
    <row r="639" spans="1:6" ht="19.5" customHeight="1">
      <c r="A639" s="22" t="s">
        <v>343</v>
      </c>
      <c r="B639" s="3" t="s">
        <v>320</v>
      </c>
      <c r="C639" s="3" t="s">
        <v>279</v>
      </c>
      <c r="D639" s="3" t="s">
        <v>123</v>
      </c>
      <c r="E639" s="3" t="s">
        <v>77</v>
      </c>
      <c r="F639" s="10">
        <f>'прил.6'!G573</f>
        <v>258.3</v>
      </c>
    </row>
    <row r="640" spans="1:6" ht="51" customHeight="1">
      <c r="A640" s="19" t="s">
        <v>249</v>
      </c>
      <c r="B640" s="3" t="s">
        <v>320</v>
      </c>
      <c r="C640" s="3" t="s">
        <v>279</v>
      </c>
      <c r="D640" s="3" t="s">
        <v>103</v>
      </c>
      <c r="E640" s="3"/>
      <c r="F640" s="10">
        <f>F641</f>
        <v>594</v>
      </c>
    </row>
    <row r="641" spans="1:6" ht="17.25" customHeight="1">
      <c r="A641" s="16" t="s">
        <v>83</v>
      </c>
      <c r="B641" s="3" t="s">
        <v>320</v>
      </c>
      <c r="C641" s="3" t="s">
        <v>279</v>
      </c>
      <c r="D641" s="3" t="s">
        <v>103</v>
      </c>
      <c r="E641" s="3" t="s">
        <v>25</v>
      </c>
      <c r="F641" s="10">
        <f>'прил.6'!G575</f>
        <v>594</v>
      </c>
    </row>
    <row r="642" spans="1:6" ht="18.75" customHeight="1">
      <c r="A642" s="16" t="s">
        <v>93</v>
      </c>
      <c r="B642" s="3" t="s">
        <v>320</v>
      </c>
      <c r="C642" s="3" t="s">
        <v>279</v>
      </c>
      <c r="D642" s="3" t="s">
        <v>215</v>
      </c>
      <c r="E642" s="3"/>
      <c r="F642" s="10">
        <f>F643</f>
        <v>8227.1</v>
      </c>
    </row>
    <row r="643" spans="1:6" ht="18.75" customHeight="1">
      <c r="A643" s="16" t="s">
        <v>290</v>
      </c>
      <c r="B643" s="3" t="s">
        <v>320</v>
      </c>
      <c r="C643" s="3" t="s">
        <v>279</v>
      </c>
      <c r="D643" s="3" t="s">
        <v>289</v>
      </c>
      <c r="E643" s="3"/>
      <c r="F643" s="10">
        <f>F644+F645</f>
        <v>8227.1</v>
      </c>
    </row>
    <row r="644" spans="1:6" ht="19.5" customHeight="1">
      <c r="A644" s="22" t="s">
        <v>343</v>
      </c>
      <c r="B644" s="3" t="s">
        <v>320</v>
      </c>
      <c r="C644" s="3" t="s">
        <v>279</v>
      </c>
      <c r="D644" s="3" t="s">
        <v>289</v>
      </c>
      <c r="E644" s="3" t="s">
        <v>77</v>
      </c>
      <c r="F644" s="10">
        <f>'прил.6'!G578</f>
        <v>4208.7</v>
      </c>
    </row>
    <row r="645" spans="1:6" ht="18.75" customHeight="1">
      <c r="A645" s="16" t="s">
        <v>83</v>
      </c>
      <c r="B645" s="3" t="s">
        <v>320</v>
      </c>
      <c r="C645" s="3" t="s">
        <v>279</v>
      </c>
      <c r="D645" s="3" t="s">
        <v>289</v>
      </c>
      <c r="E645" s="3" t="s">
        <v>25</v>
      </c>
      <c r="F645" s="10">
        <f>'прил.6'!G579</f>
        <v>4018.4</v>
      </c>
    </row>
    <row r="646" spans="1:6" ht="18.75" customHeight="1">
      <c r="A646" s="16" t="s">
        <v>493</v>
      </c>
      <c r="B646" s="3" t="s">
        <v>320</v>
      </c>
      <c r="C646" s="3" t="s">
        <v>280</v>
      </c>
      <c r="D646" s="3"/>
      <c r="E646" s="3"/>
      <c r="F646" s="10">
        <f>F647</f>
        <v>4560.2</v>
      </c>
    </row>
    <row r="647" spans="1:6" ht="18.75" customHeight="1">
      <c r="A647" s="16" t="s">
        <v>93</v>
      </c>
      <c r="B647" s="3" t="s">
        <v>320</v>
      </c>
      <c r="C647" s="3" t="s">
        <v>280</v>
      </c>
      <c r="D647" s="3" t="s">
        <v>215</v>
      </c>
      <c r="E647" s="3"/>
      <c r="F647" s="10">
        <f>F648</f>
        <v>4560.2</v>
      </c>
    </row>
    <row r="648" spans="1:6" ht="18.75" customHeight="1">
      <c r="A648" s="16" t="s">
        <v>290</v>
      </c>
      <c r="B648" s="3" t="s">
        <v>320</v>
      </c>
      <c r="C648" s="3" t="s">
        <v>280</v>
      </c>
      <c r="D648" s="3" t="s">
        <v>289</v>
      </c>
      <c r="E648" s="3"/>
      <c r="F648" s="10">
        <f>F649+F650</f>
        <v>4560.2</v>
      </c>
    </row>
    <row r="649" spans="1:6" ht="18.75" customHeight="1">
      <c r="A649" s="16" t="s">
        <v>265</v>
      </c>
      <c r="B649" s="3" t="s">
        <v>320</v>
      </c>
      <c r="C649" s="3" t="s">
        <v>280</v>
      </c>
      <c r="D649" s="3" t="s">
        <v>289</v>
      </c>
      <c r="E649" s="3" t="s">
        <v>88</v>
      </c>
      <c r="F649" s="10">
        <f>'прил.6'!G583</f>
        <v>4059.1</v>
      </c>
    </row>
    <row r="650" spans="1:6" ht="18.75" customHeight="1">
      <c r="A650" s="16" t="s">
        <v>83</v>
      </c>
      <c r="B650" s="3" t="s">
        <v>320</v>
      </c>
      <c r="C650" s="3" t="s">
        <v>280</v>
      </c>
      <c r="D650" s="3" t="s">
        <v>289</v>
      </c>
      <c r="E650" s="3" t="s">
        <v>25</v>
      </c>
      <c r="F650" s="10">
        <f>'прил.6'!G584</f>
        <v>501.1</v>
      </c>
    </row>
    <row r="651" spans="1:6" ht="18.75" customHeight="1">
      <c r="A651" s="19" t="s">
        <v>197</v>
      </c>
      <c r="B651" s="3" t="s">
        <v>320</v>
      </c>
      <c r="C651" s="3" t="s">
        <v>317</v>
      </c>
      <c r="D651" s="3"/>
      <c r="E651" s="3"/>
      <c r="F651" s="10">
        <f>F652+F658+F655</f>
        <v>44700.7</v>
      </c>
    </row>
    <row r="652" spans="1:6" ht="34.5" customHeight="1">
      <c r="A652" s="19" t="s">
        <v>333</v>
      </c>
      <c r="B652" s="3" t="s">
        <v>320</v>
      </c>
      <c r="C652" s="3" t="s">
        <v>317</v>
      </c>
      <c r="D652" s="3" t="s">
        <v>311</v>
      </c>
      <c r="E652" s="3"/>
      <c r="F652" s="10">
        <f>F653</f>
        <v>4923.2</v>
      </c>
    </row>
    <row r="653" spans="1:6" ht="18.75" customHeight="1">
      <c r="A653" s="19" t="s">
        <v>337</v>
      </c>
      <c r="B653" s="3" t="s">
        <v>320</v>
      </c>
      <c r="C653" s="3" t="s">
        <v>317</v>
      </c>
      <c r="D653" s="3" t="s">
        <v>313</v>
      </c>
      <c r="E653" s="3"/>
      <c r="F653" s="10">
        <f>F654</f>
        <v>4923.2</v>
      </c>
    </row>
    <row r="654" spans="1:6" ht="18.75" customHeight="1">
      <c r="A654" s="19" t="s">
        <v>335</v>
      </c>
      <c r="B654" s="3" t="s">
        <v>320</v>
      </c>
      <c r="C654" s="3" t="s">
        <v>317</v>
      </c>
      <c r="D654" s="3" t="s">
        <v>313</v>
      </c>
      <c r="E654" s="3" t="s">
        <v>41</v>
      </c>
      <c r="F654" s="10">
        <f>'прил.6'!G588</f>
        <v>4923.2</v>
      </c>
    </row>
    <row r="655" spans="1:6" ht="18.75" customHeight="1">
      <c r="A655" s="19" t="s">
        <v>397</v>
      </c>
      <c r="B655" s="3" t="s">
        <v>320</v>
      </c>
      <c r="C655" s="3" t="s">
        <v>317</v>
      </c>
      <c r="D655" s="3" t="s">
        <v>144</v>
      </c>
      <c r="E655" s="3"/>
      <c r="F655" s="10">
        <f>F656</f>
        <v>36270.4</v>
      </c>
    </row>
    <row r="656" spans="1:6" ht="18.75" customHeight="1">
      <c r="A656" s="19" t="s">
        <v>19</v>
      </c>
      <c r="B656" s="3" t="s">
        <v>320</v>
      </c>
      <c r="C656" s="3" t="s">
        <v>317</v>
      </c>
      <c r="D656" s="3" t="s">
        <v>286</v>
      </c>
      <c r="E656" s="3"/>
      <c r="F656" s="10">
        <f>F657</f>
        <v>36270.4</v>
      </c>
    </row>
    <row r="657" spans="1:6" ht="18.75" customHeight="1">
      <c r="A657" s="22" t="s">
        <v>20</v>
      </c>
      <c r="B657" s="3" t="s">
        <v>320</v>
      </c>
      <c r="C657" s="3" t="s">
        <v>317</v>
      </c>
      <c r="D657" s="3" t="s">
        <v>286</v>
      </c>
      <c r="E657" s="3" t="s">
        <v>396</v>
      </c>
      <c r="F657" s="10">
        <f>'прил.6'!G859</f>
        <v>36270.4</v>
      </c>
    </row>
    <row r="658" spans="1:6" ht="52.5" customHeight="1">
      <c r="A658" s="19" t="s">
        <v>68</v>
      </c>
      <c r="B658" s="3" t="s">
        <v>320</v>
      </c>
      <c r="C658" s="3" t="s">
        <v>317</v>
      </c>
      <c r="D658" s="3" t="s">
        <v>213</v>
      </c>
      <c r="E658" s="3"/>
      <c r="F658" s="10">
        <f>F659</f>
        <v>3507.1</v>
      </c>
    </row>
    <row r="659" spans="1:6" ht="18.75" customHeight="1">
      <c r="A659" s="16" t="s">
        <v>106</v>
      </c>
      <c r="B659" s="3" t="s">
        <v>320</v>
      </c>
      <c r="C659" s="3" t="s">
        <v>317</v>
      </c>
      <c r="D659" s="3" t="s">
        <v>214</v>
      </c>
      <c r="E659" s="3"/>
      <c r="F659" s="10">
        <f>F660</f>
        <v>3507.1</v>
      </c>
    </row>
    <row r="660" spans="1:6" ht="37.5" customHeight="1">
      <c r="A660" s="19" t="s">
        <v>331</v>
      </c>
      <c r="B660" s="3" t="s">
        <v>320</v>
      </c>
      <c r="C660" s="3" t="s">
        <v>317</v>
      </c>
      <c r="D660" s="3" t="s">
        <v>214</v>
      </c>
      <c r="E660" s="3" t="s">
        <v>26</v>
      </c>
      <c r="F660" s="10">
        <f>'прил.6'!G591</f>
        <v>3507.1</v>
      </c>
    </row>
    <row r="661" spans="1:6" ht="18.75" customHeight="1">
      <c r="A661" s="16" t="s">
        <v>198</v>
      </c>
      <c r="B661" s="3" t="s">
        <v>208</v>
      </c>
      <c r="C661" s="3"/>
      <c r="D661" s="3"/>
      <c r="E661" s="3"/>
      <c r="F661" s="10">
        <f>F662</f>
        <v>45735.299999999996</v>
      </c>
    </row>
    <row r="662" spans="1:6" ht="18.75" customHeight="1">
      <c r="A662" s="16" t="s">
        <v>219</v>
      </c>
      <c r="B662" s="3" t="s">
        <v>208</v>
      </c>
      <c r="C662" s="3" t="s">
        <v>280</v>
      </c>
      <c r="D662" s="3"/>
      <c r="E662" s="3"/>
      <c r="F662" s="10">
        <f>F663+F668+F672</f>
        <v>45735.299999999996</v>
      </c>
    </row>
    <row r="663" spans="1:6" ht="19.5" customHeight="1">
      <c r="A663" s="22" t="s">
        <v>218</v>
      </c>
      <c r="B663" s="3" t="s">
        <v>208</v>
      </c>
      <c r="C663" s="3" t="s">
        <v>280</v>
      </c>
      <c r="D663" s="3" t="s">
        <v>130</v>
      </c>
      <c r="E663" s="3"/>
      <c r="F663" s="10">
        <f>F664+F666</f>
        <v>43528.7</v>
      </c>
    </row>
    <row r="664" spans="1:6" ht="18.75" customHeight="1">
      <c r="A664" s="16" t="s">
        <v>105</v>
      </c>
      <c r="B664" s="3" t="s">
        <v>208</v>
      </c>
      <c r="C664" s="3" t="s">
        <v>280</v>
      </c>
      <c r="D664" s="3" t="s">
        <v>206</v>
      </c>
      <c r="E664" s="3"/>
      <c r="F664" s="10">
        <f>F665</f>
        <v>95.2</v>
      </c>
    </row>
    <row r="665" spans="1:6" ht="18.75" customHeight="1">
      <c r="A665" s="16" t="s">
        <v>102</v>
      </c>
      <c r="B665" s="3" t="s">
        <v>208</v>
      </c>
      <c r="C665" s="3" t="s">
        <v>280</v>
      </c>
      <c r="D665" s="3" t="s">
        <v>206</v>
      </c>
      <c r="E665" s="3" t="s">
        <v>23</v>
      </c>
      <c r="F665" s="10">
        <f>'прил.6'!G169</f>
        <v>95.2</v>
      </c>
    </row>
    <row r="666" spans="1:6" ht="18.75" customHeight="1">
      <c r="A666" s="19" t="s">
        <v>106</v>
      </c>
      <c r="B666" s="3" t="s">
        <v>208</v>
      </c>
      <c r="C666" s="3" t="s">
        <v>280</v>
      </c>
      <c r="D666" s="3" t="s">
        <v>131</v>
      </c>
      <c r="E666" s="3"/>
      <c r="F666" s="10">
        <f>F667</f>
        <v>43433.5</v>
      </c>
    </row>
    <row r="667" spans="1:6" ht="18.75" customHeight="1">
      <c r="A667" s="16" t="s">
        <v>102</v>
      </c>
      <c r="B667" s="3" t="s">
        <v>208</v>
      </c>
      <c r="C667" s="3" t="s">
        <v>280</v>
      </c>
      <c r="D667" s="3" t="s">
        <v>131</v>
      </c>
      <c r="E667" s="3" t="s">
        <v>23</v>
      </c>
      <c r="F667" s="10">
        <f>'прил.6'!G171</f>
        <v>43433.5</v>
      </c>
    </row>
    <row r="668" spans="1:6" ht="18.75" customHeight="1">
      <c r="A668" s="16" t="s">
        <v>110</v>
      </c>
      <c r="B668" s="3" t="s">
        <v>208</v>
      </c>
      <c r="C668" s="3" t="s">
        <v>280</v>
      </c>
      <c r="D668" s="3" t="s">
        <v>119</v>
      </c>
      <c r="E668" s="3"/>
      <c r="F668" s="10">
        <f>F669</f>
        <v>181.7</v>
      </c>
    </row>
    <row r="669" spans="1:6" ht="18.75" customHeight="1">
      <c r="A669" s="16" t="s">
        <v>95</v>
      </c>
      <c r="B669" s="3" t="s">
        <v>208</v>
      </c>
      <c r="C669" s="3" t="s">
        <v>280</v>
      </c>
      <c r="D669" s="3" t="s">
        <v>120</v>
      </c>
      <c r="E669" s="3"/>
      <c r="F669" s="10">
        <f>F670</f>
        <v>181.7</v>
      </c>
    </row>
    <row r="670" spans="1:6" ht="37.5" customHeight="1">
      <c r="A670" s="19" t="s">
        <v>437</v>
      </c>
      <c r="B670" s="3" t="s">
        <v>208</v>
      </c>
      <c r="C670" s="3" t="s">
        <v>280</v>
      </c>
      <c r="D670" s="3" t="s">
        <v>126</v>
      </c>
      <c r="E670" s="3"/>
      <c r="F670" s="10">
        <f>F671</f>
        <v>181.7</v>
      </c>
    </row>
    <row r="671" spans="1:6" ht="18.75" customHeight="1">
      <c r="A671" s="16" t="s">
        <v>102</v>
      </c>
      <c r="B671" s="3" t="s">
        <v>208</v>
      </c>
      <c r="C671" s="3" t="s">
        <v>280</v>
      </c>
      <c r="D671" s="3" t="s">
        <v>126</v>
      </c>
      <c r="E671" s="3" t="s">
        <v>23</v>
      </c>
      <c r="F671" s="10">
        <f>'прил.6'!G175</f>
        <v>181.7</v>
      </c>
    </row>
    <row r="672" spans="1:6" ht="18.75" customHeight="1">
      <c r="A672" s="19" t="s">
        <v>107</v>
      </c>
      <c r="B672" s="3" t="s">
        <v>208</v>
      </c>
      <c r="C672" s="3" t="s">
        <v>280</v>
      </c>
      <c r="D672" s="3" t="s">
        <v>108</v>
      </c>
      <c r="E672" s="3"/>
      <c r="F672" s="10">
        <f>F673</f>
        <v>2024.9</v>
      </c>
    </row>
    <row r="673" spans="1:6" ht="18.75" customHeight="1">
      <c r="A673" s="16" t="s">
        <v>102</v>
      </c>
      <c r="B673" s="3" t="s">
        <v>208</v>
      </c>
      <c r="C673" s="3" t="s">
        <v>280</v>
      </c>
      <c r="D673" s="3" t="s">
        <v>108</v>
      </c>
      <c r="E673" s="3" t="s">
        <v>23</v>
      </c>
      <c r="F673" s="10">
        <f>'прил.6'!G177</f>
        <v>2024.9</v>
      </c>
    </row>
    <row r="674" spans="1:6" ht="20.25" customHeight="1">
      <c r="A674" s="16" t="s">
        <v>199</v>
      </c>
      <c r="B674" s="3" t="s">
        <v>195</v>
      </c>
      <c r="C674" s="3"/>
      <c r="D674" s="3"/>
      <c r="E674" s="3"/>
      <c r="F674" s="10">
        <f>F676</f>
        <v>10861.8</v>
      </c>
    </row>
    <row r="675" spans="1:6" ht="18.75" customHeight="1">
      <c r="A675" s="16" t="s">
        <v>453</v>
      </c>
      <c r="B675" s="3" t="s">
        <v>195</v>
      </c>
      <c r="C675" s="3" t="s">
        <v>279</v>
      </c>
      <c r="D675" s="3"/>
      <c r="E675" s="3"/>
      <c r="F675" s="10">
        <f>F676</f>
        <v>10861.8</v>
      </c>
    </row>
    <row r="676" spans="1:6" ht="18.75" customHeight="1">
      <c r="A676" s="16" t="s">
        <v>266</v>
      </c>
      <c r="B676" s="3" t="s">
        <v>195</v>
      </c>
      <c r="C676" s="3" t="s">
        <v>279</v>
      </c>
      <c r="D676" s="3" t="s">
        <v>366</v>
      </c>
      <c r="E676" s="3"/>
      <c r="F676" s="10">
        <f>F677</f>
        <v>10861.8</v>
      </c>
    </row>
    <row r="677" spans="1:6" ht="18.75" customHeight="1">
      <c r="A677" s="19" t="s">
        <v>267</v>
      </c>
      <c r="B677" s="3" t="s">
        <v>195</v>
      </c>
      <c r="C677" s="3" t="s">
        <v>279</v>
      </c>
      <c r="D677" s="3" t="s">
        <v>367</v>
      </c>
      <c r="E677" s="3"/>
      <c r="F677" s="10">
        <f>F678</f>
        <v>10861.8</v>
      </c>
    </row>
    <row r="678" spans="1:6" ht="18.75" customHeight="1">
      <c r="A678" s="16" t="s">
        <v>228</v>
      </c>
      <c r="B678" s="3" t="s">
        <v>195</v>
      </c>
      <c r="C678" s="3" t="s">
        <v>279</v>
      </c>
      <c r="D678" s="3" t="s">
        <v>367</v>
      </c>
      <c r="E678" s="3" t="s">
        <v>216</v>
      </c>
      <c r="F678" s="10">
        <f>'прил.6'!G456</f>
        <v>10861.8</v>
      </c>
    </row>
    <row r="679" spans="1:6" ht="17.25" customHeight="1">
      <c r="A679" s="22" t="s">
        <v>56</v>
      </c>
      <c r="B679" s="3"/>
      <c r="C679" s="3"/>
      <c r="D679" s="3"/>
      <c r="E679" s="3"/>
      <c r="F679" s="10">
        <f>F13+F105+F120+F208+F262+F276+F443+F502+F511+F627+F661+F674</f>
        <v>6354112.9</v>
      </c>
    </row>
    <row r="681" ht="16.5">
      <c r="F681" s="82">
        <f>6354112.9-F679</f>
        <v>0</v>
      </c>
    </row>
    <row r="692" ht="16.5">
      <c r="D692" s="15"/>
    </row>
    <row r="693" ht="16.5">
      <c r="D693" s="15"/>
    </row>
    <row r="694" ht="16.5">
      <c r="D694" s="15"/>
    </row>
  </sheetData>
  <sheetProtection/>
  <mergeCells count="3">
    <mergeCell ref="A7:F7"/>
    <mergeCell ref="A8:E8"/>
    <mergeCell ref="A9:F9"/>
  </mergeCells>
  <printOptions/>
  <pageMargins left="1.3779527559055118" right="0.3937007874015748" top="0.7874015748031497" bottom="0.7874015748031497" header="0.3937007874015748" footer="0.3937007874015748"/>
  <pageSetup fitToHeight="0" fitToWidth="1" horizontalDpi="600" verticalDpi="600" orientation="portrait" paperSize="9" scale="52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893"/>
  <sheetViews>
    <sheetView showZeros="0" zoomScale="85" zoomScaleNormal="85" zoomScaleSheetLayoutView="85" workbookViewId="0" topLeftCell="A1">
      <selection activeCell="A163" sqref="A163"/>
    </sheetView>
  </sheetViews>
  <sheetFormatPr defaultColWidth="9.00390625" defaultRowHeight="12.75"/>
  <cols>
    <col min="1" max="1" width="85.625" style="38" customWidth="1"/>
    <col min="2" max="2" width="10.25390625" style="38" customWidth="1"/>
    <col min="3" max="3" width="9.00390625" style="38" customWidth="1"/>
    <col min="4" max="4" width="9.625" style="38" customWidth="1"/>
    <col min="5" max="5" width="12.00390625" style="38" customWidth="1"/>
    <col min="6" max="6" width="10.875" style="38" customWidth="1"/>
    <col min="7" max="7" width="21.75390625" style="38" customWidth="1"/>
    <col min="8" max="16384" width="9.125" style="38" customWidth="1"/>
  </cols>
  <sheetData>
    <row r="1" spans="6:14" ht="16.5">
      <c r="F1" s="107" t="s">
        <v>556</v>
      </c>
      <c r="G1" s="105"/>
      <c r="H1" s="86"/>
      <c r="I1" s="86"/>
      <c r="J1" s="86"/>
      <c r="K1" s="86"/>
      <c r="L1" s="86"/>
      <c r="M1" s="86"/>
      <c r="N1" s="86"/>
    </row>
    <row r="2" spans="6:14" ht="21" customHeight="1">
      <c r="F2" s="107" t="s">
        <v>375</v>
      </c>
      <c r="G2" s="105"/>
      <c r="H2" s="86"/>
      <c r="I2" s="86"/>
      <c r="J2" s="86"/>
      <c r="K2" s="86"/>
      <c r="L2" s="86"/>
      <c r="M2" s="86"/>
      <c r="N2" s="86"/>
    </row>
    <row r="3" spans="6:14" ht="16.5">
      <c r="F3" s="107" t="s">
        <v>374</v>
      </c>
      <c r="G3" s="105"/>
      <c r="H3" s="86"/>
      <c r="I3" s="86"/>
      <c r="J3" s="86"/>
      <c r="K3" s="86"/>
      <c r="L3" s="86"/>
      <c r="M3" s="86"/>
      <c r="N3" s="86"/>
    </row>
    <row r="4" spans="6:14" ht="16.5">
      <c r="F4" s="107" t="s">
        <v>547</v>
      </c>
      <c r="G4" s="105"/>
      <c r="H4" s="86"/>
      <c r="I4" s="86"/>
      <c r="J4" s="86"/>
      <c r="K4" s="86"/>
      <c r="L4" s="86"/>
      <c r="M4" s="86"/>
      <c r="N4" s="86"/>
    </row>
    <row r="5" spans="5:6" ht="16.5">
      <c r="E5" s="41"/>
      <c r="F5" s="41"/>
    </row>
    <row r="6" ht="16.5">
      <c r="F6" s="41"/>
    </row>
    <row r="7" spans="1:7" ht="16.5">
      <c r="A7" s="104" t="s">
        <v>89</v>
      </c>
      <c r="B7" s="104"/>
      <c r="C7" s="104"/>
      <c r="D7" s="104"/>
      <c r="E7" s="104"/>
      <c r="F7" s="104"/>
      <c r="G7" s="105"/>
    </row>
    <row r="8" spans="1:7" ht="16.5">
      <c r="A8" s="102" t="s">
        <v>548</v>
      </c>
      <c r="B8" s="103"/>
      <c r="C8" s="103"/>
      <c r="D8" s="103"/>
      <c r="E8" s="103"/>
      <c r="F8" s="96"/>
      <c r="G8" s="96"/>
    </row>
    <row r="9" spans="1:7" ht="16.5">
      <c r="A9" s="106" t="s">
        <v>549</v>
      </c>
      <c r="B9" s="103"/>
      <c r="C9" s="103"/>
      <c r="D9" s="103"/>
      <c r="E9" s="103"/>
      <c r="F9" s="96"/>
      <c r="G9" s="96"/>
    </row>
    <row r="10" spans="1:6" ht="16.5">
      <c r="A10" s="37"/>
      <c r="B10" s="37"/>
      <c r="C10" s="41"/>
      <c r="D10" s="41"/>
      <c r="E10" s="41"/>
      <c r="F10" s="41"/>
    </row>
    <row r="11" spans="1:6" ht="16.5">
      <c r="A11" s="37"/>
      <c r="B11" s="37"/>
      <c r="C11" s="41"/>
      <c r="D11" s="41"/>
      <c r="E11" s="41"/>
      <c r="F11" s="41"/>
    </row>
    <row r="12" spans="1:7" ht="20.25" customHeight="1">
      <c r="A12" s="40"/>
      <c r="B12" s="41"/>
      <c r="C12" s="41"/>
      <c r="D12" s="41"/>
      <c r="E12" s="41"/>
      <c r="F12" s="41"/>
      <c r="G12" s="30" t="s">
        <v>194</v>
      </c>
    </row>
    <row r="13" spans="1:7" s="42" customFormat="1" ht="67.5" customHeight="1">
      <c r="A13" s="43" t="s">
        <v>275</v>
      </c>
      <c r="B13" s="9" t="s">
        <v>212</v>
      </c>
      <c r="C13" s="9" t="s">
        <v>276</v>
      </c>
      <c r="D13" s="9" t="s">
        <v>323</v>
      </c>
      <c r="E13" s="9" t="s">
        <v>324</v>
      </c>
      <c r="F13" s="9" t="s">
        <v>325</v>
      </c>
      <c r="G13" s="43" t="s">
        <v>558</v>
      </c>
    </row>
    <row r="14" spans="1:7" ht="16.5">
      <c r="A14" s="45" t="s">
        <v>346</v>
      </c>
      <c r="B14" s="9">
        <v>801</v>
      </c>
      <c r="C14" s="11"/>
      <c r="D14" s="11"/>
      <c r="E14" s="11"/>
      <c r="F14" s="11"/>
      <c r="G14" s="27">
        <f>SUM(G15,G71,G86,G121,G133,G165,G116)</f>
        <v>448106.1</v>
      </c>
    </row>
    <row r="15" spans="1:7" ht="16.5">
      <c r="A15" s="45" t="s">
        <v>300</v>
      </c>
      <c r="B15" s="9">
        <v>801</v>
      </c>
      <c r="C15" s="11" t="s">
        <v>279</v>
      </c>
      <c r="D15" s="11"/>
      <c r="E15" s="11"/>
      <c r="F15" s="11"/>
      <c r="G15" s="27">
        <f>SUM(G16,G20,G42,G37)+G34</f>
        <v>200649</v>
      </c>
    </row>
    <row r="16" spans="1:7" ht="39" customHeight="1">
      <c r="A16" s="45" t="s">
        <v>332</v>
      </c>
      <c r="B16" s="9">
        <v>801</v>
      </c>
      <c r="C16" s="11" t="s">
        <v>279</v>
      </c>
      <c r="D16" s="11" t="s">
        <v>280</v>
      </c>
      <c r="E16" s="11"/>
      <c r="F16" s="11"/>
      <c r="G16" s="27">
        <f>SUM(G17)</f>
        <v>2342.4</v>
      </c>
    </row>
    <row r="17" spans="1:7" ht="53.25" customHeight="1">
      <c r="A17" s="19" t="s">
        <v>333</v>
      </c>
      <c r="B17" s="9">
        <v>801</v>
      </c>
      <c r="C17" s="11" t="s">
        <v>279</v>
      </c>
      <c r="D17" s="11" t="s">
        <v>280</v>
      </c>
      <c r="E17" s="11" t="s">
        <v>311</v>
      </c>
      <c r="F17" s="11"/>
      <c r="G17" s="27">
        <f>SUM(G18)</f>
        <v>2342.4</v>
      </c>
    </row>
    <row r="18" spans="1:7" ht="16.5">
      <c r="A18" s="19" t="s">
        <v>334</v>
      </c>
      <c r="B18" s="9">
        <v>801</v>
      </c>
      <c r="C18" s="11" t="s">
        <v>279</v>
      </c>
      <c r="D18" s="11" t="s">
        <v>280</v>
      </c>
      <c r="E18" s="11" t="s">
        <v>312</v>
      </c>
      <c r="F18" s="11"/>
      <c r="G18" s="27">
        <f>SUM(G19)</f>
        <v>2342.4</v>
      </c>
    </row>
    <row r="19" spans="1:7" ht="16.5">
      <c r="A19" s="19" t="s">
        <v>335</v>
      </c>
      <c r="B19" s="9">
        <v>801</v>
      </c>
      <c r="C19" s="11" t="s">
        <v>279</v>
      </c>
      <c r="D19" s="11" t="s">
        <v>280</v>
      </c>
      <c r="E19" s="11" t="s">
        <v>312</v>
      </c>
      <c r="F19" s="11" t="s">
        <v>41</v>
      </c>
      <c r="G19" s="80">
        <v>2342.4</v>
      </c>
    </row>
    <row r="20" spans="1:7" ht="54" customHeight="1">
      <c r="A20" s="19" t="s">
        <v>336</v>
      </c>
      <c r="B20" s="9">
        <v>801</v>
      </c>
      <c r="C20" s="11" t="s">
        <v>279</v>
      </c>
      <c r="D20" s="11" t="s">
        <v>282</v>
      </c>
      <c r="E20" s="11"/>
      <c r="F20" s="11"/>
      <c r="G20" s="27">
        <f>SUM(G21,G27)+G24</f>
        <v>101979.6</v>
      </c>
    </row>
    <row r="21" spans="1:7" ht="53.25" customHeight="1">
      <c r="A21" s="19" t="s">
        <v>333</v>
      </c>
      <c r="B21" s="9">
        <v>801</v>
      </c>
      <c r="C21" s="11" t="s">
        <v>279</v>
      </c>
      <c r="D21" s="11" t="s">
        <v>282</v>
      </c>
      <c r="E21" s="11" t="s">
        <v>311</v>
      </c>
      <c r="F21" s="11"/>
      <c r="G21" s="27">
        <f>SUM(G22)</f>
        <v>100367.3</v>
      </c>
    </row>
    <row r="22" spans="1:7" ht="16.5">
      <c r="A22" s="19" t="s">
        <v>337</v>
      </c>
      <c r="B22" s="9">
        <v>801</v>
      </c>
      <c r="C22" s="11" t="s">
        <v>279</v>
      </c>
      <c r="D22" s="11" t="s">
        <v>282</v>
      </c>
      <c r="E22" s="11" t="s">
        <v>313</v>
      </c>
      <c r="F22" s="11"/>
      <c r="G22" s="27">
        <f>SUM(G23)</f>
        <v>100367.3</v>
      </c>
    </row>
    <row r="23" spans="1:7" ht="16.5">
      <c r="A23" s="19" t="s">
        <v>335</v>
      </c>
      <c r="B23" s="9">
        <v>801</v>
      </c>
      <c r="C23" s="11" t="s">
        <v>279</v>
      </c>
      <c r="D23" s="11" t="s">
        <v>282</v>
      </c>
      <c r="E23" s="11" t="s">
        <v>313</v>
      </c>
      <c r="F23" s="11" t="s">
        <v>41</v>
      </c>
      <c r="G23" s="80">
        <v>100367.3</v>
      </c>
    </row>
    <row r="24" spans="1:7" ht="16.5">
      <c r="A24" s="19" t="s">
        <v>220</v>
      </c>
      <c r="B24" s="9">
        <v>801</v>
      </c>
      <c r="C24" s="11" t="s">
        <v>279</v>
      </c>
      <c r="D24" s="11" t="s">
        <v>282</v>
      </c>
      <c r="E24" s="11" t="s">
        <v>182</v>
      </c>
      <c r="F24" s="11"/>
      <c r="G24" s="80">
        <f>G25</f>
        <v>90</v>
      </c>
    </row>
    <row r="25" spans="1:7" ht="52.5" customHeight="1">
      <c r="A25" s="19" t="s">
        <v>524</v>
      </c>
      <c r="B25" s="9">
        <v>801</v>
      </c>
      <c r="C25" s="11" t="s">
        <v>279</v>
      </c>
      <c r="D25" s="11" t="s">
        <v>282</v>
      </c>
      <c r="E25" s="11" t="s">
        <v>522</v>
      </c>
      <c r="F25" s="11"/>
      <c r="G25" s="80">
        <f>G26</f>
        <v>90</v>
      </c>
    </row>
    <row r="26" spans="1:7" ht="16.5">
      <c r="A26" s="19" t="s">
        <v>335</v>
      </c>
      <c r="B26" s="9">
        <v>801</v>
      </c>
      <c r="C26" s="11" t="s">
        <v>279</v>
      </c>
      <c r="D26" s="11" t="s">
        <v>282</v>
      </c>
      <c r="E26" s="11" t="s">
        <v>522</v>
      </c>
      <c r="F26" s="11" t="s">
        <v>41</v>
      </c>
      <c r="G26" s="80">
        <v>90</v>
      </c>
    </row>
    <row r="27" spans="1:7" ht="16.5">
      <c r="A27" s="19" t="s">
        <v>305</v>
      </c>
      <c r="B27" s="9">
        <v>801</v>
      </c>
      <c r="C27" s="11" t="s">
        <v>279</v>
      </c>
      <c r="D27" s="11" t="s">
        <v>282</v>
      </c>
      <c r="E27" s="11" t="s">
        <v>306</v>
      </c>
      <c r="F27" s="11"/>
      <c r="G27" s="27">
        <f>G28+G30+G32</f>
        <v>1522.3</v>
      </c>
    </row>
    <row r="28" spans="1:7" ht="52.5" customHeight="1">
      <c r="A28" s="19" t="s">
        <v>441</v>
      </c>
      <c r="B28" s="9">
        <v>801</v>
      </c>
      <c r="C28" s="11" t="s">
        <v>279</v>
      </c>
      <c r="D28" s="11" t="s">
        <v>282</v>
      </c>
      <c r="E28" s="11" t="s">
        <v>114</v>
      </c>
      <c r="F28" s="11"/>
      <c r="G28" s="27">
        <f>G29</f>
        <v>1026.6</v>
      </c>
    </row>
    <row r="29" spans="1:7" ht="16.5">
      <c r="A29" s="19" t="s">
        <v>335</v>
      </c>
      <c r="B29" s="9">
        <v>801</v>
      </c>
      <c r="C29" s="11" t="s">
        <v>279</v>
      </c>
      <c r="D29" s="11" t="s">
        <v>282</v>
      </c>
      <c r="E29" s="11" t="s">
        <v>114</v>
      </c>
      <c r="F29" s="11" t="s">
        <v>41</v>
      </c>
      <c r="G29" s="80">
        <v>1026.6</v>
      </c>
    </row>
    <row r="30" spans="1:7" ht="49.5">
      <c r="A30" s="19" t="s">
        <v>339</v>
      </c>
      <c r="B30" s="9">
        <v>801</v>
      </c>
      <c r="C30" s="11" t="s">
        <v>279</v>
      </c>
      <c r="D30" s="11" t="s">
        <v>282</v>
      </c>
      <c r="E30" s="11" t="s">
        <v>115</v>
      </c>
      <c r="F30" s="11"/>
      <c r="G30" s="27">
        <f>G31</f>
        <v>495</v>
      </c>
    </row>
    <row r="31" spans="1:7" ht="16.5">
      <c r="A31" s="19" t="s">
        <v>335</v>
      </c>
      <c r="B31" s="9">
        <v>801</v>
      </c>
      <c r="C31" s="11" t="s">
        <v>279</v>
      </c>
      <c r="D31" s="11" t="s">
        <v>282</v>
      </c>
      <c r="E31" s="11" t="s">
        <v>115</v>
      </c>
      <c r="F31" s="11" t="s">
        <v>41</v>
      </c>
      <c r="G31" s="80">
        <v>495</v>
      </c>
    </row>
    <row r="32" spans="1:7" ht="85.5" customHeight="1">
      <c r="A32" s="19" t="s">
        <v>239</v>
      </c>
      <c r="B32" s="9">
        <v>801</v>
      </c>
      <c r="C32" s="11" t="s">
        <v>279</v>
      </c>
      <c r="D32" s="11" t="s">
        <v>282</v>
      </c>
      <c r="E32" s="11" t="s">
        <v>116</v>
      </c>
      <c r="F32" s="11"/>
      <c r="G32" s="27">
        <f>G33</f>
        <v>0.7</v>
      </c>
    </row>
    <row r="33" spans="1:7" ht="16.5">
      <c r="A33" s="19" t="s">
        <v>335</v>
      </c>
      <c r="B33" s="9">
        <v>801</v>
      </c>
      <c r="C33" s="11" t="s">
        <v>279</v>
      </c>
      <c r="D33" s="11" t="s">
        <v>282</v>
      </c>
      <c r="E33" s="11" t="s">
        <v>116</v>
      </c>
      <c r="F33" s="11" t="s">
        <v>41</v>
      </c>
      <c r="G33" s="80">
        <v>0.7</v>
      </c>
    </row>
    <row r="34" spans="1:7" ht="16.5">
      <c r="A34" s="73" t="s">
        <v>511</v>
      </c>
      <c r="B34" s="74">
        <v>801</v>
      </c>
      <c r="C34" s="75" t="s">
        <v>279</v>
      </c>
      <c r="D34" s="75" t="s">
        <v>317</v>
      </c>
      <c r="E34" s="75"/>
      <c r="F34" s="11"/>
      <c r="G34" s="80">
        <f>G35</f>
        <v>0.1</v>
      </c>
    </row>
    <row r="35" spans="1:7" ht="49.5">
      <c r="A35" s="73" t="s">
        <v>512</v>
      </c>
      <c r="B35" s="74">
        <v>801</v>
      </c>
      <c r="C35" s="75" t="s">
        <v>279</v>
      </c>
      <c r="D35" s="75" t="s">
        <v>317</v>
      </c>
      <c r="E35" s="75" t="s">
        <v>513</v>
      </c>
      <c r="F35" s="11"/>
      <c r="G35" s="80">
        <f>G36</f>
        <v>0.1</v>
      </c>
    </row>
    <row r="36" spans="1:7" ht="16.5">
      <c r="A36" s="73" t="s">
        <v>335</v>
      </c>
      <c r="B36" s="74">
        <v>801</v>
      </c>
      <c r="C36" s="75" t="s">
        <v>279</v>
      </c>
      <c r="D36" s="75" t="s">
        <v>317</v>
      </c>
      <c r="E36" s="75" t="s">
        <v>513</v>
      </c>
      <c r="F36" s="11" t="s">
        <v>41</v>
      </c>
      <c r="G36" s="80">
        <v>0.1</v>
      </c>
    </row>
    <row r="37" spans="1:7" ht="16.5">
      <c r="A37" s="22" t="s">
        <v>227</v>
      </c>
      <c r="B37" s="9">
        <v>801</v>
      </c>
      <c r="C37" s="11" t="s">
        <v>279</v>
      </c>
      <c r="D37" s="11" t="s">
        <v>207</v>
      </c>
      <c r="E37" s="11"/>
      <c r="F37" s="11"/>
      <c r="G37" s="27">
        <f>G38</f>
        <v>155.9</v>
      </c>
    </row>
    <row r="38" spans="1:7" ht="16.5">
      <c r="A38" s="22" t="s">
        <v>226</v>
      </c>
      <c r="B38" s="9">
        <v>801</v>
      </c>
      <c r="C38" s="11" t="s">
        <v>279</v>
      </c>
      <c r="D38" s="11" t="s">
        <v>207</v>
      </c>
      <c r="E38" s="11" t="s">
        <v>302</v>
      </c>
      <c r="F38" s="11"/>
      <c r="G38" s="27">
        <f>G39</f>
        <v>155.9</v>
      </c>
    </row>
    <row r="39" spans="1:7" ht="16.5">
      <c r="A39" s="19" t="s">
        <v>55</v>
      </c>
      <c r="B39" s="9">
        <v>801</v>
      </c>
      <c r="C39" s="11" t="s">
        <v>279</v>
      </c>
      <c r="D39" s="11" t="s">
        <v>207</v>
      </c>
      <c r="E39" s="11" t="s">
        <v>301</v>
      </c>
      <c r="F39" s="11"/>
      <c r="G39" s="27">
        <f>G41</f>
        <v>155.9</v>
      </c>
    </row>
    <row r="40" spans="1:7" ht="16.5">
      <c r="A40" s="19" t="s">
        <v>229</v>
      </c>
      <c r="B40" s="9">
        <v>801</v>
      </c>
      <c r="C40" s="11" t="s">
        <v>279</v>
      </c>
      <c r="D40" s="11" t="s">
        <v>207</v>
      </c>
      <c r="E40" s="11" t="s">
        <v>225</v>
      </c>
      <c r="F40" s="11"/>
      <c r="G40" s="27">
        <f>G41</f>
        <v>155.9</v>
      </c>
    </row>
    <row r="41" spans="1:7" ht="16.5">
      <c r="A41" s="16" t="s">
        <v>228</v>
      </c>
      <c r="B41" s="9">
        <v>801</v>
      </c>
      <c r="C41" s="11" t="s">
        <v>279</v>
      </c>
      <c r="D41" s="11" t="s">
        <v>207</v>
      </c>
      <c r="E41" s="11" t="s">
        <v>225</v>
      </c>
      <c r="F41" s="11" t="s">
        <v>216</v>
      </c>
      <c r="G41" s="80">
        <v>155.9</v>
      </c>
    </row>
    <row r="42" spans="1:7" ht="16.5">
      <c r="A42" s="16" t="s">
        <v>340</v>
      </c>
      <c r="B42" s="9">
        <v>801</v>
      </c>
      <c r="C42" s="11" t="s">
        <v>279</v>
      </c>
      <c r="D42" s="11" t="s">
        <v>195</v>
      </c>
      <c r="E42" s="11"/>
      <c r="F42" s="11"/>
      <c r="G42" s="27">
        <f>G43+G46+G55+G63+G60+G69</f>
        <v>96171.00000000001</v>
      </c>
    </row>
    <row r="43" spans="1:7" ht="49.5">
      <c r="A43" s="16" t="s">
        <v>500</v>
      </c>
      <c r="B43" s="9">
        <v>801</v>
      </c>
      <c r="C43" s="11" t="s">
        <v>279</v>
      </c>
      <c r="D43" s="11" t="s">
        <v>195</v>
      </c>
      <c r="E43" s="11" t="s">
        <v>311</v>
      </c>
      <c r="F43" s="11"/>
      <c r="G43" s="27">
        <f>G44</f>
        <v>4880.6</v>
      </c>
    </row>
    <row r="44" spans="1:7" ht="16.5">
      <c r="A44" s="16" t="s">
        <v>501</v>
      </c>
      <c r="B44" s="9">
        <v>801</v>
      </c>
      <c r="C44" s="11" t="s">
        <v>279</v>
      </c>
      <c r="D44" s="11" t="s">
        <v>195</v>
      </c>
      <c r="E44" s="11" t="s">
        <v>499</v>
      </c>
      <c r="F44" s="11"/>
      <c r="G44" s="27">
        <f>G45</f>
        <v>4880.6</v>
      </c>
    </row>
    <row r="45" spans="1:7" ht="16.5">
      <c r="A45" s="16" t="s">
        <v>330</v>
      </c>
      <c r="B45" s="9">
        <v>801</v>
      </c>
      <c r="C45" s="11" t="s">
        <v>279</v>
      </c>
      <c r="D45" s="11" t="s">
        <v>195</v>
      </c>
      <c r="E45" s="11" t="s">
        <v>499</v>
      </c>
      <c r="F45" s="11" t="s">
        <v>299</v>
      </c>
      <c r="G45" s="27">
        <v>4880.6</v>
      </c>
    </row>
    <row r="46" spans="1:7" ht="16.5">
      <c r="A46" s="16" t="s">
        <v>341</v>
      </c>
      <c r="B46" s="9">
        <v>801</v>
      </c>
      <c r="C46" s="11" t="s">
        <v>279</v>
      </c>
      <c r="D46" s="11" t="s">
        <v>195</v>
      </c>
      <c r="E46" s="11" t="s">
        <v>118</v>
      </c>
      <c r="F46" s="11"/>
      <c r="G46" s="27">
        <f>G47+G51+G49</f>
        <v>77248.3</v>
      </c>
    </row>
    <row r="47" spans="1:7" ht="16.5">
      <c r="A47" s="19" t="s">
        <v>342</v>
      </c>
      <c r="B47" s="9">
        <v>801</v>
      </c>
      <c r="C47" s="11" t="s">
        <v>279</v>
      </c>
      <c r="D47" s="11" t="s">
        <v>195</v>
      </c>
      <c r="E47" s="11" t="s">
        <v>148</v>
      </c>
      <c r="F47" s="11"/>
      <c r="G47" s="27">
        <f>SUM(G48:G48)</f>
        <v>2588.3</v>
      </c>
    </row>
    <row r="48" spans="1:7" ht="16.5">
      <c r="A48" s="19" t="s">
        <v>335</v>
      </c>
      <c r="B48" s="9">
        <v>801</v>
      </c>
      <c r="C48" s="11" t="s">
        <v>279</v>
      </c>
      <c r="D48" s="11" t="s">
        <v>195</v>
      </c>
      <c r="E48" s="11" t="s">
        <v>148</v>
      </c>
      <c r="F48" s="11" t="s">
        <v>41</v>
      </c>
      <c r="G48" s="80">
        <v>2588.3</v>
      </c>
    </row>
    <row r="49" spans="1:7" ht="16.5">
      <c r="A49" s="16" t="s">
        <v>105</v>
      </c>
      <c r="B49" s="9">
        <v>801</v>
      </c>
      <c r="C49" s="11" t="s">
        <v>279</v>
      </c>
      <c r="D49" s="11" t="s">
        <v>195</v>
      </c>
      <c r="E49" s="11" t="s">
        <v>304</v>
      </c>
      <c r="F49" s="11"/>
      <c r="G49" s="27">
        <f>G50</f>
        <v>1802.2</v>
      </c>
    </row>
    <row r="50" spans="1:7" ht="16.5">
      <c r="A50" s="16" t="s">
        <v>102</v>
      </c>
      <c r="B50" s="9">
        <v>801</v>
      </c>
      <c r="C50" s="11" t="s">
        <v>279</v>
      </c>
      <c r="D50" s="11" t="s">
        <v>195</v>
      </c>
      <c r="E50" s="11" t="s">
        <v>304</v>
      </c>
      <c r="F50" s="11" t="s">
        <v>23</v>
      </c>
      <c r="G50" s="80">
        <v>1802.2</v>
      </c>
    </row>
    <row r="51" spans="1:7" ht="16.5">
      <c r="A51" s="16" t="s">
        <v>106</v>
      </c>
      <c r="B51" s="9">
        <v>801</v>
      </c>
      <c r="C51" s="11" t="s">
        <v>279</v>
      </c>
      <c r="D51" s="11" t="s">
        <v>195</v>
      </c>
      <c r="E51" s="11" t="s">
        <v>217</v>
      </c>
      <c r="F51" s="11"/>
      <c r="G51" s="27">
        <f>G52+G53+G54</f>
        <v>72857.8</v>
      </c>
    </row>
    <row r="52" spans="1:7" ht="16.5">
      <c r="A52" s="19" t="s">
        <v>102</v>
      </c>
      <c r="B52" s="9">
        <v>801</v>
      </c>
      <c r="C52" s="11" t="s">
        <v>279</v>
      </c>
      <c r="D52" s="11" t="s">
        <v>195</v>
      </c>
      <c r="E52" s="11" t="s">
        <v>217</v>
      </c>
      <c r="F52" s="11" t="s">
        <v>23</v>
      </c>
      <c r="G52" s="27">
        <v>70462.8</v>
      </c>
    </row>
    <row r="53" spans="1:7" ht="33">
      <c r="A53" s="19" t="s">
        <v>331</v>
      </c>
      <c r="B53" s="9">
        <v>801</v>
      </c>
      <c r="C53" s="11" t="s">
        <v>279</v>
      </c>
      <c r="D53" s="11" t="s">
        <v>195</v>
      </c>
      <c r="E53" s="11" t="s">
        <v>217</v>
      </c>
      <c r="F53" s="11" t="s">
        <v>26</v>
      </c>
      <c r="G53" s="27">
        <v>2018.5</v>
      </c>
    </row>
    <row r="54" spans="1:7" ht="16.5">
      <c r="A54" s="19" t="s">
        <v>330</v>
      </c>
      <c r="B54" s="9">
        <v>801</v>
      </c>
      <c r="C54" s="11" t="s">
        <v>279</v>
      </c>
      <c r="D54" s="11" t="s">
        <v>195</v>
      </c>
      <c r="E54" s="11" t="s">
        <v>217</v>
      </c>
      <c r="F54" s="11" t="s">
        <v>299</v>
      </c>
      <c r="G54" s="27">
        <v>376.5</v>
      </c>
    </row>
    <row r="55" spans="1:7" ht="16.5">
      <c r="A55" s="19" t="s">
        <v>81</v>
      </c>
      <c r="B55" s="9">
        <v>801</v>
      </c>
      <c r="C55" s="11" t="s">
        <v>279</v>
      </c>
      <c r="D55" s="11" t="s">
        <v>195</v>
      </c>
      <c r="E55" s="46" t="s">
        <v>368</v>
      </c>
      <c r="F55" s="46"/>
      <c r="G55" s="27">
        <f>G56+G58</f>
        <v>11643.5</v>
      </c>
    </row>
    <row r="56" spans="1:7" ht="16.5">
      <c r="A56" s="16" t="s">
        <v>105</v>
      </c>
      <c r="B56" s="9">
        <v>801</v>
      </c>
      <c r="C56" s="11" t="s">
        <v>279</v>
      </c>
      <c r="D56" s="11" t="s">
        <v>195</v>
      </c>
      <c r="E56" s="46" t="s">
        <v>193</v>
      </c>
      <c r="F56" s="46"/>
      <c r="G56" s="27">
        <f>SUM(G57)</f>
        <v>2397.7</v>
      </c>
    </row>
    <row r="57" spans="1:7" ht="16.5">
      <c r="A57" s="16" t="s">
        <v>102</v>
      </c>
      <c r="B57" s="9">
        <v>801</v>
      </c>
      <c r="C57" s="11" t="s">
        <v>279</v>
      </c>
      <c r="D57" s="11" t="s">
        <v>195</v>
      </c>
      <c r="E57" s="46" t="s">
        <v>193</v>
      </c>
      <c r="F57" s="11" t="s">
        <v>23</v>
      </c>
      <c r="G57" s="80">
        <v>2397.7</v>
      </c>
    </row>
    <row r="58" spans="1:7" ht="16.5">
      <c r="A58" s="16" t="s">
        <v>106</v>
      </c>
      <c r="B58" s="9">
        <v>801</v>
      </c>
      <c r="C58" s="11" t="s">
        <v>279</v>
      </c>
      <c r="D58" s="11" t="s">
        <v>195</v>
      </c>
      <c r="E58" s="11" t="s">
        <v>369</v>
      </c>
      <c r="F58" s="11"/>
      <c r="G58" s="27">
        <f>SUM(G59:G59)</f>
        <v>9245.8</v>
      </c>
    </row>
    <row r="59" spans="1:7" ht="16.5">
      <c r="A59" s="16" t="s">
        <v>102</v>
      </c>
      <c r="B59" s="9">
        <v>801</v>
      </c>
      <c r="C59" s="11" t="s">
        <v>279</v>
      </c>
      <c r="D59" s="11" t="s">
        <v>195</v>
      </c>
      <c r="E59" s="11" t="s">
        <v>369</v>
      </c>
      <c r="F59" s="11" t="s">
        <v>23</v>
      </c>
      <c r="G59" s="80">
        <v>9245.8</v>
      </c>
    </row>
    <row r="60" spans="1:7" ht="16.5">
      <c r="A60" s="19" t="s">
        <v>305</v>
      </c>
      <c r="B60" s="9">
        <v>801</v>
      </c>
      <c r="C60" s="11" t="s">
        <v>279</v>
      </c>
      <c r="D60" s="11" t="s">
        <v>195</v>
      </c>
      <c r="E60" s="11" t="s">
        <v>306</v>
      </c>
      <c r="F60" s="11"/>
      <c r="G60" s="27">
        <f>G61</f>
        <v>1102</v>
      </c>
    </row>
    <row r="61" spans="1:7" ht="33">
      <c r="A61" s="19" t="s">
        <v>241</v>
      </c>
      <c r="B61" s="9">
        <v>801</v>
      </c>
      <c r="C61" s="11" t="s">
        <v>279</v>
      </c>
      <c r="D61" s="11" t="s">
        <v>195</v>
      </c>
      <c r="E61" s="11" t="s">
        <v>112</v>
      </c>
      <c r="F61" s="11"/>
      <c r="G61" s="27">
        <f>G62</f>
        <v>1102</v>
      </c>
    </row>
    <row r="62" spans="1:7" ht="16.5">
      <c r="A62" s="16" t="s">
        <v>102</v>
      </c>
      <c r="B62" s="9">
        <v>801</v>
      </c>
      <c r="C62" s="11" t="s">
        <v>279</v>
      </c>
      <c r="D62" s="11" t="s">
        <v>195</v>
      </c>
      <c r="E62" s="11" t="s">
        <v>112</v>
      </c>
      <c r="F62" s="11" t="s">
        <v>23</v>
      </c>
      <c r="G62" s="80">
        <v>1102</v>
      </c>
    </row>
    <row r="63" spans="1:7" ht="16.5">
      <c r="A63" s="16" t="s">
        <v>110</v>
      </c>
      <c r="B63" s="9">
        <v>801</v>
      </c>
      <c r="C63" s="11" t="s">
        <v>279</v>
      </c>
      <c r="D63" s="11" t="s">
        <v>195</v>
      </c>
      <c r="E63" s="11" t="s">
        <v>119</v>
      </c>
      <c r="F63" s="11"/>
      <c r="G63" s="27">
        <f>G64</f>
        <v>1133.3</v>
      </c>
    </row>
    <row r="64" spans="1:7" ht="16.5">
      <c r="A64" s="16" t="s">
        <v>95</v>
      </c>
      <c r="B64" s="9">
        <v>801</v>
      </c>
      <c r="C64" s="11" t="s">
        <v>279</v>
      </c>
      <c r="D64" s="11" t="s">
        <v>195</v>
      </c>
      <c r="E64" s="11" t="s">
        <v>120</v>
      </c>
      <c r="F64" s="11"/>
      <c r="G64" s="27">
        <f>G65+G67</f>
        <v>1133.3</v>
      </c>
    </row>
    <row r="65" spans="1:7" ht="16.5">
      <c r="A65" s="16" t="s">
        <v>42</v>
      </c>
      <c r="B65" s="9">
        <v>801</v>
      </c>
      <c r="C65" s="11" t="s">
        <v>279</v>
      </c>
      <c r="D65" s="11" t="s">
        <v>195</v>
      </c>
      <c r="E65" s="11" t="s">
        <v>124</v>
      </c>
      <c r="F65" s="11"/>
      <c r="G65" s="27">
        <f>SUM(G66)</f>
        <v>1018.3</v>
      </c>
    </row>
    <row r="66" spans="1:7" ht="16.5">
      <c r="A66" s="19" t="s">
        <v>335</v>
      </c>
      <c r="B66" s="9">
        <v>801</v>
      </c>
      <c r="C66" s="11" t="s">
        <v>279</v>
      </c>
      <c r="D66" s="11" t="s">
        <v>195</v>
      </c>
      <c r="E66" s="11" t="s">
        <v>124</v>
      </c>
      <c r="F66" s="11" t="s">
        <v>41</v>
      </c>
      <c r="G66" s="80">
        <v>1018.3</v>
      </c>
    </row>
    <row r="67" spans="1:7" ht="16.5">
      <c r="A67" s="16" t="s">
        <v>272</v>
      </c>
      <c r="B67" s="9">
        <v>801</v>
      </c>
      <c r="C67" s="11" t="s">
        <v>279</v>
      </c>
      <c r="D67" s="11" t="s">
        <v>195</v>
      </c>
      <c r="E67" s="11" t="s">
        <v>122</v>
      </c>
      <c r="F67" s="11"/>
      <c r="G67" s="27">
        <f>G68</f>
        <v>115</v>
      </c>
    </row>
    <row r="68" spans="1:7" ht="16.5">
      <c r="A68" s="19" t="s">
        <v>335</v>
      </c>
      <c r="B68" s="9">
        <v>801</v>
      </c>
      <c r="C68" s="11" t="s">
        <v>279</v>
      </c>
      <c r="D68" s="11" t="s">
        <v>195</v>
      </c>
      <c r="E68" s="11" t="s">
        <v>122</v>
      </c>
      <c r="F68" s="11" t="s">
        <v>41</v>
      </c>
      <c r="G68" s="80">
        <v>115</v>
      </c>
    </row>
    <row r="69" spans="1:7" ht="16.5">
      <c r="A69" s="19" t="s">
        <v>107</v>
      </c>
      <c r="B69" s="9">
        <v>801</v>
      </c>
      <c r="C69" s="11" t="s">
        <v>279</v>
      </c>
      <c r="D69" s="11" t="s">
        <v>195</v>
      </c>
      <c r="E69" s="11" t="s">
        <v>108</v>
      </c>
      <c r="F69" s="11"/>
      <c r="G69" s="27">
        <f>G70</f>
        <v>163.3</v>
      </c>
    </row>
    <row r="70" spans="1:7" ht="16.5">
      <c r="A70" s="16" t="s">
        <v>102</v>
      </c>
      <c r="B70" s="9">
        <v>801</v>
      </c>
      <c r="C70" s="11" t="s">
        <v>279</v>
      </c>
      <c r="D70" s="11" t="s">
        <v>195</v>
      </c>
      <c r="E70" s="11" t="s">
        <v>108</v>
      </c>
      <c r="F70" s="11" t="s">
        <v>23</v>
      </c>
      <c r="G70" s="80">
        <v>163.3</v>
      </c>
    </row>
    <row r="71" spans="1:7" ht="16.5">
      <c r="A71" s="19" t="s">
        <v>101</v>
      </c>
      <c r="B71" s="9">
        <v>801</v>
      </c>
      <c r="C71" s="11" t="s">
        <v>281</v>
      </c>
      <c r="D71" s="11"/>
      <c r="E71" s="11"/>
      <c r="F71" s="11"/>
      <c r="G71" s="27">
        <f>G72</f>
        <v>52966.899999999994</v>
      </c>
    </row>
    <row r="72" spans="1:7" ht="33">
      <c r="A72" s="25" t="s">
        <v>455</v>
      </c>
      <c r="B72" s="9">
        <v>801</v>
      </c>
      <c r="C72" s="11" t="s">
        <v>281</v>
      </c>
      <c r="D72" s="11" t="s">
        <v>315</v>
      </c>
      <c r="E72" s="46"/>
      <c r="F72" s="46"/>
      <c r="G72" s="27">
        <f>G73+G78+G84</f>
        <v>52966.899999999994</v>
      </c>
    </row>
    <row r="73" spans="1:7" ht="16.5">
      <c r="A73" s="16" t="s">
        <v>109</v>
      </c>
      <c r="B73" s="9">
        <v>801</v>
      </c>
      <c r="C73" s="11" t="s">
        <v>281</v>
      </c>
      <c r="D73" s="11" t="s">
        <v>315</v>
      </c>
      <c r="E73" s="11" t="s">
        <v>141</v>
      </c>
      <c r="F73" s="11"/>
      <c r="G73" s="27">
        <f>G74+G76</f>
        <v>50831</v>
      </c>
    </row>
    <row r="74" spans="1:7" ht="16.5">
      <c r="A74" s="16" t="s">
        <v>105</v>
      </c>
      <c r="B74" s="9">
        <v>801</v>
      </c>
      <c r="C74" s="11" t="s">
        <v>281</v>
      </c>
      <c r="D74" s="11" t="s">
        <v>315</v>
      </c>
      <c r="E74" s="11" t="s">
        <v>192</v>
      </c>
      <c r="F74" s="11"/>
      <c r="G74" s="27">
        <f>G75</f>
        <v>957.5</v>
      </c>
    </row>
    <row r="75" spans="1:7" ht="16.5">
      <c r="A75" s="16" t="s">
        <v>102</v>
      </c>
      <c r="B75" s="9">
        <v>801</v>
      </c>
      <c r="C75" s="11" t="s">
        <v>281</v>
      </c>
      <c r="D75" s="11" t="s">
        <v>315</v>
      </c>
      <c r="E75" s="11" t="s">
        <v>192</v>
      </c>
      <c r="F75" s="11" t="s">
        <v>23</v>
      </c>
      <c r="G75" s="80">
        <v>957.5</v>
      </c>
    </row>
    <row r="76" spans="1:7" ht="16.5">
      <c r="A76" s="16" t="s">
        <v>106</v>
      </c>
      <c r="B76" s="9">
        <v>801</v>
      </c>
      <c r="C76" s="11" t="s">
        <v>281</v>
      </c>
      <c r="D76" s="11" t="s">
        <v>315</v>
      </c>
      <c r="E76" s="11" t="s">
        <v>140</v>
      </c>
      <c r="F76" s="11"/>
      <c r="G76" s="27">
        <f>SUM(G77:G77)</f>
        <v>49873.5</v>
      </c>
    </row>
    <row r="77" spans="1:7" ht="16.5">
      <c r="A77" s="16" t="s">
        <v>102</v>
      </c>
      <c r="B77" s="9">
        <v>801</v>
      </c>
      <c r="C77" s="11" t="s">
        <v>281</v>
      </c>
      <c r="D77" s="11" t="s">
        <v>315</v>
      </c>
      <c r="E77" s="11" t="s">
        <v>140</v>
      </c>
      <c r="F77" s="11" t="s">
        <v>23</v>
      </c>
      <c r="G77" s="80">
        <v>49873.5</v>
      </c>
    </row>
    <row r="78" spans="1:7" ht="16.5">
      <c r="A78" s="16" t="s">
        <v>110</v>
      </c>
      <c r="B78" s="9">
        <v>801</v>
      </c>
      <c r="C78" s="11" t="s">
        <v>281</v>
      </c>
      <c r="D78" s="11" t="s">
        <v>315</v>
      </c>
      <c r="E78" s="11" t="s">
        <v>119</v>
      </c>
      <c r="F78" s="11"/>
      <c r="G78" s="27">
        <f>G79</f>
        <v>568.7</v>
      </c>
    </row>
    <row r="79" spans="1:7" ht="16.5">
      <c r="A79" s="16" t="s">
        <v>111</v>
      </c>
      <c r="B79" s="9">
        <v>801</v>
      </c>
      <c r="C79" s="11" t="s">
        <v>281</v>
      </c>
      <c r="D79" s="11" t="s">
        <v>315</v>
      </c>
      <c r="E79" s="11" t="s">
        <v>120</v>
      </c>
      <c r="F79" s="11"/>
      <c r="G79" s="27">
        <f>G80+G82</f>
        <v>568.7</v>
      </c>
    </row>
    <row r="80" spans="1:7" ht="16.5">
      <c r="A80" s="16" t="s">
        <v>42</v>
      </c>
      <c r="B80" s="9">
        <v>801</v>
      </c>
      <c r="C80" s="11" t="s">
        <v>281</v>
      </c>
      <c r="D80" s="11" t="s">
        <v>315</v>
      </c>
      <c r="E80" s="11" t="s">
        <v>124</v>
      </c>
      <c r="F80" s="11"/>
      <c r="G80" s="27">
        <f>G81</f>
        <v>214.5</v>
      </c>
    </row>
    <row r="81" spans="1:7" ht="16.5">
      <c r="A81" s="16" t="s">
        <v>102</v>
      </c>
      <c r="B81" s="9">
        <v>801</v>
      </c>
      <c r="C81" s="11" t="s">
        <v>281</v>
      </c>
      <c r="D81" s="11" t="s">
        <v>315</v>
      </c>
      <c r="E81" s="11" t="s">
        <v>124</v>
      </c>
      <c r="F81" s="11" t="s">
        <v>23</v>
      </c>
      <c r="G81" s="80">
        <v>214.5</v>
      </c>
    </row>
    <row r="82" spans="1:7" ht="16.5">
      <c r="A82" s="16" t="s">
        <v>242</v>
      </c>
      <c r="B82" s="9">
        <v>801</v>
      </c>
      <c r="C82" s="11" t="s">
        <v>281</v>
      </c>
      <c r="D82" s="11" t="s">
        <v>315</v>
      </c>
      <c r="E82" s="11" t="s">
        <v>104</v>
      </c>
      <c r="F82" s="11"/>
      <c r="G82" s="27">
        <f>G83</f>
        <v>354.2</v>
      </c>
    </row>
    <row r="83" spans="1:7" ht="16.5">
      <c r="A83" s="16" t="s">
        <v>102</v>
      </c>
      <c r="B83" s="9">
        <v>801</v>
      </c>
      <c r="C83" s="11" t="s">
        <v>281</v>
      </c>
      <c r="D83" s="11" t="s">
        <v>315</v>
      </c>
      <c r="E83" s="11" t="s">
        <v>104</v>
      </c>
      <c r="F83" s="11" t="s">
        <v>23</v>
      </c>
      <c r="G83" s="80">
        <v>354.2</v>
      </c>
    </row>
    <row r="84" spans="1:7" ht="16.5">
      <c r="A84" s="19" t="s">
        <v>107</v>
      </c>
      <c r="B84" s="9">
        <v>801</v>
      </c>
      <c r="C84" s="11" t="s">
        <v>281</v>
      </c>
      <c r="D84" s="11" t="s">
        <v>315</v>
      </c>
      <c r="E84" s="11" t="s">
        <v>108</v>
      </c>
      <c r="F84" s="11"/>
      <c r="G84" s="27">
        <f>G85</f>
        <v>1567.2</v>
      </c>
    </row>
    <row r="85" spans="1:7" ht="16.5">
      <c r="A85" s="16" t="s">
        <v>102</v>
      </c>
      <c r="B85" s="9">
        <v>801</v>
      </c>
      <c r="C85" s="11" t="s">
        <v>281</v>
      </c>
      <c r="D85" s="11" t="s">
        <v>315</v>
      </c>
      <c r="E85" s="11" t="s">
        <v>108</v>
      </c>
      <c r="F85" s="11" t="s">
        <v>23</v>
      </c>
      <c r="G85" s="80">
        <v>1567.2</v>
      </c>
    </row>
    <row r="86" spans="1:7" ht="16.5">
      <c r="A86" s="19" t="s">
        <v>168</v>
      </c>
      <c r="B86" s="9">
        <v>801</v>
      </c>
      <c r="C86" s="11" t="s">
        <v>282</v>
      </c>
      <c r="D86" s="11"/>
      <c r="E86" s="11"/>
      <c r="F86" s="11"/>
      <c r="G86" s="27">
        <f>G91+G102+G87</f>
        <v>93060.3</v>
      </c>
    </row>
    <row r="87" spans="1:7" ht="16.5">
      <c r="A87" s="19" t="s">
        <v>243</v>
      </c>
      <c r="B87" s="9">
        <v>801</v>
      </c>
      <c r="C87" s="11" t="s">
        <v>282</v>
      </c>
      <c r="D87" s="11" t="s">
        <v>279</v>
      </c>
      <c r="E87" s="11"/>
      <c r="F87" s="11"/>
      <c r="G87" s="27">
        <f>G88</f>
        <v>620</v>
      </c>
    </row>
    <row r="88" spans="1:7" ht="16.5">
      <c r="A88" s="19" t="s">
        <v>244</v>
      </c>
      <c r="B88" s="9">
        <v>801</v>
      </c>
      <c r="C88" s="11" t="s">
        <v>282</v>
      </c>
      <c r="D88" s="11" t="s">
        <v>279</v>
      </c>
      <c r="E88" s="11" t="s">
        <v>270</v>
      </c>
      <c r="F88" s="11"/>
      <c r="G88" s="27">
        <f>G89</f>
        <v>620</v>
      </c>
    </row>
    <row r="89" spans="1:7" ht="33">
      <c r="A89" s="19" t="s">
        <v>245</v>
      </c>
      <c r="B89" s="9">
        <v>801</v>
      </c>
      <c r="C89" s="11" t="s">
        <v>282</v>
      </c>
      <c r="D89" s="11" t="s">
        <v>279</v>
      </c>
      <c r="E89" s="11" t="s">
        <v>271</v>
      </c>
      <c r="F89" s="11"/>
      <c r="G89" s="27">
        <f>G90</f>
        <v>620</v>
      </c>
    </row>
    <row r="90" spans="1:7" ht="33">
      <c r="A90" s="19" t="s">
        <v>331</v>
      </c>
      <c r="B90" s="9">
        <v>801</v>
      </c>
      <c r="C90" s="11" t="s">
        <v>282</v>
      </c>
      <c r="D90" s="11" t="s">
        <v>279</v>
      </c>
      <c r="E90" s="11" t="s">
        <v>271</v>
      </c>
      <c r="F90" s="11" t="s">
        <v>26</v>
      </c>
      <c r="G90" s="80">
        <v>620</v>
      </c>
    </row>
    <row r="91" spans="1:7" ht="16.5">
      <c r="A91" s="16" t="s">
        <v>328</v>
      </c>
      <c r="B91" s="9">
        <v>801</v>
      </c>
      <c r="C91" s="11" t="s">
        <v>282</v>
      </c>
      <c r="D91" s="11" t="s">
        <v>189</v>
      </c>
      <c r="E91" s="11"/>
      <c r="F91" s="11"/>
      <c r="G91" s="27">
        <f>G92+G100+G96</f>
        <v>57838</v>
      </c>
    </row>
    <row r="92" spans="1:7" ht="16.5">
      <c r="A92" s="16" t="s">
        <v>329</v>
      </c>
      <c r="B92" s="9">
        <v>801</v>
      </c>
      <c r="C92" s="11" t="s">
        <v>282</v>
      </c>
      <c r="D92" s="11" t="s">
        <v>189</v>
      </c>
      <c r="E92" s="11" t="s">
        <v>37</v>
      </c>
      <c r="F92" s="11"/>
      <c r="G92" s="27">
        <f>SUM(G93)</f>
        <v>54438.700000000004</v>
      </c>
    </row>
    <row r="93" spans="1:7" ht="16.5">
      <c r="A93" s="16" t="s">
        <v>106</v>
      </c>
      <c r="B93" s="9">
        <v>801</v>
      </c>
      <c r="C93" s="11" t="s">
        <v>282</v>
      </c>
      <c r="D93" s="11" t="s">
        <v>189</v>
      </c>
      <c r="E93" s="11" t="s">
        <v>38</v>
      </c>
      <c r="F93" s="11"/>
      <c r="G93" s="27">
        <f>SUM(G94:G95)</f>
        <v>54438.700000000004</v>
      </c>
    </row>
    <row r="94" spans="1:7" ht="33">
      <c r="A94" s="19" t="s">
        <v>331</v>
      </c>
      <c r="B94" s="9">
        <v>801</v>
      </c>
      <c r="C94" s="11" t="s">
        <v>282</v>
      </c>
      <c r="D94" s="11" t="s">
        <v>189</v>
      </c>
      <c r="E94" s="11" t="s">
        <v>38</v>
      </c>
      <c r="F94" s="11" t="s">
        <v>26</v>
      </c>
      <c r="G94" s="80">
        <v>41532.8</v>
      </c>
    </row>
    <row r="95" spans="1:7" ht="16.5">
      <c r="A95" s="16" t="s">
        <v>330</v>
      </c>
      <c r="B95" s="9">
        <v>801</v>
      </c>
      <c r="C95" s="11" t="s">
        <v>282</v>
      </c>
      <c r="D95" s="11" t="s">
        <v>189</v>
      </c>
      <c r="E95" s="11" t="s">
        <v>38</v>
      </c>
      <c r="F95" s="11" t="s">
        <v>299</v>
      </c>
      <c r="G95" s="80">
        <v>12905.9</v>
      </c>
    </row>
    <row r="96" spans="1:7" ht="16.5">
      <c r="A96" s="19" t="s">
        <v>220</v>
      </c>
      <c r="B96" s="9">
        <v>801</v>
      </c>
      <c r="C96" s="11" t="s">
        <v>282</v>
      </c>
      <c r="D96" s="11" t="s">
        <v>189</v>
      </c>
      <c r="E96" s="11" t="s">
        <v>182</v>
      </c>
      <c r="F96" s="11"/>
      <c r="G96" s="80">
        <f>G97</f>
        <v>1149.7</v>
      </c>
    </row>
    <row r="97" spans="1:7" ht="54.75" customHeight="1">
      <c r="A97" s="19" t="s">
        <v>524</v>
      </c>
      <c r="B97" s="9">
        <v>801</v>
      </c>
      <c r="C97" s="11" t="s">
        <v>282</v>
      </c>
      <c r="D97" s="11" t="s">
        <v>189</v>
      </c>
      <c r="E97" s="11" t="s">
        <v>522</v>
      </c>
      <c r="F97" s="11"/>
      <c r="G97" s="80">
        <f>G98</f>
        <v>1149.7</v>
      </c>
    </row>
    <row r="98" spans="1:7" ht="16.5">
      <c r="A98" s="16" t="s">
        <v>330</v>
      </c>
      <c r="B98" s="9">
        <v>801</v>
      </c>
      <c r="C98" s="11" t="s">
        <v>282</v>
      </c>
      <c r="D98" s="11" t="s">
        <v>189</v>
      </c>
      <c r="E98" s="11" t="s">
        <v>522</v>
      </c>
      <c r="F98" s="11" t="s">
        <v>299</v>
      </c>
      <c r="G98" s="80">
        <v>1149.7</v>
      </c>
    </row>
    <row r="99" spans="1:7" ht="16.5">
      <c r="A99" s="16" t="s">
        <v>95</v>
      </c>
      <c r="B99" s="9">
        <v>801</v>
      </c>
      <c r="C99" s="11" t="s">
        <v>282</v>
      </c>
      <c r="D99" s="11" t="s">
        <v>189</v>
      </c>
      <c r="E99" s="11" t="s">
        <v>136</v>
      </c>
      <c r="F99" s="11"/>
      <c r="G99" s="27">
        <f>G100</f>
        <v>2249.6</v>
      </c>
    </row>
    <row r="100" spans="1:7" ht="49.5">
      <c r="A100" s="20" t="s">
        <v>440</v>
      </c>
      <c r="B100" s="9">
        <v>801</v>
      </c>
      <c r="C100" s="11" t="s">
        <v>282</v>
      </c>
      <c r="D100" s="11" t="s">
        <v>189</v>
      </c>
      <c r="E100" s="11" t="s">
        <v>439</v>
      </c>
      <c r="F100" s="11"/>
      <c r="G100" s="27">
        <f>G101</f>
        <v>2249.6</v>
      </c>
    </row>
    <row r="101" spans="1:7" ht="16.5">
      <c r="A101" s="16" t="s">
        <v>330</v>
      </c>
      <c r="B101" s="9">
        <v>801</v>
      </c>
      <c r="C101" s="11" t="s">
        <v>282</v>
      </c>
      <c r="D101" s="11" t="s">
        <v>189</v>
      </c>
      <c r="E101" s="11" t="s">
        <v>439</v>
      </c>
      <c r="F101" s="11" t="s">
        <v>299</v>
      </c>
      <c r="G101" s="80">
        <v>2249.6</v>
      </c>
    </row>
    <row r="102" spans="1:7" ht="16.5">
      <c r="A102" s="16" t="s">
        <v>319</v>
      </c>
      <c r="B102" s="9">
        <v>801</v>
      </c>
      <c r="C102" s="11" t="s">
        <v>282</v>
      </c>
      <c r="D102" s="11" t="s">
        <v>208</v>
      </c>
      <c r="E102" s="11"/>
      <c r="F102" s="11"/>
      <c r="G102" s="27">
        <f>G103+G112</f>
        <v>34602.3</v>
      </c>
    </row>
    <row r="103" spans="1:7" ht="16.5">
      <c r="A103" s="16" t="s">
        <v>446</v>
      </c>
      <c r="B103" s="9">
        <v>801</v>
      </c>
      <c r="C103" s="11" t="s">
        <v>282</v>
      </c>
      <c r="D103" s="11" t="s">
        <v>208</v>
      </c>
      <c r="E103" s="11" t="s">
        <v>444</v>
      </c>
      <c r="F103" s="11"/>
      <c r="G103" s="27">
        <f>G110+G107+G105</f>
        <v>22811.1</v>
      </c>
    </row>
    <row r="104" spans="1:7" ht="33" customHeight="1">
      <c r="A104" s="79" t="s">
        <v>531</v>
      </c>
      <c r="B104" s="9">
        <v>801</v>
      </c>
      <c r="C104" s="11" t="s">
        <v>282</v>
      </c>
      <c r="D104" s="11" t="s">
        <v>208</v>
      </c>
      <c r="E104" s="11" t="s">
        <v>532</v>
      </c>
      <c r="F104" s="11"/>
      <c r="G104" s="27">
        <f>G105</f>
        <v>15687.4</v>
      </c>
    </row>
    <row r="105" spans="1:7" ht="72" customHeight="1">
      <c r="A105" s="16" t="s">
        <v>525</v>
      </c>
      <c r="B105" s="9">
        <v>801</v>
      </c>
      <c r="C105" s="11" t="s">
        <v>282</v>
      </c>
      <c r="D105" s="11" t="s">
        <v>208</v>
      </c>
      <c r="E105" s="11" t="s">
        <v>523</v>
      </c>
      <c r="F105" s="11"/>
      <c r="G105" s="27">
        <f>G106</f>
        <v>15687.4</v>
      </c>
    </row>
    <row r="106" spans="1:7" ht="16.5">
      <c r="A106" s="16" t="s">
        <v>264</v>
      </c>
      <c r="B106" s="9">
        <v>801</v>
      </c>
      <c r="C106" s="11" t="s">
        <v>282</v>
      </c>
      <c r="D106" s="11" t="s">
        <v>208</v>
      </c>
      <c r="E106" s="11" t="s">
        <v>523</v>
      </c>
      <c r="F106" s="11" t="s">
        <v>88</v>
      </c>
      <c r="G106" s="27">
        <v>15687.4</v>
      </c>
    </row>
    <row r="107" spans="1:7" ht="16.5">
      <c r="A107" s="16" t="s">
        <v>487</v>
      </c>
      <c r="B107" s="9">
        <v>801</v>
      </c>
      <c r="C107" s="11" t="s">
        <v>282</v>
      </c>
      <c r="D107" s="11" t="s">
        <v>208</v>
      </c>
      <c r="E107" s="11" t="s">
        <v>488</v>
      </c>
      <c r="F107" s="11"/>
      <c r="G107" s="27">
        <f>G108</f>
        <v>4000</v>
      </c>
    </row>
    <row r="108" spans="1:7" ht="69.75" customHeight="1">
      <c r="A108" s="16" t="s">
        <v>526</v>
      </c>
      <c r="B108" s="9">
        <v>801</v>
      </c>
      <c r="C108" s="11" t="s">
        <v>282</v>
      </c>
      <c r="D108" s="11" t="s">
        <v>208</v>
      </c>
      <c r="E108" s="11" t="s">
        <v>486</v>
      </c>
      <c r="F108" s="11"/>
      <c r="G108" s="27">
        <f>G109</f>
        <v>4000</v>
      </c>
    </row>
    <row r="109" spans="1:7" ht="16.5">
      <c r="A109" s="16" t="s">
        <v>264</v>
      </c>
      <c r="B109" s="9">
        <v>801</v>
      </c>
      <c r="C109" s="11" t="s">
        <v>282</v>
      </c>
      <c r="D109" s="11" t="s">
        <v>208</v>
      </c>
      <c r="E109" s="11" t="s">
        <v>486</v>
      </c>
      <c r="F109" s="11" t="s">
        <v>88</v>
      </c>
      <c r="G109" s="27">
        <v>4000</v>
      </c>
    </row>
    <row r="110" spans="1:7" ht="49.5">
      <c r="A110" s="16" t="s">
        <v>454</v>
      </c>
      <c r="B110" s="9">
        <v>801</v>
      </c>
      <c r="C110" s="11" t="s">
        <v>282</v>
      </c>
      <c r="D110" s="11" t="s">
        <v>208</v>
      </c>
      <c r="E110" s="11" t="s">
        <v>445</v>
      </c>
      <c r="F110" s="11"/>
      <c r="G110" s="27">
        <f>G111</f>
        <v>3123.7</v>
      </c>
    </row>
    <row r="111" spans="1:7" ht="16.5">
      <c r="A111" s="16" t="s">
        <v>343</v>
      </c>
      <c r="B111" s="9">
        <v>801</v>
      </c>
      <c r="C111" s="11" t="s">
        <v>282</v>
      </c>
      <c r="D111" s="11" t="s">
        <v>208</v>
      </c>
      <c r="E111" s="11" t="s">
        <v>445</v>
      </c>
      <c r="F111" s="11" t="s">
        <v>77</v>
      </c>
      <c r="G111" s="80">
        <v>3123.7</v>
      </c>
    </row>
    <row r="112" spans="1:7" ht="16.5">
      <c r="A112" s="16" t="s">
        <v>110</v>
      </c>
      <c r="B112" s="9">
        <v>801</v>
      </c>
      <c r="C112" s="11" t="s">
        <v>282</v>
      </c>
      <c r="D112" s="11" t="s">
        <v>208</v>
      </c>
      <c r="E112" s="11" t="s">
        <v>119</v>
      </c>
      <c r="F112" s="11"/>
      <c r="G112" s="27">
        <f>G113</f>
        <v>11791.2</v>
      </c>
    </row>
    <row r="113" spans="1:7" ht="16.5">
      <c r="A113" s="16" t="s">
        <v>95</v>
      </c>
      <c r="B113" s="9">
        <v>801</v>
      </c>
      <c r="C113" s="11" t="s">
        <v>282</v>
      </c>
      <c r="D113" s="11" t="s">
        <v>208</v>
      </c>
      <c r="E113" s="11" t="s">
        <v>120</v>
      </c>
      <c r="F113" s="11"/>
      <c r="G113" s="27">
        <f>G114</f>
        <v>11791.2</v>
      </c>
    </row>
    <row r="114" spans="1:7" s="40" customFormat="1" ht="22.5" customHeight="1">
      <c r="A114" s="16" t="s">
        <v>268</v>
      </c>
      <c r="B114" s="9">
        <v>801</v>
      </c>
      <c r="C114" s="11" t="s">
        <v>282</v>
      </c>
      <c r="D114" s="11" t="s">
        <v>208</v>
      </c>
      <c r="E114" s="9" t="s">
        <v>127</v>
      </c>
      <c r="F114" s="11"/>
      <c r="G114" s="27">
        <f>G115</f>
        <v>11791.2</v>
      </c>
    </row>
    <row r="115" spans="1:7" s="40" customFormat="1" ht="16.5">
      <c r="A115" s="16" t="s">
        <v>343</v>
      </c>
      <c r="B115" s="9">
        <v>801</v>
      </c>
      <c r="C115" s="11" t="s">
        <v>282</v>
      </c>
      <c r="D115" s="11" t="s">
        <v>208</v>
      </c>
      <c r="E115" s="9" t="s">
        <v>127</v>
      </c>
      <c r="F115" s="11" t="s">
        <v>77</v>
      </c>
      <c r="G115" s="80">
        <v>11791.2</v>
      </c>
    </row>
    <row r="116" spans="1:7" s="40" customFormat="1" ht="16.5">
      <c r="A116" s="16" t="s">
        <v>142</v>
      </c>
      <c r="B116" s="9">
        <v>801</v>
      </c>
      <c r="C116" s="11" t="s">
        <v>317</v>
      </c>
      <c r="D116" s="11"/>
      <c r="E116" s="9"/>
      <c r="F116" s="11"/>
      <c r="G116" s="80">
        <f>G117</f>
        <v>186.2</v>
      </c>
    </row>
    <row r="117" spans="1:7" s="40" customFormat="1" ht="16.5">
      <c r="A117" s="16" t="s">
        <v>46</v>
      </c>
      <c r="B117" s="9">
        <v>801</v>
      </c>
      <c r="C117" s="11" t="s">
        <v>317</v>
      </c>
      <c r="D117" s="11" t="s">
        <v>317</v>
      </c>
      <c r="E117" s="9"/>
      <c r="F117" s="11"/>
      <c r="G117" s="80">
        <f>G118</f>
        <v>186.2</v>
      </c>
    </row>
    <row r="118" spans="1:7" s="40" customFormat="1" ht="16.5">
      <c r="A118" s="16" t="s">
        <v>230</v>
      </c>
      <c r="B118" s="9">
        <v>801</v>
      </c>
      <c r="C118" s="11" t="s">
        <v>317</v>
      </c>
      <c r="D118" s="11" t="s">
        <v>317</v>
      </c>
      <c r="E118" s="9" t="s">
        <v>100</v>
      </c>
      <c r="F118" s="11"/>
      <c r="G118" s="80">
        <f>G119</f>
        <v>186.2</v>
      </c>
    </row>
    <row r="119" spans="1:7" s="40" customFormat="1" ht="33">
      <c r="A119" s="16" t="s">
        <v>504</v>
      </c>
      <c r="B119" s="9">
        <v>801</v>
      </c>
      <c r="C119" s="11" t="s">
        <v>317</v>
      </c>
      <c r="D119" s="11" t="s">
        <v>317</v>
      </c>
      <c r="E119" s="9" t="s">
        <v>503</v>
      </c>
      <c r="F119" s="11"/>
      <c r="G119" s="80">
        <f>G120</f>
        <v>186.2</v>
      </c>
    </row>
    <row r="120" spans="1:7" s="40" customFormat="1" ht="16.5">
      <c r="A120" s="16" t="s">
        <v>228</v>
      </c>
      <c r="B120" s="9">
        <v>801</v>
      </c>
      <c r="C120" s="11" t="s">
        <v>317</v>
      </c>
      <c r="D120" s="11" t="s">
        <v>317</v>
      </c>
      <c r="E120" s="9" t="s">
        <v>503</v>
      </c>
      <c r="F120" s="11" t="s">
        <v>216</v>
      </c>
      <c r="G120" s="80">
        <v>186.2</v>
      </c>
    </row>
    <row r="121" spans="1:7" ht="16.5">
      <c r="A121" s="16" t="s">
        <v>152</v>
      </c>
      <c r="B121" s="9">
        <v>801</v>
      </c>
      <c r="C121" s="11" t="s">
        <v>207</v>
      </c>
      <c r="D121" s="11"/>
      <c r="E121" s="11"/>
      <c r="F121" s="11"/>
      <c r="G121" s="27">
        <f>SUM(G122)</f>
        <v>7492.8</v>
      </c>
    </row>
    <row r="122" spans="1:7" ht="16.5">
      <c r="A122" s="16" t="s">
        <v>224</v>
      </c>
      <c r="B122" s="9">
        <v>801</v>
      </c>
      <c r="C122" s="11" t="s">
        <v>207</v>
      </c>
      <c r="D122" s="11" t="s">
        <v>207</v>
      </c>
      <c r="E122" s="11"/>
      <c r="F122" s="11"/>
      <c r="G122" s="27">
        <f>G123+G130</f>
        <v>7492.8</v>
      </c>
    </row>
    <row r="123" spans="1:7" ht="16.5">
      <c r="A123" s="16" t="s">
        <v>246</v>
      </c>
      <c r="B123" s="9">
        <v>801</v>
      </c>
      <c r="C123" s="11" t="s">
        <v>207</v>
      </c>
      <c r="D123" s="11" t="s">
        <v>207</v>
      </c>
      <c r="E123" s="11" t="s">
        <v>129</v>
      </c>
      <c r="F123" s="11"/>
      <c r="G123" s="27">
        <f>SUM(G124,G126)</f>
        <v>6962.8</v>
      </c>
    </row>
    <row r="124" spans="1:7" ht="16.5">
      <c r="A124" s="16" t="s">
        <v>247</v>
      </c>
      <c r="B124" s="9">
        <v>801</v>
      </c>
      <c r="C124" s="11" t="s">
        <v>207</v>
      </c>
      <c r="D124" s="11" t="s">
        <v>207</v>
      </c>
      <c r="E124" s="11" t="s">
        <v>128</v>
      </c>
      <c r="F124" s="11"/>
      <c r="G124" s="27">
        <f>SUM(G125)</f>
        <v>844.8</v>
      </c>
    </row>
    <row r="125" spans="1:7" ht="33">
      <c r="A125" s="16" t="s">
        <v>331</v>
      </c>
      <c r="B125" s="9">
        <v>801</v>
      </c>
      <c r="C125" s="11" t="s">
        <v>207</v>
      </c>
      <c r="D125" s="11" t="s">
        <v>207</v>
      </c>
      <c r="E125" s="11" t="s">
        <v>128</v>
      </c>
      <c r="F125" s="11" t="s">
        <v>26</v>
      </c>
      <c r="G125" s="80">
        <v>844.8</v>
      </c>
    </row>
    <row r="126" spans="1:16" s="47" customFormat="1" ht="16.5">
      <c r="A126" s="19" t="s">
        <v>106</v>
      </c>
      <c r="B126" s="9">
        <v>801</v>
      </c>
      <c r="C126" s="11" t="s">
        <v>207</v>
      </c>
      <c r="D126" s="11" t="s">
        <v>207</v>
      </c>
      <c r="E126" s="11" t="s">
        <v>273</v>
      </c>
      <c r="F126" s="11"/>
      <c r="G126" s="27">
        <f>G127+G128</f>
        <v>6118</v>
      </c>
      <c r="H126" s="40"/>
      <c r="I126" s="40"/>
      <c r="J126" s="40"/>
      <c r="K126" s="40"/>
      <c r="L126" s="40"/>
      <c r="M126" s="40"/>
      <c r="N126" s="40"/>
      <c r="O126" s="40"/>
      <c r="P126" s="40"/>
    </row>
    <row r="127" spans="1:111" s="47" customFormat="1" ht="33">
      <c r="A127" s="16" t="s">
        <v>331</v>
      </c>
      <c r="B127" s="9">
        <v>801</v>
      </c>
      <c r="C127" s="11" t="s">
        <v>207</v>
      </c>
      <c r="D127" s="11" t="s">
        <v>207</v>
      </c>
      <c r="E127" s="11" t="s">
        <v>273</v>
      </c>
      <c r="F127" s="11" t="s">
        <v>26</v>
      </c>
      <c r="G127" s="80">
        <v>6049.3</v>
      </c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</row>
    <row r="128" spans="1:7" s="40" customFormat="1" ht="16.5">
      <c r="A128" s="16" t="s">
        <v>330</v>
      </c>
      <c r="B128" s="9">
        <v>801</v>
      </c>
      <c r="C128" s="11" t="s">
        <v>207</v>
      </c>
      <c r="D128" s="11" t="s">
        <v>207</v>
      </c>
      <c r="E128" s="11" t="s">
        <v>273</v>
      </c>
      <c r="F128" s="11" t="s">
        <v>299</v>
      </c>
      <c r="G128" s="80">
        <v>68.7</v>
      </c>
    </row>
    <row r="129" spans="1:111" ht="16.5">
      <c r="A129" s="16" t="s">
        <v>110</v>
      </c>
      <c r="B129" s="9">
        <v>801</v>
      </c>
      <c r="C129" s="11" t="s">
        <v>207</v>
      </c>
      <c r="D129" s="11" t="s">
        <v>207</v>
      </c>
      <c r="E129" s="11" t="s">
        <v>119</v>
      </c>
      <c r="F129" s="11"/>
      <c r="G129" s="27">
        <f>G130</f>
        <v>530</v>
      </c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</row>
    <row r="130" spans="1:111" ht="16.5">
      <c r="A130" s="16" t="s">
        <v>95</v>
      </c>
      <c r="B130" s="9">
        <v>801</v>
      </c>
      <c r="C130" s="11" t="s">
        <v>207</v>
      </c>
      <c r="D130" s="11" t="s">
        <v>207</v>
      </c>
      <c r="E130" s="11" t="s">
        <v>120</v>
      </c>
      <c r="F130" s="11"/>
      <c r="G130" s="27">
        <f>G131</f>
        <v>530</v>
      </c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</row>
    <row r="131" spans="1:111" ht="16.5">
      <c r="A131" s="16" t="s">
        <v>42</v>
      </c>
      <c r="B131" s="9">
        <v>801</v>
      </c>
      <c r="C131" s="11" t="s">
        <v>207</v>
      </c>
      <c r="D131" s="11" t="s">
        <v>207</v>
      </c>
      <c r="E131" s="11" t="s">
        <v>124</v>
      </c>
      <c r="F131" s="11"/>
      <c r="G131" s="27">
        <f>SUM(G132)</f>
        <v>530</v>
      </c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</row>
    <row r="132" spans="1:111" s="48" customFormat="1" ht="16.5">
      <c r="A132" s="16" t="s">
        <v>330</v>
      </c>
      <c r="B132" s="9">
        <v>801</v>
      </c>
      <c r="C132" s="11" t="s">
        <v>207</v>
      </c>
      <c r="D132" s="11" t="s">
        <v>207</v>
      </c>
      <c r="E132" s="11" t="s">
        <v>124</v>
      </c>
      <c r="F132" s="11" t="s">
        <v>299</v>
      </c>
      <c r="G132" s="80">
        <v>530</v>
      </c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</row>
    <row r="133" spans="1:7" ht="16.5">
      <c r="A133" s="19" t="s">
        <v>153</v>
      </c>
      <c r="B133" s="9">
        <v>801</v>
      </c>
      <c r="C133" s="11" t="s">
        <v>189</v>
      </c>
      <c r="D133" s="11"/>
      <c r="E133" s="11"/>
      <c r="F133" s="11"/>
      <c r="G133" s="27">
        <f>SUM(G134,G138,G161)</f>
        <v>48015.600000000006</v>
      </c>
    </row>
    <row r="134" spans="1:7" ht="16.5">
      <c r="A134" s="16" t="s">
        <v>238</v>
      </c>
      <c r="B134" s="9">
        <v>801</v>
      </c>
      <c r="C134" s="11" t="s">
        <v>189</v>
      </c>
      <c r="D134" s="11" t="s">
        <v>279</v>
      </c>
      <c r="E134" s="11"/>
      <c r="F134" s="11"/>
      <c r="G134" s="27">
        <f>SUM(G135)</f>
        <v>12141.6</v>
      </c>
    </row>
    <row r="135" spans="1:7" ht="16.5">
      <c r="A135" s="19" t="s">
        <v>237</v>
      </c>
      <c r="B135" s="9">
        <v>801</v>
      </c>
      <c r="C135" s="11" t="s">
        <v>189</v>
      </c>
      <c r="D135" s="11" t="s">
        <v>279</v>
      </c>
      <c r="E135" s="11" t="s">
        <v>132</v>
      </c>
      <c r="F135" s="11"/>
      <c r="G135" s="27">
        <f>SUM(G136)</f>
        <v>12141.6</v>
      </c>
    </row>
    <row r="136" spans="1:7" ht="33">
      <c r="A136" s="19" t="s">
        <v>236</v>
      </c>
      <c r="B136" s="9">
        <v>801</v>
      </c>
      <c r="C136" s="11" t="s">
        <v>189</v>
      </c>
      <c r="D136" s="11" t="s">
        <v>279</v>
      </c>
      <c r="E136" s="11" t="s">
        <v>133</v>
      </c>
      <c r="F136" s="11"/>
      <c r="G136" s="27">
        <f>SUM(G137)</f>
        <v>12141.6</v>
      </c>
    </row>
    <row r="137" spans="1:7" ht="16.5">
      <c r="A137" s="22" t="s">
        <v>235</v>
      </c>
      <c r="B137" s="9">
        <v>801</v>
      </c>
      <c r="C137" s="11" t="s">
        <v>189</v>
      </c>
      <c r="D137" s="11" t="s">
        <v>279</v>
      </c>
      <c r="E137" s="11" t="s">
        <v>133</v>
      </c>
      <c r="F137" s="11" t="s">
        <v>326</v>
      </c>
      <c r="G137" s="80">
        <v>12141.6</v>
      </c>
    </row>
    <row r="138" spans="1:7" ht="16.5">
      <c r="A138" s="16" t="s">
        <v>158</v>
      </c>
      <c r="B138" s="9">
        <v>801</v>
      </c>
      <c r="C138" s="11" t="s">
        <v>189</v>
      </c>
      <c r="D138" s="11" t="s">
        <v>281</v>
      </c>
      <c r="E138" s="11"/>
      <c r="F138" s="11"/>
      <c r="G138" s="27">
        <f>SUM(G139,G142,G154,G157)</f>
        <v>35613.200000000004</v>
      </c>
    </row>
    <row r="139" spans="1:7" ht="16.5">
      <c r="A139" s="25" t="s">
        <v>518</v>
      </c>
      <c r="B139" s="13">
        <v>801</v>
      </c>
      <c r="C139" s="3" t="s">
        <v>189</v>
      </c>
      <c r="D139" s="3" t="s">
        <v>281</v>
      </c>
      <c r="E139" s="3" t="s">
        <v>462</v>
      </c>
      <c r="F139" s="3"/>
      <c r="G139" s="27">
        <f>G140</f>
        <v>1083</v>
      </c>
    </row>
    <row r="140" spans="1:7" ht="16.5">
      <c r="A140" s="25" t="s">
        <v>463</v>
      </c>
      <c r="B140" s="13">
        <v>801</v>
      </c>
      <c r="C140" s="3" t="s">
        <v>189</v>
      </c>
      <c r="D140" s="3" t="s">
        <v>281</v>
      </c>
      <c r="E140" s="3" t="s">
        <v>464</v>
      </c>
      <c r="F140" s="3"/>
      <c r="G140" s="27">
        <f>G141</f>
        <v>1083</v>
      </c>
    </row>
    <row r="141" spans="1:7" ht="16.5">
      <c r="A141" s="25" t="s">
        <v>269</v>
      </c>
      <c r="B141" s="13">
        <v>801</v>
      </c>
      <c r="C141" s="3" t="s">
        <v>189</v>
      </c>
      <c r="D141" s="3" t="s">
        <v>281</v>
      </c>
      <c r="E141" s="3" t="s">
        <v>464</v>
      </c>
      <c r="F141" s="3" t="s">
        <v>293</v>
      </c>
      <c r="G141" s="27">
        <v>1083</v>
      </c>
    </row>
    <row r="142" spans="1:7" ht="16.5">
      <c r="A142" s="22" t="s">
        <v>344</v>
      </c>
      <c r="B142" s="9">
        <v>801</v>
      </c>
      <c r="C142" s="11" t="s">
        <v>189</v>
      </c>
      <c r="D142" s="11" t="s">
        <v>281</v>
      </c>
      <c r="E142" s="11" t="s">
        <v>134</v>
      </c>
      <c r="F142" s="11"/>
      <c r="G142" s="27">
        <f>G143+G148</f>
        <v>31447.700000000004</v>
      </c>
    </row>
    <row r="143" spans="1:7" ht="136.5" customHeight="1">
      <c r="A143" s="19" t="s">
        <v>154</v>
      </c>
      <c r="B143" s="9">
        <v>801</v>
      </c>
      <c r="C143" s="11" t="s">
        <v>189</v>
      </c>
      <c r="D143" s="11" t="s">
        <v>281</v>
      </c>
      <c r="E143" s="11" t="s">
        <v>135</v>
      </c>
      <c r="F143" s="11"/>
      <c r="G143" s="27">
        <f>G146+G144</f>
        <v>30466.800000000003</v>
      </c>
    </row>
    <row r="144" spans="1:7" ht="82.5">
      <c r="A144" s="19" t="s">
        <v>155</v>
      </c>
      <c r="B144" s="9">
        <v>801</v>
      </c>
      <c r="C144" s="11" t="s">
        <v>189</v>
      </c>
      <c r="D144" s="11" t="s">
        <v>281</v>
      </c>
      <c r="E144" s="11" t="s">
        <v>327</v>
      </c>
      <c r="F144" s="11"/>
      <c r="G144" s="27">
        <f>G145</f>
        <v>19416.9</v>
      </c>
    </row>
    <row r="145" spans="1:7" ht="16.5">
      <c r="A145" s="16" t="s">
        <v>157</v>
      </c>
      <c r="B145" s="9">
        <v>801</v>
      </c>
      <c r="C145" s="11" t="s">
        <v>189</v>
      </c>
      <c r="D145" s="11" t="s">
        <v>281</v>
      </c>
      <c r="E145" s="11" t="s">
        <v>327</v>
      </c>
      <c r="F145" s="11" t="s">
        <v>326</v>
      </c>
      <c r="G145" s="80">
        <v>19416.9</v>
      </c>
    </row>
    <row r="146" spans="1:7" ht="66">
      <c r="A146" s="19" t="s">
        <v>156</v>
      </c>
      <c r="B146" s="9">
        <v>801</v>
      </c>
      <c r="C146" s="11" t="s">
        <v>189</v>
      </c>
      <c r="D146" s="11" t="s">
        <v>281</v>
      </c>
      <c r="E146" s="11" t="s">
        <v>211</v>
      </c>
      <c r="F146" s="11"/>
      <c r="G146" s="27">
        <f>G147</f>
        <v>11049.9</v>
      </c>
    </row>
    <row r="147" spans="1:7" ht="16.5">
      <c r="A147" s="16" t="s">
        <v>157</v>
      </c>
      <c r="B147" s="9">
        <v>801</v>
      </c>
      <c r="C147" s="11" t="s">
        <v>189</v>
      </c>
      <c r="D147" s="11" t="s">
        <v>281</v>
      </c>
      <c r="E147" s="11" t="s">
        <v>211</v>
      </c>
      <c r="F147" s="11" t="s">
        <v>326</v>
      </c>
      <c r="G147" s="80">
        <v>11049.9</v>
      </c>
    </row>
    <row r="148" spans="1:7" ht="16.5">
      <c r="A148" s="16" t="s">
        <v>411</v>
      </c>
      <c r="B148" s="9">
        <v>801</v>
      </c>
      <c r="C148" s="11" t="s">
        <v>189</v>
      </c>
      <c r="D148" s="11" t="s">
        <v>281</v>
      </c>
      <c r="E148" s="11" t="s">
        <v>409</v>
      </c>
      <c r="F148" s="11"/>
      <c r="G148" s="27">
        <f>G149+G150+G152</f>
        <v>980.9</v>
      </c>
    </row>
    <row r="149" spans="1:7" ht="16.5" hidden="1">
      <c r="A149" s="16" t="s">
        <v>157</v>
      </c>
      <c r="B149" s="9">
        <v>801</v>
      </c>
      <c r="C149" s="11" t="s">
        <v>189</v>
      </c>
      <c r="D149" s="11" t="s">
        <v>281</v>
      </c>
      <c r="E149" s="11" t="s">
        <v>409</v>
      </c>
      <c r="F149" s="11" t="s">
        <v>326</v>
      </c>
      <c r="G149" s="80"/>
    </row>
    <row r="150" spans="1:7" ht="49.5">
      <c r="A150" s="16" t="s">
        <v>519</v>
      </c>
      <c r="B150" s="9">
        <v>801</v>
      </c>
      <c r="C150" s="11" t="s">
        <v>189</v>
      </c>
      <c r="D150" s="11" t="s">
        <v>281</v>
      </c>
      <c r="E150" s="11" t="s">
        <v>515</v>
      </c>
      <c r="F150" s="11"/>
      <c r="G150" s="80">
        <f>G151</f>
        <v>100</v>
      </c>
    </row>
    <row r="151" spans="1:7" ht="16.5">
      <c r="A151" s="16" t="s">
        <v>157</v>
      </c>
      <c r="B151" s="9">
        <v>801</v>
      </c>
      <c r="C151" s="11" t="s">
        <v>189</v>
      </c>
      <c r="D151" s="11" t="s">
        <v>281</v>
      </c>
      <c r="E151" s="11" t="s">
        <v>515</v>
      </c>
      <c r="F151" s="11" t="s">
        <v>326</v>
      </c>
      <c r="G151" s="80">
        <v>100</v>
      </c>
    </row>
    <row r="152" spans="1:7" ht="55.5" customHeight="1">
      <c r="A152" s="16" t="s">
        <v>517</v>
      </c>
      <c r="B152" s="9">
        <v>801</v>
      </c>
      <c r="C152" s="11" t="s">
        <v>189</v>
      </c>
      <c r="D152" s="11" t="s">
        <v>281</v>
      </c>
      <c r="E152" s="11" t="s">
        <v>516</v>
      </c>
      <c r="F152" s="11"/>
      <c r="G152" s="80">
        <f>G153</f>
        <v>880.9</v>
      </c>
    </row>
    <row r="153" spans="1:7" ht="16.5">
      <c r="A153" s="16" t="s">
        <v>157</v>
      </c>
      <c r="B153" s="9">
        <v>801</v>
      </c>
      <c r="C153" s="11" t="s">
        <v>189</v>
      </c>
      <c r="D153" s="11" t="s">
        <v>281</v>
      </c>
      <c r="E153" s="11" t="s">
        <v>516</v>
      </c>
      <c r="F153" s="11" t="s">
        <v>326</v>
      </c>
      <c r="G153" s="80">
        <v>880.9</v>
      </c>
    </row>
    <row r="154" spans="1:7" ht="16.5">
      <c r="A154" s="16" t="s">
        <v>95</v>
      </c>
      <c r="B154" s="9">
        <v>801</v>
      </c>
      <c r="C154" s="11" t="s">
        <v>189</v>
      </c>
      <c r="D154" s="11" t="s">
        <v>281</v>
      </c>
      <c r="E154" s="11" t="s">
        <v>136</v>
      </c>
      <c r="F154" s="11"/>
      <c r="G154" s="27">
        <f>SUM(G155)</f>
        <v>1326.6</v>
      </c>
    </row>
    <row r="155" spans="1:7" ht="33">
      <c r="A155" s="24" t="s">
        <v>402</v>
      </c>
      <c r="B155" s="9">
        <v>801</v>
      </c>
      <c r="C155" s="11" t="s">
        <v>189</v>
      </c>
      <c r="D155" s="11" t="s">
        <v>281</v>
      </c>
      <c r="E155" s="11" t="s">
        <v>137</v>
      </c>
      <c r="F155" s="11"/>
      <c r="G155" s="27">
        <f>SUM(G156)</f>
        <v>1326.6</v>
      </c>
    </row>
    <row r="156" spans="1:7" ht="16.5">
      <c r="A156" s="16" t="s">
        <v>269</v>
      </c>
      <c r="B156" s="9">
        <v>801</v>
      </c>
      <c r="C156" s="11" t="s">
        <v>189</v>
      </c>
      <c r="D156" s="11" t="s">
        <v>281</v>
      </c>
      <c r="E156" s="11" t="s">
        <v>137</v>
      </c>
      <c r="F156" s="11" t="s">
        <v>293</v>
      </c>
      <c r="G156" s="80">
        <v>1326.6</v>
      </c>
    </row>
    <row r="157" spans="1:7" ht="16.5">
      <c r="A157" s="16" t="s">
        <v>110</v>
      </c>
      <c r="B157" s="9">
        <v>801</v>
      </c>
      <c r="C157" s="11" t="s">
        <v>189</v>
      </c>
      <c r="D157" s="11" t="s">
        <v>281</v>
      </c>
      <c r="E157" s="11" t="s">
        <v>119</v>
      </c>
      <c r="F157" s="11"/>
      <c r="G157" s="27">
        <f>G158</f>
        <v>1755.9</v>
      </c>
    </row>
    <row r="158" spans="1:7" ht="16.5">
      <c r="A158" s="16" t="s">
        <v>95</v>
      </c>
      <c r="B158" s="9">
        <v>801</v>
      </c>
      <c r="C158" s="11" t="s">
        <v>189</v>
      </c>
      <c r="D158" s="11" t="s">
        <v>281</v>
      </c>
      <c r="E158" s="11" t="s">
        <v>120</v>
      </c>
      <c r="F158" s="11"/>
      <c r="G158" s="27">
        <f>G159</f>
        <v>1755.9</v>
      </c>
    </row>
    <row r="159" spans="1:7" ht="16.5">
      <c r="A159" s="16" t="s">
        <v>438</v>
      </c>
      <c r="B159" s="9">
        <v>801</v>
      </c>
      <c r="C159" s="11" t="s">
        <v>189</v>
      </c>
      <c r="D159" s="11" t="s">
        <v>281</v>
      </c>
      <c r="E159" s="11" t="s">
        <v>121</v>
      </c>
      <c r="F159" s="11"/>
      <c r="G159" s="27">
        <f>SUM(G160)</f>
        <v>1755.9</v>
      </c>
    </row>
    <row r="160" spans="1:7" ht="16.5">
      <c r="A160" s="16" t="s">
        <v>269</v>
      </c>
      <c r="B160" s="9">
        <v>801</v>
      </c>
      <c r="C160" s="11" t="s">
        <v>189</v>
      </c>
      <c r="D160" s="11" t="s">
        <v>281</v>
      </c>
      <c r="E160" s="11" t="s">
        <v>121</v>
      </c>
      <c r="F160" s="11" t="s">
        <v>293</v>
      </c>
      <c r="G160" s="80">
        <v>1755.9</v>
      </c>
    </row>
    <row r="161" spans="1:7" ht="16.5">
      <c r="A161" s="16" t="s">
        <v>253</v>
      </c>
      <c r="B161" s="9">
        <v>801</v>
      </c>
      <c r="C161" s="11" t="s">
        <v>189</v>
      </c>
      <c r="D161" s="11" t="s">
        <v>282</v>
      </c>
      <c r="E161" s="11"/>
      <c r="F161" s="11"/>
      <c r="G161" s="27">
        <f>G162</f>
        <v>260.8</v>
      </c>
    </row>
    <row r="162" spans="1:7" ht="16.5">
      <c r="A162" s="20" t="s">
        <v>305</v>
      </c>
      <c r="B162" s="9">
        <v>801</v>
      </c>
      <c r="C162" s="11" t="s">
        <v>189</v>
      </c>
      <c r="D162" s="11" t="s">
        <v>282</v>
      </c>
      <c r="E162" s="11" t="s">
        <v>306</v>
      </c>
      <c r="F162" s="11"/>
      <c r="G162" s="27">
        <f>G163</f>
        <v>260.8</v>
      </c>
    </row>
    <row r="163" spans="1:7" ht="82.5">
      <c r="A163" s="26" t="s">
        <v>520</v>
      </c>
      <c r="B163" s="9">
        <v>801</v>
      </c>
      <c r="C163" s="11" t="s">
        <v>189</v>
      </c>
      <c r="D163" s="11" t="s">
        <v>282</v>
      </c>
      <c r="E163" s="11" t="s">
        <v>479</v>
      </c>
      <c r="F163" s="11"/>
      <c r="G163" s="27">
        <f>G164</f>
        <v>260.8</v>
      </c>
    </row>
    <row r="164" spans="1:7" ht="16.5">
      <c r="A164" s="19" t="s">
        <v>335</v>
      </c>
      <c r="B164" s="9">
        <v>801</v>
      </c>
      <c r="C164" s="11" t="s">
        <v>189</v>
      </c>
      <c r="D164" s="11" t="s">
        <v>282</v>
      </c>
      <c r="E164" s="11" t="s">
        <v>479</v>
      </c>
      <c r="F164" s="11" t="s">
        <v>41</v>
      </c>
      <c r="G164" s="80">
        <v>260.8</v>
      </c>
    </row>
    <row r="165" spans="1:7" ht="16.5">
      <c r="A165" s="16" t="s">
        <v>298</v>
      </c>
      <c r="B165" s="9">
        <v>801</v>
      </c>
      <c r="C165" s="11" t="s">
        <v>208</v>
      </c>
      <c r="D165" s="11"/>
      <c r="E165" s="11"/>
      <c r="F165" s="11"/>
      <c r="G165" s="27">
        <f>G166</f>
        <v>45735.299999999996</v>
      </c>
    </row>
    <row r="166" spans="1:7" ht="16.5">
      <c r="A166" s="16" t="s">
        <v>219</v>
      </c>
      <c r="B166" s="9">
        <v>801</v>
      </c>
      <c r="C166" s="11" t="s">
        <v>208</v>
      </c>
      <c r="D166" s="11" t="s">
        <v>280</v>
      </c>
      <c r="E166" s="11"/>
      <c r="F166" s="11"/>
      <c r="G166" s="27">
        <f>G167+G172+G176</f>
        <v>45735.299999999996</v>
      </c>
    </row>
    <row r="167" spans="1:7" ht="16.5">
      <c r="A167" s="22" t="s">
        <v>218</v>
      </c>
      <c r="B167" s="9">
        <v>801</v>
      </c>
      <c r="C167" s="11" t="s">
        <v>208</v>
      </c>
      <c r="D167" s="11" t="s">
        <v>280</v>
      </c>
      <c r="E167" s="11" t="s">
        <v>130</v>
      </c>
      <c r="F167" s="11"/>
      <c r="G167" s="27">
        <f>G168+G170</f>
        <v>43528.7</v>
      </c>
    </row>
    <row r="168" spans="1:7" ht="16.5">
      <c r="A168" s="16" t="s">
        <v>105</v>
      </c>
      <c r="B168" s="9">
        <v>801</v>
      </c>
      <c r="C168" s="11" t="s">
        <v>208</v>
      </c>
      <c r="D168" s="11" t="s">
        <v>280</v>
      </c>
      <c r="E168" s="11" t="s">
        <v>206</v>
      </c>
      <c r="F168" s="11"/>
      <c r="G168" s="27">
        <f>SUM(G169)</f>
        <v>95.2</v>
      </c>
    </row>
    <row r="169" spans="1:7" ht="16.5">
      <c r="A169" s="19" t="s">
        <v>102</v>
      </c>
      <c r="B169" s="9">
        <v>801</v>
      </c>
      <c r="C169" s="11" t="s">
        <v>208</v>
      </c>
      <c r="D169" s="11" t="s">
        <v>280</v>
      </c>
      <c r="E169" s="11" t="s">
        <v>206</v>
      </c>
      <c r="F169" s="11" t="s">
        <v>23</v>
      </c>
      <c r="G169" s="80">
        <v>95.2</v>
      </c>
    </row>
    <row r="170" spans="1:7" ht="16.5">
      <c r="A170" s="19" t="s">
        <v>106</v>
      </c>
      <c r="B170" s="9">
        <v>801</v>
      </c>
      <c r="C170" s="11" t="s">
        <v>208</v>
      </c>
      <c r="D170" s="11" t="s">
        <v>280</v>
      </c>
      <c r="E170" s="11" t="s">
        <v>131</v>
      </c>
      <c r="F170" s="11"/>
      <c r="G170" s="27">
        <f>G171</f>
        <v>43433.5</v>
      </c>
    </row>
    <row r="171" spans="1:7" ht="16.5">
      <c r="A171" s="19" t="s">
        <v>102</v>
      </c>
      <c r="B171" s="9">
        <v>801</v>
      </c>
      <c r="C171" s="11" t="s">
        <v>208</v>
      </c>
      <c r="D171" s="11" t="s">
        <v>280</v>
      </c>
      <c r="E171" s="11" t="s">
        <v>131</v>
      </c>
      <c r="F171" s="11" t="s">
        <v>23</v>
      </c>
      <c r="G171" s="80">
        <v>43433.5</v>
      </c>
    </row>
    <row r="172" spans="1:7" ht="16.5">
      <c r="A172" s="16" t="s">
        <v>110</v>
      </c>
      <c r="B172" s="9">
        <v>801</v>
      </c>
      <c r="C172" s="11" t="s">
        <v>208</v>
      </c>
      <c r="D172" s="11" t="s">
        <v>280</v>
      </c>
      <c r="E172" s="11" t="s">
        <v>119</v>
      </c>
      <c r="F172" s="11"/>
      <c r="G172" s="27">
        <f>G173</f>
        <v>181.7</v>
      </c>
    </row>
    <row r="173" spans="1:7" ht="16.5">
      <c r="A173" s="16" t="s">
        <v>95</v>
      </c>
      <c r="B173" s="9">
        <v>801</v>
      </c>
      <c r="C173" s="11" t="s">
        <v>208</v>
      </c>
      <c r="D173" s="11" t="s">
        <v>280</v>
      </c>
      <c r="E173" s="11" t="s">
        <v>120</v>
      </c>
      <c r="F173" s="11"/>
      <c r="G173" s="27">
        <f>G174</f>
        <v>181.7</v>
      </c>
    </row>
    <row r="174" spans="1:7" ht="33">
      <c r="A174" s="19" t="s">
        <v>437</v>
      </c>
      <c r="B174" s="9">
        <v>801</v>
      </c>
      <c r="C174" s="11" t="s">
        <v>208</v>
      </c>
      <c r="D174" s="11" t="s">
        <v>280</v>
      </c>
      <c r="E174" s="11" t="s">
        <v>126</v>
      </c>
      <c r="F174" s="11"/>
      <c r="G174" s="27">
        <f>G175</f>
        <v>181.7</v>
      </c>
    </row>
    <row r="175" spans="1:7" ht="16.5">
      <c r="A175" s="19" t="s">
        <v>102</v>
      </c>
      <c r="B175" s="9">
        <v>801</v>
      </c>
      <c r="C175" s="11" t="s">
        <v>208</v>
      </c>
      <c r="D175" s="11" t="s">
        <v>280</v>
      </c>
      <c r="E175" s="11" t="s">
        <v>126</v>
      </c>
      <c r="F175" s="11" t="s">
        <v>23</v>
      </c>
      <c r="G175" s="80">
        <v>181.7</v>
      </c>
    </row>
    <row r="176" spans="1:7" ht="16.5">
      <c r="A176" s="19" t="s">
        <v>107</v>
      </c>
      <c r="B176" s="9">
        <v>801</v>
      </c>
      <c r="C176" s="11" t="s">
        <v>208</v>
      </c>
      <c r="D176" s="11" t="s">
        <v>280</v>
      </c>
      <c r="E176" s="11" t="s">
        <v>108</v>
      </c>
      <c r="F176" s="11"/>
      <c r="G176" s="27">
        <f>G177</f>
        <v>2024.9</v>
      </c>
    </row>
    <row r="177" spans="1:7" ht="16.5">
      <c r="A177" s="16" t="s">
        <v>102</v>
      </c>
      <c r="B177" s="9">
        <v>801</v>
      </c>
      <c r="C177" s="11" t="s">
        <v>208</v>
      </c>
      <c r="D177" s="11" t="s">
        <v>280</v>
      </c>
      <c r="E177" s="11" t="s">
        <v>108</v>
      </c>
      <c r="F177" s="11" t="s">
        <v>23</v>
      </c>
      <c r="G177" s="80">
        <v>2024.9</v>
      </c>
    </row>
    <row r="178" spans="1:7" ht="16.5">
      <c r="A178" s="22" t="s">
        <v>347</v>
      </c>
      <c r="B178" s="9">
        <v>802</v>
      </c>
      <c r="C178" s="11"/>
      <c r="D178" s="11"/>
      <c r="E178" s="11"/>
      <c r="F178" s="11"/>
      <c r="G178" s="27">
        <f>G179</f>
        <v>21131.3</v>
      </c>
    </row>
    <row r="179" spans="1:7" ht="16.5">
      <c r="A179" s="45" t="s">
        <v>300</v>
      </c>
      <c r="B179" s="9">
        <v>802</v>
      </c>
      <c r="C179" s="11" t="s">
        <v>279</v>
      </c>
      <c r="D179" s="11"/>
      <c r="E179" s="11"/>
      <c r="F179" s="11"/>
      <c r="G179" s="27">
        <f>SUM(G180)</f>
        <v>21131.3</v>
      </c>
    </row>
    <row r="180" spans="1:7" ht="49.5">
      <c r="A180" s="16" t="s">
        <v>65</v>
      </c>
      <c r="B180" s="9">
        <v>802</v>
      </c>
      <c r="C180" s="11" t="s">
        <v>279</v>
      </c>
      <c r="D180" s="11" t="s">
        <v>281</v>
      </c>
      <c r="E180" s="11"/>
      <c r="F180" s="11"/>
      <c r="G180" s="27">
        <f>G181</f>
        <v>21131.3</v>
      </c>
    </row>
    <row r="181" spans="1:7" ht="49.5">
      <c r="A181" s="19" t="s">
        <v>333</v>
      </c>
      <c r="B181" s="9">
        <v>802</v>
      </c>
      <c r="C181" s="11" t="s">
        <v>279</v>
      </c>
      <c r="D181" s="11" t="s">
        <v>281</v>
      </c>
      <c r="E181" s="11" t="s">
        <v>311</v>
      </c>
      <c r="F181" s="11"/>
      <c r="G181" s="27">
        <f>SUM(G182,G184,G186)</f>
        <v>21131.3</v>
      </c>
    </row>
    <row r="182" spans="1:7" ht="16.5">
      <c r="A182" s="19" t="s">
        <v>337</v>
      </c>
      <c r="B182" s="9">
        <v>802</v>
      </c>
      <c r="C182" s="11" t="s">
        <v>279</v>
      </c>
      <c r="D182" s="11" t="s">
        <v>281</v>
      </c>
      <c r="E182" s="11" t="s">
        <v>313</v>
      </c>
      <c r="F182" s="11"/>
      <c r="G182" s="27">
        <f>SUM(G183)</f>
        <v>16306.6</v>
      </c>
    </row>
    <row r="183" spans="1:7" ht="16.5">
      <c r="A183" s="19" t="s">
        <v>335</v>
      </c>
      <c r="B183" s="9">
        <v>802</v>
      </c>
      <c r="C183" s="11" t="s">
        <v>279</v>
      </c>
      <c r="D183" s="11" t="s">
        <v>281</v>
      </c>
      <c r="E183" s="11" t="s">
        <v>313</v>
      </c>
      <c r="F183" s="11" t="s">
        <v>41</v>
      </c>
      <c r="G183" s="80">
        <v>16306.6</v>
      </c>
    </row>
    <row r="184" spans="1:7" ht="16.5">
      <c r="A184" s="19" t="s">
        <v>66</v>
      </c>
      <c r="B184" s="9">
        <v>802</v>
      </c>
      <c r="C184" s="11" t="s">
        <v>279</v>
      </c>
      <c r="D184" s="11" t="s">
        <v>281</v>
      </c>
      <c r="E184" s="11" t="s">
        <v>138</v>
      </c>
      <c r="F184" s="11"/>
      <c r="G184" s="27">
        <f>SUM(G185)</f>
        <v>1770</v>
      </c>
    </row>
    <row r="185" spans="1:7" ht="16.5">
      <c r="A185" s="19" t="s">
        <v>335</v>
      </c>
      <c r="B185" s="9">
        <v>802</v>
      </c>
      <c r="C185" s="11" t="s">
        <v>279</v>
      </c>
      <c r="D185" s="11" t="s">
        <v>281</v>
      </c>
      <c r="E185" s="11" t="s">
        <v>138</v>
      </c>
      <c r="F185" s="11" t="s">
        <v>41</v>
      </c>
      <c r="G185" s="80">
        <v>1770</v>
      </c>
    </row>
    <row r="186" spans="1:7" ht="16.5">
      <c r="A186" s="19" t="s">
        <v>67</v>
      </c>
      <c r="B186" s="9">
        <v>802</v>
      </c>
      <c r="C186" s="11" t="s">
        <v>279</v>
      </c>
      <c r="D186" s="11" t="s">
        <v>281</v>
      </c>
      <c r="E186" s="11" t="s">
        <v>139</v>
      </c>
      <c r="F186" s="11"/>
      <c r="G186" s="27">
        <f>SUM(G187)</f>
        <v>3054.7</v>
      </c>
    </row>
    <row r="187" spans="1:7" ht="16.5">
      <c r="A187" s="19" t="s">
        <v>335</v>
      </c>
      <c r="B187" s="9">
        <v>802</v>
      </c>
      <c r="C187" s="11" t="s">
        <v>279</v>
      </c>
      <c r="D187" s="11" t="s">
        <v>281</v>
      </c>
      <c r="E187" s="11" t="s">
        <v>139</v>
      </c>
      <c r="F187" s="11" t="s">
        <v>41</v>
      </c>
      <c r="G187" s="80">
        <v>3054.7</v>
      </c>
    </row>
    <row r="188" spans="1:7" ht="33">
      <c r="A188" s="49" t="s">
        <v>348</v>
      </c>
      <c r="B188" s="9">
        <v>803</v>
      </c>
      <c r="C188" s="11"/>
      <c r="D188" s="11"/>
      <c r="E188" s="11"/>
      <c r="F188" s="11"/>
      <c r="G188" s="27">
        <f>SUM(G189,G218,G262,G194,G251,G257)</f>
        <v>719857.9</v>
      </c>
    </row>
    <row r="189" spans="1:7" ht="16.5">
      <c r="A189" s="45" t="s">
        <v>300</v>
      </c>
      <c r="B189" s="9">
        <v>803</v>
      </c>
      <c r="C189" s="11" t="s">
        <v>279</v>
      </c>
      <c r="D189" s="11"/>
      <c r="E189" s="11"/>
      <c r="F189" s="11"/>
      <c r="G189" s="27">
        <f>G190</f>
        <v>162.3</v>
      </c>
    </row>
    <row r="190" spans="1:7" ht="16.5">
      <c r="A190" s="16" t="s">
        <v>340</v>
      </c>
      <c r="B190" s="9">
        <v>803</v>
      </c>
      <c r="C190" s="11" t="s">
        <v>279</v>
      </c>
      <c r="D190" s="11" t="s">
        <v>195</v>
      </c>
      <c r="E190" s="11"/>
      <c r="F190" s="11"/>
      <c r="G190" s="27">
        <f>G191</f>
        <v>162.3</v>
      </c>
    </row>
    <row r="191" spans="1:7" ht="16.5">
      <c r="A191" s="16" t="s">
        <v>341</v>
      </c>
      <c r="B191" s="9">
        <v>803</v>
      </c>
      <c r="C191" s="11" t="s">
        <v>279</v>
      </c>
      <c r="D191" s="11" t="s">
        <v>195</v>
      </c>
      <c r="E191" s="11" t="s">
        <v>118</v>
      </c>
      <c r="F191" s="11"/>
      <c r="G191" s="27">
        <f>G192</f>
        <v>162.3</v>
      </c>
    </row>
    <row r="192" spans="1:7" ht="16.5">
      <c r="A192" s="19" t="s">
        <v>342</v>
      </c>
      <c r="B192" s="9">
        <v>803</v>
      </c>
      <c r="C192" s="11" t="s">
        <v>279</v>
      </c>
      <c r="D192" s="11" t="s">
        <v>195</v>
      </c>
      <c r="E192" s="11" t="s">
        <v>148</v>
      </c>
      <c r="F192" s="11"/>
      <c r="G192" s="27">
        <f>G193</f>
        <v>162.3</v>
      </c>
    </row>
    <row r="193" spans="1:7" ht="16.5">
      <c r="A193" s="19" t="s">
        <v>335</v>
      </c>
      <c r="B193" s="9">
        <v>803</v>
      </c>
      <c r="C193" s="11" t="s">
        <v>279</v>
      </c>
      <c r="D193" s="11" t="s">
        <v>195</v>
      </c>
      <c r="E193" s="11" t="s">
        <v>148</v>
      </c>
      <c r="F193" s="11" t="s">
        <v>41</v>
      </c>
      <c r="G193" s="80">
        <v>162.3</v>
      </c>
    </row>
    <row r="194" spans="1:7" ht="16.5">
      <c r="A194" s="19" t="s">
        <v>168</v>
      </c>
      <c r="B194" s="9">
        <v>803</v>
      </c>
      <c r="C194" s="11" t="s">
        <v>282</v>
      </c>
      <c r="D194" s="11"/>
      <c r="E194" s="11"/>
      <c r="F194" s="11"/>
      <c r="G194" s="27">
        <f>G195+G214</f>
        <v>472858.8</v>
      </c>
    </row>
    <row r="195" spans="1:7" ht="16.5">
      <c r="A195" s="20" t="s">
        <v>159</v>
      </c>
      <c r="B195" s="9">
        <v>803</v>
      </c>
      <c r="C195" s="11" t="s">
        <v>282</v>
      </c>
      <c r="D195" s="11" t="s">
        <v>315</v>
      </c>
      <c r="E195" s="11"/>
      <c r="F195" s="11"/>
      <c r="G195" s="27">
        <f>G196+G210+G207</f>
        <v>472650.2</v>
      </c>
    </row>
    <row r="196" spans="1:7" ht="16.5">
      <c r="A196" s="20" t="s">
        <v>161</v>
      </c>
      <c r="B196" s="9">
        <v>803</v>
      </c>
      <c r="C196" s="11" t="s">
        <v>282</v>
      </c>
      <c r="D196" s="11" t="s">
        <v>315</v>
      </c>
      <c r="E196" s="11" t="s">
        <v>160</v>
      </c>
      <c r="F196" s="11"/>
      <c r="G196" s="27">
        <f>G197+G205+G200</f>
        <v>472650.2</v>
      </c>
    </row>
    <row r="197" spans="1:7" ht="16.5">
      <c r="A197" s="20" t="s">
        <v>163</v>
      </c>
      <c r="B197" s="9">
        <v>803</v>
      </c>
      <c r="C197" s="11" t="s">
        <v>282</v>
      </c>
      <c r="D197" s="11" t="s">
        <v>315</v>
      </c>
      <c r="E197" s="11" t="s">
        <v>162</v>
      </c>
      <c r="F197" s="11"/>
      <c r="G197" s="27">
        <f>G198</f>
        <v>208893</v>
      </c>
    </row>
    <row r="198" spans="1:7" ht="16.5">
      <c r="A198" s="20" t="s">
        <v>377</v>
      </c>
      <c r="B198" s="9">
        <v>803</v>
      </c>
      <c r="C198" s="11" t="s">
        <v>282</v>
      </c>
      <c r="D198" s="11" t="s">
        <v>315</v>
      </c>
      <c r="E198" s="11" t="s">
        <v>376</v>
      </c>
      <c r="F198" s="11"/>
      <c r="G198" s="27">
        <f>G199</f>
        <v>208893</v>
      </c>
    </row>
    <row r="199" spans="1:7" ht="16.5">
      <c r="A199" s="19" t="s">
        <v>335</v>
      </c>
      <c r="B199" s="9">
        <v>803</v>
      </c>
      <c r="C199" s="11" t="s">
        <v>282</v>
      </c>
      <c r="D199" s="11" t="s">
        <v>315</v>
      </c>
      <c r="E199" s="11" t="s">
        <v>376</v>
      </c>
      <c r="F199" s="11" t="s">
        <v>41</v>
      </c>
      <c r="G199" s="80">
        <v>208893</v>
      </c>
    </row>
    <row r="200" spans="1:7" ht="16.5">
      <c r="A200" s="26" t="s">
        <v>470</v>
      </c>
      <c r="B200" s="13">
        <v>803</v>
      </c>
      <c r="C200" s="3" t="s">
        <v>282</v>
      </c>
      <c r="D200" s="3" t="s">
        <v>315</v>
      </c>
      <c r="E200" s="3" t="s">
        <v>471</v>
      </c>
      <c r="F200" s="3"/>
      <c r="G200" s="27">
        <f>G201+G203</f>
        <v>255712</v>
      </c>
    </row>
    <row r="201" spans="1:7" ht="33">
      <c r="A201" s="26" t="s">
        <v>472</v>
      </c>
      <c r="B201" s="13">
        <v>803</v>
      </c>
      <c r="C201" s="3" t="s">
        <v>282</v>
      </c>
      <c r="D201" s="3" t="s">
        <v>315</v>
      </c>
      <c r="E201" s="3" t="s">
        <v>473</v>
      </c>
      <c r="F201" s="3"/>
      <c r="G201" s="27">
        <f>G202</f>
        <v>161366.6</v>
      </c>
    </row>
    <row r="202" spans="1:7" ht="16.5">
      <c r="A202" s="66" t="s">
        <v>474</v>
      </c>
      <c r="B202" s="13">
        <v>803</v>
      </c>
      <c r="C202" s="3" t="s">
        <v>282</v>
      </c>
      <c r="D202" s="3" t="s">
        <v>315</v>
      </c>
      <c r="E202" s="3" t="s">
        <v>473</v>
      </c>
      <c r="F202" s="3" t="s">
        <v>475</v>
      </c>
      <c r="G202" s="80">
        <v>161366.6</v>
      </c>
    </row>
    <row r="203" spans="1:7" ht="30.75" customHeight="1">
      <c r="A203" s="83" t="s">
        <v>530</v>
      </c>
      <c r="B203" s="13">
        <v>803</v>
      </c>
      <c r="C203" s="3" t="s">
        <v>282</v>
      </c>
      <c r="D203" s="3" t="s">
        <v>315</v>
      </c>
      <c r="E203" s="3" t="s">
        <v>529</v>
      </c>
      <c r="F203" s="3"/>
      <c r="G203" s="80">
        <f>G204</f>
        <v>94345.4</v>
      </c>
    </row>
    <row r="204" spans="1:7" ht="16.5">
      <c r="A204" s="66" t="s">
        <v>474</v>
      </c>
      <c r="B204" s="13">
        <v>803</v>
      </c>
      <c r="C204" s="3" t="s">
        <v>282</v>
      </c>
      <c r="D204" s="3" t="s">
        <v>315</v>
      </c>
      <c r="E204" s="3" t="s">
        <v>529</v>
      </c>
      <c r="F204" s="3" t="s">
        <v>475</v>
      </c>
      <c r="G204" s="80">
        <v>94345.4</v>
      </c>
    </row>
    <row r="205" spans="1:7" ht="16.5">
      <c r="A205" s="19" t="s">
        <v>106</v>
      </c>
      <c r="B205" s="9">
        <v>803</v>
      </c>
      <c r="C205" s="11" t="s">
        <v>282</v>
      </c>
      <c r="D205" s="11" t="s">
        <v>315</v>
      </c>
      <c r="E205" s="11" t="s">
        <v>435</v>
      </c>
      <c r="F205" s="11"/>
      <c r="G205" s="27">
        <f>G206</f>
        <v>8045.2</v>
      </c>
    </row>
    <row r="206" spans="1:7" ht="16.5">
      <c r="A206" s="19" t="s">
        <v>102</v>
      </c>
      <c r="B206" s="9">
        <v>803</v>
      </c>
      <c r="C206" s="11" t="s">
        <v>282</v>
      </c>
      <c r="D206" s="11" t="s">
        <v>315</v>
      </c>
      <c r="E206" s="11" t="s">
        <v>435</v>
      </c>
      <c r="F206" s="11" t="s">
        <v>23</v>
      </c>
      <c r="G206" s="80">
        <v>8045.2</v>
      </c>
    </row>
    <row r="207" spans="1:7" ht="16.5" hidden="1">
      <c r="A207" s="19" t="s">
        <v>95</v>
      </c>
      <c r="B207" s="9">
        <v>803</v>
      </c>
      <c r="C207" s="11" t="s">
        <v>282</v>
      </c>
      <c r="D207" s="11" t="s">
        <v>315</v>
      </c>
      <c r="E207" s="11" t="s">
        <v>136</v>
      </c>
      <c r="F207" s="11"/>
      <c r="G207" s="27">
        <f>G208</f>
        <v>0</v>
      </c>
    </row>
    <row r="208" spans="1:7" ht="33" hidden="1">
      <c r="A208" s="19" t="s">
        <v>384</v>
      </c>
      <c r="B208" s="9">
        <v>803</v>
      </c>
      <c r="C208" s="11" t="s">
        <v>282</v>
      </c>
      <c r="D208" s="11" t="s">
        <v>315</v>
      </c>
      <c r="E208" s="11" t="s">
        <v>176</v>
      </c>
      <c r="F208" s="11"/>
      <c r="G208" s="27">
        <f>G209</f>
        <v>0</v>
      </c>
    </row>
    <row r="209" spans="1:7" ht="16.5" hidden="1">
      <c r="A209" s="16" t="s">
        <v>228</v>
      </c>
      <c r="B209" s="9">
        <v>803</v>
      </c>
      <c r="C209" s="11" t="s">
        <v>282</v>
      </c>
      <c r="D209" s="11" t="s">
        <v>315</v>
      </c>
      <c r="E209" s="11" t="s">
        <v>176</v>
      </c>
      <c r="F209" s="11" t="s">
        <v>216</v>
      </c>
      <c r="G209" s="80"/>
    </row>
    <row r="210" spans="1:7" ht="16.5" hidden="1">
      <c r="A210" s="16" t="s">
        <v>110</v>
      </c>
      <c r="B210" s="9">
        <v>803</v>
      </c>
      <c r="C210" s="11" t="s">
        <v>282</v>
      </c>
      <c r="D210" s="11" t="s">
        <v>315</v>
      </c>
      <c r="E210" s="11" t="s">
        <v>119</v>
      </c>
      <c r="F210" s="11"/>
      <c r="G210" s="27">
        <f>G211</f>
        <v>0</v>
      </c>
    </row>
    <row r="211" spans="1:7" ht="16.5" hidden="1">
      <c r="A211" s="16" t="s">
        <v>95</v>
      </c>
      <c r="B211" s="9">
        <v>803</v>
      </c>
      <c r="C211" s="11" t="s">
        <v>282</v>
      </c>
      <c r="D211" s="11" t="s">
        <v>315</v>
      </c>
      <c r="E211" s="11" t="s">
        <v>120</v>
      </c>
      <c r="F211" s="11"/>
      <c r="G211" s="27">
        <f>G212</f>
        <v>0</v>
      </c>
    </row>
    <row r="212" spans="1:7" ht="16.5" hidden="1">
      <c r="A212" s="19" t="s">
        <v>443</v>
      </c>
      <c r="B212" s="9">
        <v>803</v>
      </c>
      <c r="C212" s="11" t="s">
        <v>282</v>
      </c>
      <c r="D212" s="11" t="s">
        <v>315</v>
      </c>
      <c r="E212" s="11" t="s">
        <v>123</v>
      </c>
      <c r="F212" s="11"/>
      <c r="G212" s="27">
        <f>G213</f>
        <v>0</v>
      </c>
    </row>
    <row r="213" spans="1:7" ht="16.5" hidden="1">
      <c r="A213" s="16" t="s">
        <v>228</v>
      </c>
      <c r="B213" s="9">
        <v>803</v>
      </c>
      <c r="C213" s="11" t="s">
        <v>282</v>
      </c>
      <c r="D213" s="11" t="s">
        <v>315</v>
      </c>
      <c r="E213" s="11" t="s">
        <v>123</v>
      </c>
      <c r="F213" s="11" t="s">
        <v>216</v>
      </c>
      <c r="G213" s="80"/>
    </row>
    <row r="214" spans="1:7" ht="16.5">
      <c r="A214" s="16" t="s">
        <v>319</v>
      </c>
      <c r="B214" s="9">
        <v>803</v>
      </c>
      <c r="C214" s="11" t="s">
        <v>282</v>
      </c>
      <c r="D214" s="11" t="s">
        <v>208</v>
      </c>
      <c r="E214" s="11"/>
      <c r="F214" s="11"/>
      <c r="G214" s="27">
        <f>G215</f>
        <v>208.6</v>
      </c>
    </row>
    <row r="215" spans="1:7" ht="16.5">
      <c r="A215" s="19" t="s">
        <v>47</v>
      </c>
      <c r="B215" s="9">
        <v>803</v>
      </c>
      <c r="C215" s="11" t="s">
        <v>282</v>
      </c>
      <c r="D215" s="11" t="s">
        <v>208</v>
      </c>
      <c r="E215" s="11" t="s">
        <v>174</v>
      </c>
      <c r="F215" s="11"/>
      <c r="G215" s="27">
        <f>G216</f>
        <v>208.6</v>
      </c>
    </row>
    <row r="216" spans="1:7" ht="16.5">
      <c r="A216" s="22" t="s">
        <v>48</v>
      </c>
      <c r="B216" s="9">
        <v>803</v>
      </c>
      <c r="C216" s="11" t="s">
        <v>282</v>
      </c>
      <c r="D216" s="11" t="s">
        <v>208</v>
      </c>
      <c r="E216" s="11" t="s">
        <v>177</v>
      </c>
      <c r="F216" s="11"/>
      <c r="G216" s="27">
        <f>G217</f>
        <v>208.6</v>
      </c>
    </row>
    <row r="217" spans="1:7" ht="16.5">
      <c r="A217" s="19" t="s">
        <v>335</v>
      </c>
      <c r="B217" s="9">
        <v>803</v>
      </c>
      <c r="C217" s="11" t="s">
        <v>282</v>
      </c>
      <c r="D217" s="11" t="s">
        <v>208</v>
      </c>
      <c r="E217" s="11" t="s">
        <v>177</v>
      </c>
      <c r="F217" s="11" t="s">
        <v>41</v>
      </c>
      <c r="G217" s="80">
        <v>208.6</v>
      </c>
    </row>
    <row r="218" spans="1:7" ht="16.5">
      <c r="A218" s="16" t="s">
        <v>142</v>
      </c>
      <c r="B218" s="9">
        <v>803</v>
      </c>
      <c r="C218" s="11" t="s">
        <v>317</v>
      </c>
      <c r="D218" s="11"/>
      <c r="E218" s="11"/>
      <c r="F218" s="11"/>
      <c r="G218" s="27">
        <f>SUM(G219,G233,G247,)</f>
        <v>245432.8</v>
      </c>
    </row>
    <row r="219" spans="1:7" ht="16.5">
      <c r="A219" s="16" t="s">
        <v>322</v>
      </c>
      <c r="B219" s="9">
        <v>803</v>
      </c>
      <c r="C219" s="11" t="s">
        <v>317</v>
      </c>
      <c r="D219" s="11" t="s">
        <v>279</v>
      </c>
      <c r="E219" s="11"/>
      <c r="F219" s="11"/>
      <c r="G219" s="27">
        <f>G220+G224</f>
        <v>105819.3</v>
      </c>
    </row>
    <row r="220" spans="1:7" ht="16.5" hidden="1">
      <c r="A220" s="67" t="s">
        <v>161</v>
      </c>
      <c r="B220" s="13">
        <v>803</v>
      </c>
      <c r="C220" s="3" t="s">
        <v>476</v>
      </c>
      <c r="D220" s="3" t="s">
        <v>279</v>
      </c>
      <c r="E220" s="3" t="s">
        <v>160</v>
      </c>
      <c r="F220" s="3"/>
      <c r="G220" s="27">
        <f>G221</f>
        <v>0</v>
      </c>
    </row>
    <row r="221" spans="1:7" ht="16.5" hidden="1">
      <c r="A221" s="26" t="s">
        <v>470</v>
      </c>
      <c r="B221" s="13">
        <v>803</v>
      </c>
      <c r="C221" s="3" t="s">
        <v>476</v>
      </c>
      <c r="D221" s="3" t="s">
        <v>279</v>
      </c>
      <c r="E221" s="3" t="s">
        <v>471</v>
      </c>
      <c r="F221" s="3"/>
      <c r="G221" s="27">
        <f>G222</f>
        <v>0</v>
      </c>
    </row>
    <row r="222" spans="1:7" ht="49.5" hidden="1">
      <c r="A222" s="26" t="s">
        <v>477</v>
      </c>
      <c r="B222" s="13">
        <v>803</v>
      </c>
      <c r="C222" s="3" t="s">
        <v>476</v>
      </c>
      <c r="D222" s="3" t="s">
        <v>279</v>
      </c>
      <c r="E222" s="3" t="s">
        <v>478</v>
      </c>
      <c r="F222" s="3"/>
      <c r="G222" s="27">
        <f>G223</f>
        <v>0</v>
      </c>
    </row>
    <row r="223" spans="1:7" ht="16.5" hidden="1">
      <c r="A223" s="66" t="s">
        <v>474</v>
      </c>
      <c r="B223" s="13">
        <v>803</v>
      </c>
      <c r="C223" s="3" t="s">
        <v>476</v>
      </c>
      <c r="D223" s="3" t="s">
        <v>279</v>
      </c>
      <c r="E223" s="3" t="s">
        <v>478</v>
      </c>
      <c r="F223" s="3" t="s">
        <v>475</v>
      </c>
      <c r="G223" s="27"/>
    </row>
    <row r="224" spans="1:7" ht="16.5">
      <c r="A224" s="16" t="s">
        <v>379</v>
      </c>
      <c r="B224" s="9">
        <v>803</v>
      </c>
      <c r="C224" s="11" t="s">
        <v>317</v>
      </c>
      <c r="D224" s="11" t="s">
        <v>279</v>
      </c>
      <c r="E224" s="11" t="s">
        <v>146</v>
      </c>
      <c r="F224" s="11"/>
      <c r="G224" s="27">
        <f>G227+G230+G225</f>
        <v>105819.3</v>
      </c>
    </row>
    <row r="225" spans="1:7" ht="16.5">
      <c r="A225" s="16" t="s">
        <v>534</v>
      </c>
      <c r="B225" s="9">
        <v>803</v>
      </c>
      <c r="C225" s="11" t="s">
        <v>317</v>
      </c>
      <c r="D225" s="11" t="s">
        <v>279</v>
      </c>
      <c r="E225" s="11" t="s">
        <v>533</v>
      </c>
      <c r="F225" s="11"/>
      <c r="G225" s="27">
        <f>G226</f>
        <v>99147.2</v>
      </c>
    </row>
    <row r="226" spans="1:7" ht="16.5">
      <c r="A226" s="22" t="s">
        <v>264</v>
      </c>
      <c r="B226" s="9">
        <v>803</v>
      </c>
      <c r="C226" s="11" t="s">
        <v>317</v>
      </c>
      <c r="D226" s="11" t="s">
        <v>279</v>
      </c>
      <c r="E226" s="11" t="s">
        <v>533</v>
      </c>
      <c r="F226" s="11" t="s">
        <v>88</v>
      </c>
      <c r="G226" s="27">
        <v>99147.2</v>
      </c>
    </row>
    <row r="227" spans="1:7" ht="16.5">
      <c r="A227" s="16" t="s">
        <v>380</v>
      </c>
      <c r="B227" s="9">
        <v>803</v>
      </c>
      <c r="C227" s="11" t="s">
        <v>317</v>
      </c>
      <c r="D227" s="11" t="s">
        <v>279</v>
      </c>
      <c r="E227" s="11" t="s">
        <v>145</v>
      </c>
      <c r="F227" s="11"/>
      <c r="G227" s="27">
        <f>G229+G228</f>
        <v>1873</v>
      </c>
    </row>
    <row r="228" spans="1:7" ht="16.5" hidden="1">
      <c r="A228" s="22" t="s">
        <v>264</v>
      </c>
      <c r="B228" s="9">
        <v>803</v>
      </c>
      <c r="C228" s="11" t="s">
        <v>317</v>
      </c>
      <c r="D228" s="11" t="s">
        <v>279</v>
      </c>
      <c r="E228" s="11" t="s">
        <v>145</v>
      </c>
      <c r="F228" s="11" t="s">
        <v>88</v>
      </c>
      <c r="G228" s="27"/>
    </row>
    <row r="229" spans="1:7" ht="16.5">
      <c r="A229" s="19" t="s">
        <v>335</v>
      </c>
      <c r="B229" s="9">
        <v>803</v>
      </c>
      <c r="C229" s="11" t="s">
        <v>317</v>
      </c>
      <c r="D229" s="11" t="s">
        <v>279</v>
      </c>
      <c r="E229" s="11" t="s">
        <v>145</v>
      </c>
      <c r="F229" s="11" t="s">
        <v>41</v>
      </c>
      <c r="G229" s="80">
        <v>1873</v>
      </c>
    </row>
    <row r="230" spans="1:7" ht="33">
      <c r="A230" s="16" t="s">
        <v>381</v>
      </c>
      <c r="B230" s="9">
        <v>803</v>
      </c>
      <c r="C230" s="11" t="s">
        <v>317</v>
      </c>
      <c r="D230" s="11" t="s">
        <v>279</v>
      </c>
      <c r="E230" s="11" t="s">
        <v>147</v>
      </c>
      <c r="F230" s="11"/>
      <c r="G230" s="27">
        <f>SUM(G231,G232)</f>
        <v>4799.1</v>
      </c>
    </row>
    <row r="231" spans="1:7" ht="16.5" hidden="1">
      <c r="A231" s="22" t="s">
        <v>264</v>
      </c>
      <c r="B231" s="9">
        <v>803</v>
      </c>
      <c r="C231" s="11" t="s">
        <v>317</v>
      </c>
      <c r="D231" s="11" t="s">
        <v>279</v>
      </c>
      <c r="E231" s="11" t="s">
        <v>147</v>
      </c>
      <c r="F231" s="11" t="s">
        <v>88</v>
      </c>
      <c r="G231" s="80"/>
    </row>
    <row r="232" spans="1:7" ht="16.5">
      <c r="A232" s="19" t="s">
        <v>335</v>
      </c>
      <c r="B232" s="9">
        <v>803</v>
      </c>
      <c r="C232" s="11" t="s">
        <v>317</v>
      </c>
      <c r="D232" s="11" t="s">
        <v>279</v>
      </c>
      <c r="E232" s="11" t="s">
        <v>147</v>
      </c>
      <c r="F232" s="11" t="s">
        <v>41</v>
      </c>
      <c r="G232" s="80">
        <v>4799.1</v>
      </c>
    </row>
    <row r="233" spans="1:7" ht="16.5">
      <c r="A233" s="22" t="s">
        <v>359</v>
      </c>
      <c r="B233" s="9">
        <v>803</v>
      </c>
      <c r="C233" s="11" t="s">
        <v>317</v>
      </c>
      <c r="D233" s="11" t="s">
        <v>281</v>
      </c>
      <c r="E233" s="11"/>
      <c r="F233" s="11"/>
      <c r="G233" s="27">
        <f>SUM(G234,G243)</f>
        <v>121464</v>
      </c>
    </row>
    <row r="234" spans="1:7" ht="16.5">
      <c r="A234" s="16" t="s">
        <v>382</v>
      </c>
      <c r="B234" s="9">
        <v>803</v>
      </c>
      <c r="C234" s="11" t="s">
        <v>317</v>
      </c>
      <c r="D234" s="11" t="s">
        <v>281</v>
      </c>
      <c r="E234" s="11" t="s">
        <v>149</v>
      </c>
      <c r="F234" s="11"/>
      <c r="G234" s="27">
        <f>G235+G238+G241</f>
        <v>93906</v>
      </c>
    </row>
    <row r="235" spans="1:7" ht="16.5">
      <c r="A235" s="16" t="s">
        <v>383</v>
      </c>
      <c r="B235" s="9">
        <v>803</v>
      </c>
      <c r="C235" s="11" t="s">
        <v>317</v>
      </c>
      <c r="D235" s="11" t="s">
        <v>281</v>
      </c>
      <c r="E235" s="11" t="s">
        <v>150</v>
      </c>
      <c r="F235" s="11"/>
      <c r="G235" s="27">
        <f>G236+G237</f>
        <v>62771.4</v>
      </c>
    </row>
    <row r="236" spans="1:7" ht="16.5">
      <c r="A236" s="22" t="s">
        <v>264</v>
      </c>
      <c r="B236" s="9">
        <v>803</v>
      </c>
      <c r="C236" s="11" t="s">
        <v>317</v>
      </c>
      <c r="D236" s="11" t="s">
        <v>281</v>
      </c>
      <c r="E236" s="11" t="s">
        <v>150</v>
      </c>
      <c r="F236" s="11" t="s">
        <v>88</v>
      </c>
      <c r="G236" s="80">
        <v>28778</v>
      </c>
    </row>
    <row r="237" spans="1:7" ht="16.5">
      <c r="A237" s="19" t="s">
        <v>335</v>
      </c>
      <c r="B237" s="9">
        <v>803</v>
      </c>
      <c r="C237" s="11" t="s">
        <v>317</v>
      </c>
      <c r="D237" s="11" t="s">
        <v>281</v>
      </c>
      <c r="E237" s="11" t="s">
        <v>150</v>
      </c>
      <c r="F237" s="11" t="s">
        <v>41</v>
      </c>
      <c r="G237" s="80">
        <v>33993.4</v>
      </c>
    </row>
    <row r="238" spans="1:7" ht="16.5">
      <c r="A238" s="22" t="s">
        <v>99</v>
      </c>
      <c r="B238" s="9">
        <v>803</v>
      </c>
      <c r="C238" s="11" t="s">
        <v>317</v>
      </c>
      <c r="D238" s="11" t="s">
        <v>281</v>
      </c>
      <c r="E238" s="11" t="s">
        <v>151</v>
      </c>
      <c r="F238" s="11"/>
      <c r="G238" s="27">
        <f>G239+G240</f>
        <v>31113.2</v>
      </c>
    </row>
    <row r="239" spans="1:7" ht="16.5">
      <c r="A239" s="22" t="s">
        <v>264</v>
      </c>
      <c r="B239" s="9">
        <v>803</v>
      </c>
      <c r="C239" s="11" t="s">
        <v>317</v>
      </c>
      <c r="D239" s="11" t="s">
        <v>281</v>
      </c>
      <c r="E239" s="11" t="s">
        <v>151</v>
      </c>
      <c r="F239" s="11" t="s">
        <v>88</v>
      </c>
      <c r="G239" s="80">
        <v>1679.4</v>
      </c>
    </row>
    <row r="240" spans="1:7" ht="16.5">
      <c r="A240" s="19" t="s">
        <v>335</v>
      </c>
      <c r="B240" s="9">
        <v>803</v>
      </c>
      <c r="C240" s="11" t="s">
        <v>317</v>
      </c>
      <c r="D240" s="11" t="s">
        <v>281</v>
      </c>
      <c r="E240" s="11" t="s">
        <v>151</v>
      </c>
      <c r="F240" s="11" t="s">
        <v>41</v>
      </c>
      <c r="G240" s="80">
        <v>29433.8</v>
      </c>
    </row>
    <row r="241" spans="1:7" ht="16.5">
      <c r="A241" s="19" t="s">
        <v>540</v>
      </c>
      <c r="B241" s="9">
        <v>803</v>
      </c>
      <c r="C241" s="11" t="s">
        <v>317</v>
      </c>
      <c r="D241" s="11" t="s">
        <v>281</v>
      </c>
      <c r="E241" s="11" t="s">
        <v>539</v>
      </c>
      <c r="F241" s="11"/>
      <c r="G241" s="80">
        <f>G242</f>
        <v>21.4</v>
      </c>
    </row>
    <row r="242" spans="1:7" ht="16.5">
      <c r="A242" s="19" t="s">
        <v>335</v>
      </c>
      <c r="B242" s="9">
        <v>803</v>
      </c>
      <c r="C242" s="11" t="s">
        <v>317</v>
      </c>
      <c r="D242" s="11" t="s">
        <v>281</v>
      </c>
      <c r="E242" s="11" t="s">
        <v>539</v>
      </c>
      <c r="F242" s="11" t="s">
        <v>41</v>
      </c>
      <c r="G242" s="80">
        <v>21.4</v>
      </c>
    </row>
    <row r="243" spans="1:7" ht="16.5">
      <c r="A243" s="16" t="s">
        <v>110</v>
      </c>
      <c r="B243" s="9">
        <v>803</v>
      </c>
      <c r="C243" s="11" t="s">
        <v>317</v>
      </c>
      <c r="D243" s="11" t="s">
        <v>281</v>
      </c>
      <c r="E243" s="11" t="s">
        <v>119</v>
      </c>
      <c r="F243" s="11"/>
      <c r="G243" s="27">
        <f>G244</f>
        <v>27558</v>
      </c>
    </row>
    <row r="244" spans="1:7" ht="16.5">
      <c r="A244" s="16" t="s">
        <v>93</v>
      </c>
      <c r="B244" s="9">
        <v>803</v>
      </c>
      <c r="C244" s="11" t="s">
        <v>317</v>
      </c>
      <c r="D244" s="11" t="s">
        <v>281</v>
      </c>
      <c r="E244" s="11" t="s">
        <v>215</v>
      </c>
      <c r="F244" s="11"/>
      <c r="G244" s="27">
        <f>G245</f>
        <v>27558</v>
      </c>
    </row>
    <row r="245" spans="1:7" ht="33">
      <c r="A245" s="19" t="s">
        <v>398</v>
      </c>
      <c r="B245" s="9">
        <v>803</v>
      </c>
      <c r="C245" s="11" t="s">
        <v>317</v>
      </c>
      <c r="D245" s="11" t="s">
        <v>281</v>
      </c>
      <c r="E245" s="11" t="s">
        <v>378</v>
      </c>
      <c r="F245" s="11"/>
      <c r="G245" s="27">
        <f>G246</f>
        <v>27558</v>
      </c>
    </row>
    <row r="246" spans="1:7" ht="16.5">
      <c r="A246" s="19" t="s">
        <v>335</v>
      </c>
      <c r="B246" s="9">
        <v>803</v>
      </c>
      <c r="C246" s="11" t="s">
        <v>317</v>
      </c>
      <c r="D246" s="11" t="s">
        <v>281</v>
      </c>
      <c r="E246" s="11" t="s">
        <v>378</v>
      </c>
      <c r="F246" s="11" t="s">
        <v>41</v>
      </c>
      <c r="G246" s="80">
        <v>27558</v>
      </c>
    </row>
    <row r="247" spans="1:7" ht="16.5">
      <c r="A247" s="16" t="s">
        <v>46</v>
      </c>
      <c r="B247" s="9">
        <v>803</v>
      </c>
      <c r="C247" s="11" t="s">
        <v>317</v>
      </c>
      <c r="D247" s="11" t="s">
        <v>317</v>
      </c>
      <c r="E247" s="11"/>
      <c r="F247" s="11"/>
      <c r="G247" s="27">
        <f>G250</f>
        <v>18149.5</v>
      </c>
    </row>
    <row r="248" spans="1:7" ht="49.5">
      <c r="A248" s="19" t="s">
        <v>333</v>
      </c>
      <c r="B248" s="9">
        <v>803</v>
      </c>
      <c r="C248" s="11" t="s">
        <v>317</v>
      </c>
      <c r="D248" s="11" t="s">
        <v>317</v>
      </c>
      <c r="E248" s="11" t="s">
        <v>311</v>
      </c>
      <c r="F248" s="11"/>
      <c r="G248" s="27">
        <f>SUM(G249)</f>
        <v>18149.5</v>
      </c>
    </row>
    <row r="249" spans="1:112" ht="16.5">
      <c r="A249" s="19" t="s">
        <v>337</v>
      </c>
      <c r="B249" s="9">
        <v>803</v>
      </c>
      <c r="C249" s="11" t="s">
        <v>317</v>
      </c>
      <c r="D249" s="11" t="s">
        <v>317</v>
      </c>
      <c r="E249" s="11" t="s">
        <v>313</v>
      </c>
      <c r="F249" s="11"/>
      <c r="G249" s="27">
        <f>SUM(G250)</f>
        <v>18149.5</v>
      </c>
      <c r="H249" s="47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F249" s="40"/>
      <c r="AG249" s="40"/>
      <c r="AH249" s="40"/>
      <c r="AI249" s="40"/>
      <c r="AJ249" s="40"/>
      <c r="AK249" s="40"/>
      <c r="AL249" s="40"/>
      <c r="AM249" s="40"/>
      <c r="AN249" s="40"/>
      <c r="AO249" s="40"/>
      <c r="AP249" s="40"/>
      <c r="AQ249" s="40"/>
      <c r="AR249" s="40"/>
      <c r="AS249" s="40"/>
      <c r="AT249" s="40"/>
      <c r="AU249" s="40"/>
      <c r="AV249" s="40"/>
      <c r="AW249" s="40"/>
      <c r="AX249" s="40"/>
      <c r="AY249" s="40"/>
      <c r="AZ249" s="40"/>
      <c r="BA249" s="40"/>
      <c r="BB249" s="40"/>
      <c r="BC249" s="40"/>
      <c r="BD249" s="40"/>
      <c r="BE249" s="40"/>
      <c r="BF249" s="40"/>
      <c r="BG249" s="40"/>
      <c r="BH249" s="40"/>
      <c r="BI249" s="40"/>
      <c r="BJ249" s="40"/>
      <c r="BK249" s="40"/>
      <c r="BL249" s="40"/>
      <c r="BM249" s="40"/>
      <c r="BN249" s="40"/>
      <c r="BO249" s="40"/>
      <c r="BP249" s="40"/>
      <c r="BQ249" s="40"/>
      <c r="BR249" s="40"/>
      <c r="BS249" s="40"/>
      <c r="BT249" s="40"/>
      <c r="BU249" s="40"/>
      <c r="BV249" s="40"/>
      <c r="BW249" s="40"/>
      <c r="BX249" s="40"/>
      <c r="BY249" s="40"/>
      <c r="BZ249" s="40"/>
      <c r="CA249" s="40"/>
      <c r="CB249" s="40"/>
      <c r="CC249" s="40"/>
      <c r="CD249" s="40"/>
      <c r="CE249" s="40"/>
      <c r="CF249" s="40"/>
      <c r="CG249" s="40"/>
      <c r="CH249" s="40"/>
      <c r="CI249" s="40"/>
      <c r="CJ249" s="40"/>
      <c r="CK249" s="40"/>
      <c r="CL249" s="40"/>
      <c r="CM249" s="40"/>
      <c r="CN249" s="40"/>
      <c r="CO249" s="40"/>
      <c r="CP249" s="40"/>
      <c r="CQ249" s="40"/>
      <c r="CR249" s="40"/>
      <c r="CS249" s="40"/>
      <c r="CT249" s="40"/>
      <c r="CU249" s="40"/>
      <c r="CV249" s="40"/>
      <c r="CW249" s="40"/>
      <c r="CX249" s="40"/>
      <c r="CY249" s="40"/>
      <c r="CZ249" s="40"/>
      <c r="DA249" s="40"/>
      <c r="DB249" s="40"/>
      <c r="DC249" s="40"/>
      <c r="DD249" s="40"/>
      <c r="DE249" s="40"/>
      <c r="DF249" s="40"/>
      <c r="DG249" s="40"/>
      <c r="DH249" s="40"/>
    </row>
    <row r="250" spans="1:112" s="48" customFormat="1" ht="16.5">
      <c r="A250" s="19" t="s">
        <v>335</v>
      </c>
      <c r="B250" s="9">
        <v>803</v>
      </c>
      <c r="C250" s="11" t="s">
        <v>317</v>
      </c>
      <c r="D250" s="11" t="s">
        <v>317</v>
      </c>
      <c r="E250" s="11" t="s">
        <v>313</v>
      </c>
      <c r="F250" s="11" t="s">
        <v>41</v>
      </c>
      <c r="G250" s="80">
        <v>18149.5</v>
      </c>
      <c r="H250" s="47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F250" s="40"/>
      <c r="AG250" s="40"/>
      <c r="AH250" s="40"/>
      <c r="AI250" s="40"/>
      <c r="AJ250" s="40"/>
      <c r="AK250" s="40"/>
      <c r="AL250" s="40"/>
      <c r="AM250" s="40"/>
      <c r="AN250" s="40"/>
      <c r="AO250" s="40"/>
      <c r="AP250" s="40"/>
      <c r="AQ250" s="40"/>
      <c r="AR250" s="40"/>
      <c r="AS250" s="40"/>
      <c r="AT250" s="40"/>
      <c r="AU250" s="40"/>
      <c r="AV250" s="40"/>
      <c r="AW250" s="40"/>
      <c r="AX250" s="40"/>
      <c r="AY250" s="40"/>
      <c r="AZ250" s="40"/>
      <c r="BA250" s="40"/>
      <c r="BB250" s="40"/>
      <c r="BC250" s="40"/>
      <c r="BD250" s="40"/>
      <c r="BE250" s="40"/>
      <c r="BF250" s="40"/>
      <c r="BG250" s="40"/>
      <c r="BH250" s="40"/>
      <c r="BI250" s="40"/>
      <c r="BJ250" s="40"/>
      <c r="BK250" s="40"/>
      <c r="BL250" s="40"/>
      <c r="BM250" s="40"/>
      <c r="BN250" s="40"/>
      <c r="BO250" s="40"/>
      <c r="BP250" s="40"/>
      <c r="BQ250" s="40"/>
      <c r="BR250" s="40"/>
      <c r="BS250" s="40"/>
      <c r="BT250" s="40"/>
      <c r="BU250" s="40"/>
      <c r="BV250" s="40"/>
      <c r="BW250" s="40"/>
      <c r="BX250" s="40"/>
      <c r="BY250" s="40"/>
      <c r="BZ250" s="40"/>
      <c r="CA250" s="40"/>
      <c r="CB250" s="40"/>
      <c r="CC250" s="40"/>
      <c r="CD250" s="40"/>
      <c r="CE250" s="40"/>
      <c r="CF250" s="40"/>
      <c r="CG250" s="40"/>
      <c r="CH250" s="40"/>
      <c r="CI250" s="40"/>
      <c r="CJ250" s="40"/>
      <c r="CK250" s="40"/>
      <c r="CL250" s="40"/>
      <c r="CM250" s="40"/>
      <c r="CN250" s="40"/>
      <c r="CO250" s="40"/>
      <c r="CP250" s="40"/>
      <c r="CQ250" s="40"/>
      <c r="CR250" s="40"/>
      <c r="CS250" s="40"/>
      <c r="CT250" s="40"/>
      <c r="CU250" s="40"/>
      <c r="CV250" s="40"/>
      <c r="CW250" s="40"/>
      <c r="CX250" s="40"/>
      <c r="CY250" s="40"/>
      <c r="CZ250" s="40"/>
      <c r="DA250" s="40"/>
      <c r="DB250" s="40"/>
      <c r="DC250" s="40"/>
      <c r="DD250" s="40"/>
      <c r="DE250" s="40"/>
      <c r="DF250" s="40"/>
      <c r="DG250" s="40"/>
      <c r="DH250" s="40"/>
    </row>
    <row r="251" spans="1:112" s="50" customFormat="1" ht="16.5">
      <c r="A251" s="49" t="s">
        <v>39</v>
      </c>
      <c r="B251" s="9">
        <v>803</v>
      </c>
      <c r="C251" s="11" t="s">
        <v>283</v>
      </c>
      <c r="D251" s="11"/>
      <c r="E251" s="11"/>
      <c r="F251" s="11"/>
      <c r="G251" s="27">
        <f>G252</f>
        <v>34.4</v>
      </c>
      <c r="H251" s="47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F251" s="40"/>
      <c r="AG251" s="40"/>
      <c r="AH251" s="40"/>
      <c r="AI251" s="40"/>
      <c r="AJ251" s="40"/>
      <c r="AK251" s="40"/>
      <c r="AL251" s="40"/>
      <c r="AM251" s="40"/>
      <c r="AN251" s="40"/>
      <c r="AO251" s="40"/>
      <c r="AP251" s="40"/>
      <c r="AQ251" s="40"/>
      <c r="AR251" s="40"/>
      <c r="AS251" s="40"/>
      <c r="AT251" s="40"/>
      <c r="AU251" s="40"/>
      <c r="AV251" s="40"/>
      <c r="AW251" s="40"/>
      <c r="AX251" s="40"/>
      <c r="AY251" s="40"/>
      <c r="AZ251" s="40"/>
      <c r="BA251" s="40"/>
      <c r="BB251" s="40"/>
      <c r="BC251" s="40"/>
      <c r="BD251" s="40"/>
      <c r="BE251" s="40"/>
      <c r="BF251" s="40"/>
      <c r="BG251" s="40"/>
      <c r="BH251" s="40"/>
      <c r="BI251" s="40"/>
      <c r="BJ251" s="40"/>
      <c r="BK251" s="40"/>
      <c r="BL251" s="40"/>
      <c r="BM251" s="40"/>
      <c r="BN251" s="40"/>
      <c r="BO251" s="40"/>
      <c r="BP251" s="40"/>
      <c r="BQ251" s="40"/>
      <c r="BR251" s="40"/>
      <c r="BS251" s="40"/>
      <c r="BT251" s="40"/>
      <c r="BU251" s="40"/>
      <c r="BV251" s="40"/>
      <c r="BW251" s="40"/>
      <c r="BX251" s="40"/>
      <c r="BY251" s="40"/>
      <c r="BZ251" s="40"/>
      <c r="CA251" s="40"/>
      <c r="CB251" s="40"/>
      <c r="CC251" s="40"/>
      <c r="CD251" s="40"/>
      <c r="CE251" s="40"/>
      <c r="CF251" s="40"/>
      <c r="CG251" s="40"/>
      <c r="CH251" s="40"/>
      <c r="CI251" s="40"/>
      <c r="CJ251" s="40"/>
      <c r="CK251" s="40"/>
      <c r="CL251" s="40"/>
      <c r="CM251" s="40"/>
      <c r="CN251" s="40"/>
      <c r="CO251" s="40"/>
      <c r="CP251" s="40"/>
      <c r="CQ251" s="40"/>
      <c r="CR251" s="40"/>
      <c r="CS251" s="40"/>
      <c r="CT251" s="40"/>
      <c r="CU251" s="40"/>
      <c r="CV251" s="40"/>
      <c r="CW251" s="40"/>
      <c r="CX251" s="40"/>
      <c r="CY251" s="40"/>
      <c r="CZ251" s="40"/>
      <c r="DA251" s="40"/>
      <c r="DB251" s="40"/>
      <c r="DC251" s="40"/>
      <c r="DD251" s="40"/>
      <c r="DE251" s="40"/>
      <c r="DF251" s="40"/>
      <c r="DG251" s="40"/>
      <c r="DH251" s="40"/>
    </row>
    <row r="252" spans="1:112" s="50" customFormat="1" ht="16.5">
      <c r="A252" s="16" t="s">
        <v>362</v>
      </c>
      <c r="B252" s="9">
        <v>803</v>
      </c>
      <c r="C252" s="11" t="s">
        <v>283</v>
      </c>
      <c r="D252" s="11" t="s">
        <v>317</v>
      </c>
      <c r="E252" s="11"/>
      <c r="F252" s="11"/>
      <c r="G252" s="27">
        <f>G253</f>
        <v>34.4</v>
      </c>
      <c r="H252" s="47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F252" s="40"/>
      <c r="AG252" s="40"/>
      <c r="AH252" s="40"/>
      <c r="AI252" s="40"/>
      <c r="AJ252" s="40"/>
      <c r="AK252" s="40"/>
      <c r="AL252" s="40"/>
      <c r="AM252" s="40"/>
      <c r="AN252" s="40"/>
      <c r="AO252" s="40"/>
      <c r="AP252" s="40"/>
      <c r="AQ252" s="40"/>
      <c r="AR252" s="40"/>
      <c r="AS252" s="40"/>
      <c r="AT252" s="40"/>
      <c r="AU252" s="40"/>
      <c r="AV252" s="40"/>
      <c r="AW252" s="40"/>
      <c r="AX252" s="40"/>
      <c r="AY252" s="40"/>
      <c r="AZ252" s="40"/>
      <c r="BA252" s="40"/>
      <c r="BB252" s="40"/>
      <c r="BC252" s="40"/>
      <c r="BD252" s="40"/>
      <c r="BE252" s="40"/>
      <c r="BF252" s="40"/>
      <c r="BG252" s="40"/>
      <c r="BH252" s="40"/>
      <c r="BI252" s="40"/>
      <c r="BJ252" s="40"/>
      <c r="BK252" s="40"/>
      <c r="BL252" s="40"/>
      <c r="BM252" s="40"/>
      <c r="BN252" s="40"/>
      <c r="BO252" s="40"/>
      <c r="BP252" s="40"/>
      <c r="BQ252" s="40"/>
      <c r="BR252" s="40"/>
      <c r="BS252" s="40"/>
      <c r="BT252" s="40"/>
      <c r="BU252" s="40"/>
      <c r="BV252" s="40"/>
      <c r="BW252" s="40"/>
      <c r="BX252" s="40"/>
      <c r="BY252" s="40"/>
      <c r="BZ252" s="40"/>
      <c r="CA252" s="40"/>
      <c r="CB252" s="40"/>
      <c r="CC252" s="40"/>
      <c r="CD252" s="40"/>
      <c r="CE252" s="40"/>
      <c r="CF252" s="40"/>
      <c r="CG252" s="40"/>
      <c r="CH252" s="40"/>
      <c r="CI252" s="40"/>
      <c r="CJ252" s="40"/>
      <c r="CK252" s="40"/>
      <c r="CL252" s="40"/>
      <c r="CM252" s="40"/>
      <c r="CN252" s="40"/>
      <c r="CO252" s="40"/>
      <c r="CP252" s="40"/>
      <c r="CQ252" s="40"/>
      <c r="CR252" s="40"/>
      <c r="CS252" s="40"/>
      <c r="CT252" s="40"/>
      <c r="CU252" s="40"/>
      <c r="CV252" s="40"/>
      <c r="CW252" s="40"/>
      <c r="CX252" s="40"/>
      <c r="CY252" s="40"/>
      <c r="CZ252" s="40"/>
      <c r="DA252" s="40"/>
      <c r="DB252" s="40"/>
      <c r="DC252" s="40"/>
      <c r="DD252" s="40"/>
      <c r="DE252" s="40"/>
      <c r="DF252" s="40"/>
      <c r="DG252" s="40"/>
      <c r="DH252" s="40"/>
    </row>
    <row r="253" spans="1:112" s="50" customFormat="1" ht="16.5">
      <c r="A253" s="16" t="s">
        <v>110</v>
      </c>
      <c r="B253" s="9">
        <v>803</v>
      </c>
      <c r="C253" s="11" t="s">
        <v>283</v>
      </c>
      <c r="D253" s="11" t="s">
        <v>317</v>
      </c>
      <c r="E253" s="11" t="s">
        <v>119</v>
      </c>
      <c r="F253" s="11"/>
      <c r="G253" s="27">
        <f>G254</f>
        <v>34.4</v>
      </c>
      <c r="H253" s="47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F253" s="40"/>
      <c r="AG253" s="40"/>
      <c r="AH253" s="40"/>
      <c r="AI253" s="40"/>
      <c r="AJ253" s="40"/>
      <c r="AK253" s="40"/>
      <c r="AL253" s="40"/>
      <c r="AM253" s="40"/>
      <c r="AN253" s="40"/>
      <c r="AO253" s="40"/>
      <c r="AP253" s="40"/>
      <c r="AQ253" s="40"/>
      <c r="AR253" s="40"/>
      <c r="AS253" s="40"/>
      <c r="AT253" s="40"/>
      <c r="AU253" s="40"/>
      <c r="AV253" s="40"/>
      <c r="AW253" s="40"/>
      <c r="AX253" s="40"/>
      <c r="AY253" s="40"/>
      <c r="AZ253" s="40"/>
      <c r="BA253" s="40"/>
      <c r="BB253" s="40"/>
      <c r="BC253" s="40"/>
      <c r="BD253" s="40"/>
      <c r="BE253" s="40"/>
      <c r="BF253" s="40"/>
      <c r="BG253" s="40"/>
      <c r="BH253" s="40"/>
      <c r="BI253" s="40"/>
      <c r="BJ253" s="40"/>
      <c r="BK253" s="40"/>
      <c r="BL253" s="40"/>
      <c r="BM253" s="40"/>
      <c r="BN253" s="40"/>
      <c r="BO253" s="40"/>
      <c r="BP253" s="40"/>
      <c r="BQ253" s="40"/>
      <c r="BR253" s="40"/>
      <c r="BS253" s="40"/>
      <c r="BT253" s="40"/>
      <c r="BU253" s="40"/>
      <c r="BV253" s="40"/>
      <c r="BW253" s="40"/>
      <c r="BX253" s="40"/>
      <c r="BY253" s="40"/>
      <c r="BZ253" s="40"/>
      <c r="CA253" s="40"/>
      <c r="CB253" s="40"/>
      <c r="CC253" s="40"/>
      <c r="CD253" s="40"/>
      <c r="CE253" s="40"/>
      <c r="CF253" s="40"/>
      <c r="CG253" s="40"/>
      <c r="CH253" s="40"/>
      <c r="CI253" s="40"/>
      <c r="CJ253" s="40"/>
      <c r="CK253" s="40"/>
      <c r="CL253" s="40"/>
      <c r="CM253" s="40"/>
      <c r="CN253" s="40"/>
      <c r="CO253" s="40"/>
      <c r="CP253" s="40"/>
      <c r="CQ253" s="40"/>
      <c r="CR253" s="40"/>
      <c r="CS253" s="40"/>
      <c r="CT253" s="40"/>
      <c r="CU253" s="40"/>
      <c r="CV253" s="40"/>
      <c r="CW253" s="40"/>
      <c r="CX253" s="40"/>
      <c r="CY253" s="40"/>
      <c r="CZ253" s="40"/>
      <c r="DA253" s="40"/>
      <c r="DB253" s="40"/>
      <c r="DC253" s="40"/>
      <c r="DD253" s="40"/>
      <c r="DE253" s="40"/>
      <c r="DF253" s="40"/>
      <c r="DG253" s="40"/>
      <c r="DH253" s="40"/>
    </row>
    <row r="254" spans="1:112" s="50" customFormat="1" ht="16.5">
      <c r="A254" s="16" t="s">
        <v>95</v>
      </c>
      <c r="B254" s="9">
        <v>803</v>
      </c>
      <c r="C254" s="11" t="s">
        <v>283</v>
      </c>
      <c r="D254" s="11" t="s">
        <v>317</v>
      </c>
      <c r="E254" s="11" t="s">
        <v>120</v>
      </c>
      <c r="F254" s="11"/>
      <c r="G254" s="27">
        <f>G255</f>
        <v>34.4</v>
      </c>
      <c r="H254" s="47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F254" s="40"/>
      <c r="AG254" s="40"/>
      <c r="AH254" s="40"/>
      <c r="AI254" s="40"/>
      <c r="AJ254" s="40"/>
      <c r="AK254" s="40"/>
      <c r="AL254" s="40"/>
      <c r="AM254" s="40"/>
      <c r="AN254" s="40"/>
      <c r="AO254" s="40"/>
      <c r="AP254" s="40"/>
      <c r="AQ254" s="40"/>
      <c r="AR254" s="40"/>
      <c r="AS254" s="40"/>
      <c r="AT254" s="40"/>
      <c r="AU254" s="40"/>
      <c r="AV254" s="40"/>
      <c r="AW254" s="40"/>
      <c r="AX254" s="40"/>
      <c r="AY254" s="40"/>
      <c r="AZ254" s="40"/>
      <c r="BA254" s="40"/>
      <c r="BB254" s="40"/>
      <c r="BC254" s="40"/>
      <c r="BD254" s="40"/>
      <c r="BE254" s="40"/>
      <c r="BF254" s="40"/>
      <c r="BG254" s="40"/>
      <c r="BH254" s="40"/>
      <c r="BI254" s="40"/>
      <c r="BJ254" s="40"/>
      <c r="BK254" s="40"/>
      <c r="BL254" s="40"/>
      <c r="BM254" s="40"/>
      <c r="BN254" s="40"/>
      <c r="BO254" s="40"/>
      <c r="BP254" s="40"/>
      <c r="BQ254" s="40"/>
      <c r="BR254" s="40"/>
      <c r="BS254" s="40"/>
      <c r="BT254" s="40"/>
      <c r="BU254" s="40"/>
      <c r="BV254" s="40"/>
      <c r="BW254" s="40"/>
      <c r="BX254" s="40"/>
      <c r="BY254" s="40"/>
      <c r="BZ254" s="40"/>
      <c r="CA254" s="40"/>
      <c r="CB254" s="40"/>
      <c r="CC254" s="40"/>
      <c r="CD254" s="40"/>
      <c r="CE254" s="40"/>
      <c r="CF254" s="40"/>
      <c r="CG254" s="40"/>
      <c r="CH254" s="40"/>
      <c r="CI254" s="40"/>
      <c r="CJ254" s="40"/>
      <c r="CK254" s="40"/>
      <c r="CL254" s="40"/>
      <c r="CM254" s="40"/>
      <c r="CN254" s="40"/>
      <c r="CO254" s="40"/>
      <c r="CP254" s="40"/>
      <c r="CQ254" s="40"/>
      <c r="CR254" s="40"/>
      <c r="CS254" s="40"/>
      <c r="CT254" s="40"/>
      <c r="CU254" s="40"/>
      <c r="CV254" s="40"/>
      <c r="CW254" s="40"/>
      <c r="CX254" s="40"/>
      <c r="CY254" s="40"/>
      <c r="CZ254" s="40"/>
      <c r="DA254" s="40"/>
      <c r="DB254" s="40"/>
      <c r="DC254" s="40"/>
      <c r="DD254" s="40"/>
      <c r="DE254" s="40"/>
      <c r="DF254" s="40"/>
      <c r="DG254" s="40"/>
      <c r="DH254" s="40"/>
    </row>
    <row r="255" spans="1:112" s="50" customFormat="1" ht="16.5">
      <c r="A255" s="16" t="s">
        <v>272</v>
      </c>
      <c r="B255" s="9">
        <v>803</v>
      </c>
      <c r="C255" s="11" t="s">
        <v>283</v>
      </c>
      <c r="D255" s="11" t="s">
        <v>317</v>
      </c>
      <c r="E255" s="11" t="s">
        <v>122</v>
      </c>
      <c r="F255" s="11"/>
      <c r="G255" s="27">
        <f>G256</f>
        <v>34.4</v>
      </c>
      <c r="H255" s="47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F255" s="40"/>
      <c r="AG255" s="40"/>
      <c r="AH255" s="40"/>
      <c r="AI255" s="40"/>
      <c r="AJ255" s="40"/>
      <c r="AK255" s="40"/>
      <c r="AL255" s="40"/>
      <c r="AM255" s="40"/>
      <c r="AN255" s="40"/>
      <c r="AO255" s="40"/>
      <c r="AP255" s="40"/>
      <c r="AQ255" s="40"/>
      <c r="AR255" s="40"/>
      <c r="AS255" s="40"/>
      <c r="AT255" s="40"/>
      <c r="AU255" s="40"/>
      <c r="AV255" s="40"/>
      <c r="AW255" s="40"/>
      <c r="AX255" s="40"/>
      <c r="AY255" s="40"/>
      <c r="AZ255" s="40"/>
      <c r="BA255" s="40"/>
      <c r="BB255" s="40"/>
      <c r="BC255" s="40"/>
      <c r="BD255" s="40"/>
      <c r="BE255" s="40"/>
      <c r="BF255" s="40"/>
      <c r="BG255" s="40"/>
      <c r="BH255" s="40"/>
      <c r="BI255" s="40"/>
      <c r="BJ255" s="40"/>
      <c r="BK255" s="40"/>
      <c r="BL255" s="40"/>
      <c r="BM255" s="40"/>
      <c r="BN255" s="40"/>
      <c r="BO255" s="40"/>
      <c r="BP255" s="40"/>
      <c r="BQ255" s="40"/>
      <c r="BR255" s="40"/>
      <c r="BS255" s="40"/>
      <c r="BT255" s="40"/>
      <c r="BU255" s="40"/>
      <c r="BV255" s="40"/>
      <c r="BW255" s="40"/>
      <c r="BX255" s="40"/>
      <c r="BY255" s="40"/>
      <c r="BZ255" s="40"/>
      <c r="CA255" s="40"/>
      <c r="CB255" s="40"/>
      <c r="CC255" s="40"/>
      <c r="CD255" s="40"/>
      <c r="CE255" s="40"/>
      <c r="CF255" s="40"/>
      <c r="CG255" s="40"/>
      <c r="CH255" s="40"/>
      <c r="CI255" s="40"/>
      <c r="CJ255" s="40"/>
      <c r="CK255" s="40"/>
      <c r="CL255" s="40"/>
      <c r="CM255" s="40"/>
      <c r="CN255" s="40"/>
      <c r="CO255" s="40"/>
      <c r="CP255" s="40"/>
      <c r="CQ255" s="40"/>
      <c r="CR255" s="40"/>
      <c r="CS255" s="40"/>
      <c r="CT255" s="40"/>
      <c r="CU255" s="40"/>
      <c r="CV255" s="40"/>
      <c r="CW255" s="40"/>
      <c r="CX255" s="40"/>
      <c r="CY255" s="40"/>
      <c r="CZ255" s="40"/>
      <c r="DA255" s="40"/>
      <c r="DB255" s="40"/>
      <c r="DC255" s="40"/>
      <c r="DD255" s="40"/>
      <c r="DE255" s="40"/>
      <c r="DF255" s="40"/>
      <c r="DG255" s="40"/>
      <c r="DH255" s="40"/>
    </row>
    <row r="256" spans="1:112" s="51" customFormat="1" ht="16.5">
      <c r="A256" s="22" t="s">
        <v>264</v>
      </c>
      <c r="B256" s="9">
        <v>803</v>
      </c>
      <c r="C256" s="11" t="s">
        <v>283</v>
      </c>
      <c r="D256" s="11" t="s">
        <v>317</v>
      </c>
      <c r="E256" s="11" t="s">
        <v>122</v>
      </c>
      <c r="F256" s="11" t="s">
        <v>88</v>
      </c>
      <c r="G256" s="80">
        <v>34.4</v>
      </c>
      <c r="H256" s="47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F256" s="40"/>
      <c r="AG256" s="40"/>
      <c r="AH256" s="40"/>
      <c r="AI256" s="40"/>
      <c r="AJ256" s="40"/>
      <c r="AK256" s="40"/>
      <c r="AL256" s="40"/>
      <c r="AM256" s="40"/>
      <c r="AN256" s="40"/>
      <c r="AO256" s="40"/>
      <c r="AP256" s="40"/>
      <c r="AQ256" s="40"/>
      <c r="AR256" s="40"/>
      <c r="AS256" s="40"/>
      <c r="AT256" s="40"/>
      <c r="AU256" s="40"/>
      <c r="AV256" s="40"/>
      <c r="AW256" s="40"/>
      <c r="AX256" s="40"/>
      <c r="AY256" s="40"/>
      <c r="AZ256" s="40"/>
      <c r="BA256" s="40"/>
      <c r="BB256" s="40"/>
      <c r="BC256" s="40"/>
      <c r="BD256" s="40"/>
      <c r="BE256" s="40"/>
      <c r="BF256" s="40"/>
      <c r="BG256" s="40"/>
      <c r="BH256" s="40"/>
      <c r="BI256" s="40"/>
      <c r="BJ256" s="40"/>
      <c r="BK256" s="40"/>
      <c r="BL256" s="40"/>
      <c r="BM256" s="40"/>
      <c r="BN256" s="40"/>
      <c r="BO256" s="40"/>
      <c r="BP256" s="40"/>
      <c r="BQ256" s="40"/>
      <c r="BR256" s="40"/>
      <c r="BS256" s="40"/>
      <c r="BT256" s="40"/>
      <c r="BU256" s="40"/>
      <c r="BV256" s="40"/>
      <c r="BW256" s="40"/>
      <c r="BX256" s="40"/>
      <c r="BY256" s="40"/>
      <c r="BZ256" s="40"/>
      <c r="CA256" s="40"/>
      <c r="CB256" s="40"/>
      <c r="CC256" s="40"/>
      <c r="CD256" s="40"/>
      <c r="CE256" s="40"/>
      <c r="CF256" s="40"/>
      <c r="CG256" s="40"/>
      <c r="CH256" s="40"/>
      <c r="CI256" s="40"/>
      <c r="CJ256" s="40"/>
      <c r="CK256" s="40"/>
      <c r="CL256" s="40"/>
      <c r="CM256" s="40"/>
      <c r="CN256" s="40"/>
      <c r="CO256" s="40"/>
      <c r="CP256" s="40"/>
      <c r="CQ256" s="40"/>
      <c r="CR256" s="40"/>
      <c r="CS256" s="40"/>
      <c r="CT256" s="40"/>
      <c r="CU256" s="40"/>
      <c r="CV256" s="40"/>
      <c r="CW256" s="40"/>
      <c r="CX256" s="40"/>
      <c r="CY256" s="40"/>
      <c r="CZ256" s="40"/>
      <c r="DA256" s="40"/>
      <c r="DB256" s="40"/>
      <c r="DC256" s="40"/>
      <c r="DD256" s="40"/>
      <c r="DE256" s="40"/>
      <c r="DF256" s="40"/>
      <c r="DG256" s="40"/>
      <c r="DH256" s="40"/>
    </row>
    <row r="257" spans="1:112" s="51" customFormat="1" ht="16.5">
      <c r="A257" s="22" t="s">
        <v>465</v>
      </c>
      <c r="B257" s="9">
        <v>803</v>
      </c>
      <c r="C257" s="11" t="s">
        <v>315</v>
      </c>
      <c r="D257" s="11"/>
      <c r="E257" s="11"/>
      <c r="F257" s="11"/>
      <c r="G257" s="27">
        <f>G258</f>
        <v>1304.3</v>
      </c>
      <c r="H257" s="47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F257" s="40"/>
      <c r="AG257" s="40"/>
      <c r="AH257" s="40"/>
      <c r="AI257" s="40"/>
      <c r="AJ257" s="40"/>
      <c r="AK257" s="40"/>
      <c r="AL257" s="40"/>
      <c r="AM257" s="40"/>
      <c r="AN257" s="40"/>
      <c r="AO257" s="40"/>
      <c r="AP257" s="40"/>
      <c r="AQ257" s="40"/>
      <c r="AR257" s="40"/>
      <c r="AS257" s="40"/>
      <c r="AT257" s="40"/>
      <c r="AU257" s="40"/>
      <c r="AV257" s="40"/>
      <c r="AW257" s="40"/>
      <c r="AX257" s="40"/>
      <c r="AY257" s="40"/>
      <c r="AZ257" s="40"/>
      <c r="BA257" s="40"/>
      <c r="BB257" s="40"/>
      <c r="BC257" s="40"/>
      <c r="BD257" s="40"/>
      <c r="BE257" s="40"/>
      <c r="BF257" s="40"/>
      <c r="BG257" s="40"/>
      <c r="BH257" s="40"/>
      <c r="BI257" s="40"/>
      <c r="BJ257" s="40"/>
      <c r="BK257" s="40"/>
      <c r="BL257" s="40"/>
      <c r="BM257" s="40"/>
      <c r="BN257" s="40"/>
      <c r="BO257" s="40"/>
      <c r="BP257" s="40"/>
      <c r="BQ257" s="40"/>
      <c r="BR257" s="40"/>
      <c r="BS257" s="40"/>
      <c r="BT257" s="40"/>
      <c r="BU257" s="40"/>
      <c r="BV257" s="40"/>
      <c r="BW257" s="40"/>
      <c r="BX257" s="40"/>
      <c r="BY257" s="40"/>
      <c r="BZ257" s="40"/>
      <c r="CA257" s="40"/>
      <c r="CB257" s="40"/>
      <c r="CC257" s="40"/>
      <c r="CD257" s="40"/>
      <c r="CE257" s="40"/>
      <c r="CF257" s="40"/>
      <c r="CG257" s="40"/>
      <c r="CH257" s="40"/>
      <c r="CI257" s="40"/>
      <c r="CJ257" s="40"/>
      <c r="CK257" s="40"/>
      <c r="CL257" s="40"/>
      <c r="CM257" s="40"/>
      <c r="CN257" s="40"/>
      <c r="CO257" s="40"/>
      <c r="CP257" s="40"/>
      <c r="CQ257" s="40"/>
      <c r="CR257" s="40"/>
      <c r="CS257" s="40"/>
      <c r="CT257" s="40"/>
      <c r="CU257" s="40"/>
      <c r="CV257" s="40"/>
      <c r="CW257" s="40"/>
      <c r="CX257" s="40"/>
      <c r="CY257" s="40"/>
      <c r="CZ257" s="40"/>
      <c r="DA257" s="40"/>
      <c r="DB257" s="40"/>
      <c r="DC257" s="40"/>
      <c r="DD257" s="40"/>
      <c r="DE257" s="40"/>
      <c r="DF257" s="40"/>
      <c r="DG257" s="40"/>
      <c r="DH257" s="40"/>
    </row>
    <row r="258" spans="1:112" s="51" customFormat="1" ht="16.5">
      <c r="A258" s="20" t="s">
        <v>466</v>
      </c>
      <c r="B258" s="9">
        <v>803</v>
      </c>
      <c r="C258" s="11" t="s">
        <v>315</v>
      </c>
      <c r="D258" s="11" t="s">
        <v>207</v>
      </c>
      <c r="E258" s="11"/>
      <c r="F258" s="11"/>
      <c r="G258" s="27">
        <f>G259</f>
        <v>1304.3</v>
      </c>
      <c r="H258" s="47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F258" s="40"/>
      <c r="AG258" s="40"/>
      <c r="AH258" s="40"/>
      <c r="AI258" s="40"/>
      <c r="AJ258" s="40"/>
      <c r="AK258" s="40"/>
      <c r="AL258" s="40"/>
      <c r="AM258" s="40"/>
      <c r="AN258" s="40"/>
      <c r="AO258" s="40"/>
      <c r="AP258" s="40"/>
      <c r="AQ258" s="40"/>
      <c r="AR258" s="40"/>
      <c r="AS258" s="40"/>
      <c r="AT258" s="40"/>
      <c r="AU258" s="40"/>
      <c r="AV258" s="40"/>
      <c r="AW258" s="40"/>
      <c r="AX258" s="40"/>
      <c r="AY258" s="40"/>
      <c r="AZ258" s="40"/>
      <c r="BA258" s="40"/>
      <c r="BB258" s="40"/>
      <c r="BC258" s="40"/>
      <c r="BD258" s="40"/>
      <c r="BE258" s="40"/>
      <c r="BF258" s="40"/>
      <c r="BG258" s="40"/>
      <c r="BH258" s="40"/>
      <c r="BI258" s="40"/>
      <c r="BJ258" s="40"/>
      <c r="BK258" s="40"/>
      <c r="BL258" s="40"/>
      <c r="BM258" s="40"/>
      <c r="BN258" s="40"/>
      <c r="BO258" s="40"/>
      <c r="BP258" s="40"/>
      <c r="BQ258" s="40"/>
      <c r="BR258" s="40"/>
      <c r="BS258" s="40"/>
      <c r="BT258" s="40"/>
      <c r="BU258" s="40"/>
      <c r="BV258" s="40"/>
      <c r="BW258" s="40"/>
      <c r="BX258" s="40"/>
      <c r="BY258" s="40"/>
      <c r="BZ258" s="40"/>
      <c r="CA258" s="40"/>
      <c r="CB258" s="40"/>
      <c r="CC258" s="40"/>
      <c r="CD258" s="40"/>
      <c r="CE258" s="40"/>
      <c r="CF258" s="40"/>
      <c r="CG258" s="40"/>
      <c r="CH258" s="40"/>
      <c r="CI258" s="40"/>
      <c r="CJ258" s="40"/>
      <c r="CK258" s="40"/>
      <c r="CL258" s="40"/>
      <c r="CM258" s="40"/>
      <c r="CN258" s="40"/>
      <c r="CO258" s="40"/>
      <c r="CP258" s="40"/>
      <c r="CQ258" s="40"/>
      <c r="CR258" s="40"/>
      <c r="CS258" s="40"/>
      <c r="CT258" s="40"/>
      <c r="CU258" s="40"/>
      <c r="CV258" s="40"/>
      <c r="CW258" s="40"/>
      <c r="CX258" s="40"/>
      <c r="CY258" s="40"/>
      <c r="CZ258" s="40"/>
      <c r="DA258" s="40"/>
      <c r="DB258" s="40"/>
      <c r="DC258" s="40"/>
      <c r="DD258" s="40"/>
      <c r="DE258" s="40"/>
      <c r="DF258" s="40"/>
      <c r="DG258" s="40"/>
      <c r="DH258" s="40"/>
    </row>
    <row r="259" spans="1:112" s="51" customFormat="1" ht="16.5">
      <c r="A259" s="20" t="s">
        <v>305</v>
      </c>
      <c r="B259" s="9">
        <v>803</v>
      </c>
      <c r="C259" s="11" t="s">
        <v>315</v>
      </c>
      <c r="D259" s="11" t="s">
        <v>207</v>
      </c>
      <c r="E259" s="11" t="s">
        <v>306</v>
      </c>
      <c r="F259" s="11"/>
      <c r="G259" s="27">
        <f>G260</f>
        <v>1304.3</v>
      </c>
      <c r="H259" s="47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F259" s="40"/>
      <c r="AG259" s="40"/>
      <c r="AH259" s="40"/>
      <c r="AI259" s="40"/>
      <c r="AJ259" s="40"/>
      <c r="AK259" s="40"/>
      <c r="AL259" s="40"/>
      <c r="AM259" s="40"/>
      <c r="AN259" s="40"/>
      <c r="AO259" s="40"/>
      <c r="AP259" s="40"/>
      <c r="AQ259" s="40"/>
      <c r="AR259" s="40"/>
      <c r="AS259" s="40"/>
      <c r="AT259" s="40"/>
      <c r="AU259" s="40"/>
      <c r="AV259" s="40"/>
      <c r="AW259" s="40"/>
      <c r="AX259" s="40"/>
      <c r="AY259" s="40"/>
      <c r="AZ259" s="40"/>
      <c r="BA259" s="40"/>
      <c r="BB259" s="40"/>
      <c r="BC259" s="40"/>
      <c r="BD259" s="40"/>
      <c r="BE259" s="40"/>
      <c r="BF259" s="40"/>
      <c r="BG259" s="40"/>
      <c r="BH259" s="40"/>
      <c r="BI259" s="40"/>
      <c r="BJ259" s="40"/>
      <c r="BK259" s="40"/>
      <c r="BL259" s="40"/>
      <c r="BM259" s="40"/>
      <c r="BN259" s="40"/>
      <c r="BO259" s="40"/>
      <c r="BP259" s="40"/>
      <c r="BQ259" s="40"/>
      <c r="BR259" s="40"/>
      <c r="BS259" s="40"/>
      <c r="BT259" s="40"/>
      <c r="BU259" s="40"/>
      <c r="BV259" s="40"/>
      <c r="BW259" s="40"/>
      <c r="BX259" s="40"/>
      <c r="BY259" s="40"/>
      <c r="BZ259" s="40"/>
      <c r="CA259" s="40"/>
      <c r="CB259" s="40"/>
      <c r="CC259" s="40"/>
      <c r="CD259" s="40"/>
      <c r="CE259" s="40"/>
      <c r="CF259" s="40"/>
      <c r="CG259" s="40"/>
      <c r="CH259" s="40"/>
      <c r="CI259" s="40"/>
      <c r="CJ259" s="40"/>
      <c r="CK259" s="40"/>
      <c r="CL259" s="40"/>
      <c r="CM259" s="40"/>
      <c r="CN259" s="40"/>
      <c r="CO259" s="40"/>
      <c r="CP259" s="40"/>
      <c r="CQ259" s="40"/>
      <c r="CR259" s="40"/>
      <c r="CS259" s="40"/>
      <c r="CT259" s="40"/>
      <c r="CU259" s="40"/>
      <c r="CV259" s="40"/>
      <c r="CW259" s="40"/>
      <c r="CX259" s="40"/>
      <c r="CY259" s="40"/>
      <c r="CZ259" s="40"/>
      <c r="DA259" s="40"/>
      <c r="DB259" s="40"/>
      <c r="DC259" s="40"/>
      <c r="DD259" s="40"/>
      <c r="DE259" s="40"/>
      <c r="DF259" s="40"/>
      <c r="DG259" s="40"/>
      <c r="DH259" s="40"/>
    </row>
    <row r="260" spans="1:112" s="51" customFormat="1" ht="68.25" customHeight="1">
      <c r="A260" s="20" t="s">
        <v>480</v>
      </c>
      <c r="B260" s="9">
        <v>803</v>
      </c>
      <c r="C260" s="11" t="s">
        <v>315</v>
      </c>
      <c r="D260" s="11" t="s">
        <v>207</v>
      </c>
      <c r="E260" s="11" t="s">
        <v>467</v>
      </c>
      <c r="F260" s="11"/>
      <c r="G260" s="27">
        <f>G261</f>
        <v>1304.3</v>
      </c>
      <c r="H260" s="47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F260" s="40"/>
      <c r="AG260" s="40"/>
      <c r="AH260" s="40"/>
      <c r="AI260" s="40"/>
      <c r="AJ260" s="40"/>
      <c r="AK260" s="40"/>
      <c r="AL260" s="40"/>
      <c r="AM260" s="40"/>
      <c r="AN260" s="40"/>
      <c r="AO260" s="40"/>
      <c r="AP260" s="40"/>
      <c r="AQ260" s="40"/>
      <c r="AR260" s="40"/>
      <c r="AS260" s="40"/>
      <c r="AT260" s="40"/>
      <c r="AU260" s="40"/>
      <c r="AV260" s="40"/>
      <c r="AW260" s="40"/>
      <c r="AX260" s="40"/>
      <c r="AY260" s="40"/>
      <c r="AZ260" s="40"/>
      <c r="BA260" s="40"/>
      <c r="BB260" s="40"/>
      <c r="BC260" s="40"/>
      <c r="BD260" s="40"/>
      <c r="BE260" s="40"/>
      <c r="BF260" s="40"/>
      <c r="BG260" s="40"/>
      <c r="BH260" s="40"/>
      <c r="BI260" s="40"/>
      <c r="BJ260" s="40"/>
      <c r="BK260" s="40"/>
      <c r="BL260" s="40"/>
      <c r="BM260" s="40"/>
      <c r="BN260" s="40"/>
      <c r="BO260" s="40"/>
      <c r="BP260" s="40"/>
      <c r="BQ260" s="40"/>
      <c r="BR260" s="40"/>
      <c r="BS260" s="40"/>
      <c r="BT260" s="40"/>
      <c r="BU260" s="40"/>
      <c r="BV260" s="40"/>
      <c r="BW260" s="40"/>
      <c r="BX260" s="40"/>
      <c r="BY260" s="40"/>
      <c r="BZ260" s="40"/>
      <c r="CA260" s="40"/>
      <c r="CB260" s="40"/>
      <c r="CC260" s="40"/>
      <c r="CD260" s="40"/>
      <c r="CE260" s="40"/>
      <c r="CF260" s="40"/>
      <c r="CG260" s="40"/>
      <c r="CH260" s="40"/>
      <c r="CI260" s="40"/>
      <c r="CJ260" s="40"/>
      <c r="CK260" s="40"/>
      <c r="CL260" s="40"/>
      <c r="CM260" s="40"/>
      <c r="CN260" s="40"/>
      <c r="CO260" s="40"/>
      <c r="CP260" s="40"/>
      <c r="CQ260" s="40"/>
      <c r="CR260" s="40"/>
      <c r="CS260" s="40"/>
      <c r="CT260" s="40"/>
      <c r="CU260" s="40"/>
      <c r="CV260" s="40"/>
      <c r="CW260" s="40"/>
      <c r="CX260" s="40"/>
      <c r="CY260" s="40"/>
      <c r="CZ260" s="40"/>
      <c r="DA260" s="40"/>
      <c r="DB260" s="40"/>
      <c r="DC260" s="40"/>
      <c r="DD260" s="40"/>
      <c r="DE260" s="40"/>
      <c r="DF260" s="40"/>
      <c r="DG260" s="40"/>
      <c r="DH260" s="40"/>
    </row>
    <row r="261" spans="1:112" s="51" customFormat="1" ht="16.5">
      <c r="A261" s="19" t="s">
        <v>235</v>
      </c>
      <c r="B261" s="9">
        <v>803</v>
      </c>
      <c r="C261" s="11" t="s">
        <v>315</v>
      </c>
      <c r="D261" s="11" t="s">
        <v>207</v>
      </c>
      <c r="E261" s="11" t="s">
        <v>467</v>
      </c>
      <c r="F261" s="11" t="s">
        <v>326</v>
      </c>
      <c r="G261" s="27">
        <v>1304.3</v>
      </c>
      <c r="H261" s="47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F261" s="40"/>
      <c r="AG261" s="40"/>
      <c r="AH261" s="40"/>
      <c r="AI261" s="40"/>
      <c r="AJ261" s="40"/>
      <c r="AK261" s="40"/>
      <c r="AL261" s="40"/>
      <c r="AM261" s="40"/>
      <c r="AN261" s="40"/>
      <c r="AO261" s="40"/>
      <c r="AP261" s="40"/>
      <c r="AQ261" s="40"/>
      <c r="AR261" s="40"/>
      <c r="AS261" s="40"/>
      <c r="AT261" s="40"/>
      <c r="AU261" s="40"/>
      <c r="AV261" s="40"/>
      <c r="AW261" s="40"/>
      <c r="AX261" s="40"/>
      <c r="AY261" s="40"/>
      <c r="AZ261" s="40"/>
      <c r="BA261" s="40"/>
      <c r="BB261" s="40"/>
      <c r="BC261" s="40"/>
      <c r="BD261" s="40"/>
      <c r="BE261" s="40"/>
      <c r="BF261" s="40"/>
      <c r="BG261" s="40"/>
      <c r="BH261" s="40"/>
      <c r="BI261" s="40"/>
      <c r="BJ261" s="40"/>
      <c r="BK261" s="40"/>
      <c r="BL261" s="40"/>
      <c r="BM261" s="40"/>
      <c r="BN261" s="40"/>
      <c r="BO261" s="40"/>
      <c r="BP261" s="40"/>
      <c r="BQ261" s="40"/>
      <c r="BR261" s="40"/>
      <c r="BS261" s="40"/>
      <c r="BT261" s="40"/>
      <c r="BU261" s="40"/>
      <c r="BV261" s="40"/>
      <c r="BW261" s="40"/>
      <c r="BX261" s="40"/>
      <c r="BY261" s="40"/>
      <c r="BZ261" s="40"/>
      <c r="CA261" s="40"/>
      <c r="CB261" s="40"/>
      <c r="CC261" s="40"/>
      <c r="CD261" s="40"/>
      <c r="CE261" s="40"/>
      <c r="CF261" s="40"/>
      <c r="CG261" s="40"/>
      <c r="CH261" s="40"/>
      <c r="CI261" s="40"/>
      <c r="CJ261" s="40"/>
      <c r="CK261" s="40"/>
      <c r="CL261" s="40"/>
      <c r="CM261" s="40"/>
      <c r="CN261" s="40"/>
      <c r="CO261" s="40"/>
      <c r="CP261" s="40"/>
      <c r="CQ261" s="40"/>
      <c r="CR261" s="40"/>
      <c r="CS261" s="40"/>
      <c r="CT261" s="40"/>
      <c r="CU261" s="40"/>
      <c r="CV261" s="40"/>
      <c r="CW261" s="40"/>
      <c r="CX261" s="40"/>
      <c r="CY261" s="40"/>
      <c r="CZ261" s="40"/>
      <c r="DA261" s="40"/>
      <c r="DB261" s="40"/>
      <c r="DC261" s="40"/>
      <c r="DD261" s="40"/>
      <c r="DE261" s="40"/>
      <c r="DF261" s="40"/>
      <c r="DG261" s="40"/>
      <c r="DH261" s="40"/>
    </row>
    <row r="262" spans="1:112" s="51" customFormat="1" ht="16.5">
      <c r="A262" s="16" t="s">
        <v>153</v>
      </c>
      <c r="B262" s="9">
        <v>803</v>
      </c>
      <c r="C262" s="11" t="s">
        <v>189</v>
      </c>
      <c r="D262" s="11"/>
      <c r="E262" s="11"/>
      <c r="F262" s="11"/>
      <c r="G262" s="27">
        <f>G263</f>
        <v>65.3</v>
      </c>
      <c r="H262" s="47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F262" s="40"/>
      <c r="AG262" s="40"/>
      <c r="AH262" s="40"/>
      <c r="AI262" s="40"/>
      <c r="AJ262" s="40"/>
      <c r="AK262" s="40"/>
      <c r="AL262" s="40"/>
      <c r="AM262" s="40"/>
      <c r="AN262" s="40"/>
      <c r="AO262" s="40"/>
      <c r="AP262" s="40"/>
      <c r="AQ262" s="40"/>
      <c r="AR262" s="40"/>
      <c r="AS262" s="40"/>
      <c r="AT262" s="40"/>
      <c r="AU262" s="40"/>
      <c r="AV262" s="40"/>
      <c r="AW262" s="40"/>
      <c r="AX262" s="40"/>
      <c r="AY262" s="40"/>
      <c r="AZ262" s="40"/>
      <c r="BA262" s="40"/>
      <c r="BB262" s="40"/>
      <c r="BC262" s="40"/>
      <c r="BD262" s="40"/>
      <c r="BE262" s="40"/>
      <c r="BF262" s="40"/>
      <c r="BG262" s="40"/>
      <c r="BH262" s="40"/>
      <c r="BI262" s="40"/>
      <c r="BJ262" s="40"/>
      <c r="BK262" s="40"/>
      <c r="BL262" s="40"/>
      <c r="BM262" s="40"/>
      <c r="BN262" s="40"/>
      <c r="BO262" s="40"/>
      <c r="BP262" s="40"/>
      <c r="BQ262" s="40"/>
      <c r="BR262" s="40"/>
      <c r="BS262" s="40"/>
      <c r="BT262" s="40"/>
      <c r="BU262" s="40"/>
      <c r="BV262" s="40"/>
      <c r="BW262" s="40"/>
      <c r="BX262" s="40"/>
      <c r="BY262" s="40"/>
      <c r="BZ262" s="40"/>
      <c r="CA262" s="40"/>
      <c r="CB262" s="40"/>
      <c r="CC262" s="40"/>
      <c r="CD262" s="40"/>
      <c r="CE262" s="40"/>
      <c r="CF262" s="40"/>
      <c r="CG262" s="40"/>
      <c r="CH262" s="40"/>
      <c r="CI262" s="40"/>
      <c r="CJ262" s="40"/>
      <c r="CK262" s="40"/>
      <c r="CL262" s="40"/>
      <c r="CM262" s="40"/>
      <c r="CN262" s="40"/>
      <c r="CO262" s="40"/>
      <c r="CP262" s="40"/>
      <c r="CQ262" s="40"/>
      <c r="CR262" s="40"/>
      <c r="CS262" s="40"/>
      <c r="CT262" s="40"/>
      <c r="CU262" s="40"/>
      <c r="CV262" s="40"/>
      <c r="CW262" s="40"/>
      <c r="CX262" s="40"/>
      <c r="CY262" s="40"/>
      <c r="CZ262" s="40"/>
      <c r="DA262" s="40"/>
      <c r="DB262" s="40"/>
      <c r="DC262" s="40"/>
      <c r="DD262" s="40"/>
      <c r="DE262" s="40"/>
      <c r="DF262" s="40"/>
      <c r="DG262" s="40"/>
      <c r="DH262" s="40"/>
    </row>
    <row r="263" spans="1:7" ht="16.5">
      <c r="A263" s="16" t="s">
        <v>158</v>
      </c>
      <c r="B263" s="9">
        <v>803</v>
      </c>
      <c r="C263" s="11" t="s">
        <v>189</v>
      </c>
      <c r="D263" s="11" t="s">
        <v>281</v>
      </c>
      <c r="E263" s="11"/>
      <c r="F263" s="11"/>
      <c r="G263" s="27">
        <f>SUM(G264)</f>
        <v>65.3</v>
      </c>
    </row>
    <row r="264" spans="1:7" ht="16.5">
      <c r="A264" s="22" t="s">
        <v>364</v>
      </c>
      <c r="B264" s="9">
        <v>803</v>
      </c>
      <c r="C264" s="11" t="s">
        <v>189</v>
      </c>
      <c r="D264" s="11" t="s">
        <v>281</v>
      </c>
      <c r="E264" s="11" t="s">
        <v>166</v>
      </c>
      <c r="F264" s="11"/>
      <c r="G264" s="27">
        <f>SUM(G265)</f>
        <v>65.3</v>
      </c>
    </row>
    <row r="265" spans="1:7" ht="16.5">
      <c r="A265" s="16" t="s">
        <v>385</v>
      </c>
      <c r="B265" s="9">
        <v>803</v>
      </c>
      <c r="C265" s="11" t="s">
        <v>189</v>
      </c>
      <c r="D265" s="11" t="s">
        <v>281</v>
      </c>
      <c r="E265" s="11" t="s">
        <v>167</v>
      </c>
      <c r="F265" s="11"/>
      <c r="G265" s="27">
        <f>SUM(G266)</f>
        <v>65.3</v>
      </c>
    </row>
    <row r="266" spans="1:7" ht="16.5">
      <c r="A266" s="19" t="s">
        <v>386</v>
      </c>
      <c r="B266" s="9">
        <v>803</v>
      </c>
      <c r="C266" s="11" t="s">
        <v>189</v>
      </c>
      <c r="D266" s="11" t="s">
        <v>281</v>
      </c>
      <c r="E266" s="11" t="s">
        <v>284</v>
      </c>
      <c r="F266" s="11"/>
      <c r="G266" s="27">
        <f>SUM(G267)</f>
        <v>65.3</v>
      </c>
    </row>
    <row r="267" spans="1:7" ht="16.5">
      <c r="A267" s="65" t="s">
        <v>387</v>
      </c>
      <c r="B267" s="9">
        <v>803</v>
      </c>
      <c r="C267" s="11" t="s">
        <v>189</v>
      </c>
      <c r="D267" s="11" t="s">
        <v>281</v>
      </c>
      <c r="E267" s="11" t="s">
        <v>284</v>
      </c>
      <c r="F267" s="11" t="s">
        <v>314</v>
      </c>
      <c r="G267" s="80">
        <v>65.3</v>
      </c>
    </row>
    <row r="268" spans="1:7" ht="33">
      <c r="A268" s="49" t="s">
        <v>349</v>
      </c>
      <c r="B268" s="9">
        <v>804</v>
      </c>
      <c r="C268" s="11"/>
      <c r="D268" s="11"/>
      <c r="E268" s="11"/>
      <c r="F268" s="11"/>
      <c r="G268" s="27">
        <f>G274+G269</f>
        <v>34008.6</v>
      </c>
    </row>
    <row r="269" spans="1:7" ht="16.5">
      <c r="A269" s="45" t="s">
        <v>300</v>
      </c>
      <c r="B269" s="9">
        <v>804</v>
      </c>
      <c r="C269" s="11" t="s">
        <v>279</v>
      </c>
      <c r="D269" s="11"/>
      <c r="E269" s="11"/>
      <c r="F269" s="11"/>
      <c r="G269" s="27">
        <f>G270</f>
        <v>242.7</v>
      </c>
    </row>
    <row r="270" spans="1:7" ht="16.5">
      <c r="A270" s="16" t="s">
        <v>340</v>
      </c>
      <c r="B270" s="9">
        <v>804</v>
      </c>
      <c r="C270" s="11" t="s">
        <v>279</v>
      </c>
      <c r="D270" s="11" t="s">
        <v>195</v>
      </c>
      <c r="E270" s="11"/>
      <c r="F270" s="11"/>
      <c r="G270" s="27">
        <f>G271</f>
        <v>242.7</v>
      </c>
    </row>
    <row r="271" spans="1:7" ht="16.5">
      <c r="A271" s="16" t="s">
        <v>341</v>
      </c>
      <c r="B271" s="9">
        <v>804</v>
      </c>
      <c r="C271" s="11" t="s">
        <v>279</v>
      </c>
      <c r="D271" s="11" t="s">
        <v>195</v>
      </c>
      <c r="E271" s="11" t="s">
        <v>118</v>
      </c>
      <c r="F271" s="11"/>
      <c r="G271" s="27">
        <f>G272</f>
        <v>242.7</v>
      </c>
    </row>
    <row r="272" spans="1:7" ht="16.5">
      <c r="A272" s="19" t="s">
        <v>342</v>
      </c>
      <c r="B272" s="9">
        <v>804</v>
      </c>
      <c r="C272" s="11" t="s">
        <v>279</v>
      </c>
      <c r="D272" s="11" t="s">
        <v>195</v>
      </c>
      <c r="E272" s="11" t="s">
        <v>148</v>
      </c>
      <c r="F272" s="11"/>
      <c r="G272" s="27">
        <f>G273</f>
        <v>242.7</v>
      </c>
    </row>
    <row r="273" spans="1:7" ht="16.5">
      <c r="A273" s="19" t="s">
        <v>335</v>
      </c>
      <c r="B273" s="9">
        <v>804</v>
      </c>
      <c r="C273" s="11" t="s">
        <v>279</v>
      </c>
      <c r="D273" s="11" t="s">
        <v>195</v>
      </c>
      <c r="E273" s="11" t="s">
        <v>148</v>
      </c>
      <c r="F273" s="11" t="s">
        <v>41</v>
      </c>
      <c r="G273" s="27">
        <v>242.7</v>
      </c>
    </row>
    <row r="274" spans="1:7" ht="16.5">
      <c r="A274" s="49" t="s">
        <v>168</v>
      </c>
      <c r="B274" s="9">
        <v>804</v>
      </c>
      <c r="C274" s="11" t="s">
        <v>282</v>
      </c>
      <c r="D274" s="11"/>
      <c r="E274" s="11"/>
      <c r="F274" s="11"/>
      <c r="G274" s="27">
        <f>SUM(G275,)</f>
        <v>33765.9</v>
      </c>
    </row>
    <row r="275" spans="1:7" ht="16.5">
      <c r="A275" s="16" t="s">
        <v>319</v>
      </c>
      <c r="B275" s="9">
        <v>804</v>
      </c>
      <c r="C275" s="11" t="s">
        <v>282</v>
      </c>
      <c r="D275" s="11" t="s">
        <v>208</v>
      </c>
      <c r="E275" s="11"/>
      <c r="F275" s="11"/>
      <c r="G275" s="27">
        <f>G276+G279+G282</f>
        <v>33765.9</v>
      </c>
    </row>
    <row r="276" spans="1:7" ht="49.5">
      <c r="A276" s="19" t="s">
        <v>333</v>
      </c>
      <c r="B276" s="9">
        <v>804</v>
      </c>
      <c r="C276" s="11" t="s">
        <v>282</v>
      </c>
      <c r="D276" s="11" t="s">
        <v>208</v>
      </c>
      <c r="E276" s="11" t="s">
        <v>311</v>
      </c>
      <c r="F276" s="11"/>
      <c r="G276" s="27">
        <f>SUM(G277)</f>
        <v>26395.9</v>
      </c>
    </row>
    <row r="277" spans="1:7" ht="16.5">
      <c r="A277" s="19" t="s">
        <v>337</v>
      </c>
      <c r="B277" s="9">
        <v>804</v>
      </c>
      <c r="C277" s="11" t="s">
        <v>282</v>
      </c>
      <c r="D277" s="11" t="s">
        <v>208</v>
      </c>
      <c r="E277" s="11" t="s">
        <v>313</v>
      </c>
      <c r="F277" s="11"/>
      <c r="G277" s="27">
        <f>G278</f>
        <v>26395.9</v>
      </c>
    </row>
    <row r="278" spans="1:7" ht="16.5">
      <c r="A278" s="19" t="s">
        <v>335</v>
      </c>
      <c r="B278" s="9">
        <v>804</v>
      </c>
      <c r="C278" s="11" t="s">
        <v>282</v>
      </c>
      <c r="D278" s="11" t="s">
        <v>208</v>
      </c>
      <c r="E278" s="11" t="s">
        <v>313</v>
      </c>
      <c r="F278" s="11" t="s">
        <v>41</v>
      </c>
      <c r="G278" s="80">
        <v>26395.9</v>
      </c>
    </row>
    <row r="279" spans="1:7" ht="16.5">
      <c r="A279" s="19" t="s">
        <v>47</v>
      </c>
      <c r="B279" s="9">
        <v>804</v>
      </c>
      <c r="C279" s="11" t="s">
        <v>282</v>
      </c>
      <c r="D279" s="11" t="s">
        <v>208</v>
      </c>
      <c r="E279" s="11" t="s">
        <v>174</v>
      </c>
      <c r="F279" s="11"/>
      <c r="G279" s="27">
        <f>SUM(G280)</f>
        <v>7360</v>
      </c>
    </row>
    <row r="280" spans="1:7" ht="16.5">
      <c r="A280" s="22" t="s">
        <v>48</v>
      </c>
      <c r="B280" s="9">
        <v>804</v>
      </c>
      <c r="C280" s="11" t="s">
        <v>282</v>
      </c>
      <c r="D280" s="11" t="s">
        <v>208</v>
      </c>
      <c r="E280" s="11" t="s">
        <v>177</v>
      </c>
      <c r="F280" s="11"/>
      <c r="G280" s="27">
        <f>SUM(G281)</f>
        <v>7360</v>
      </c>
    </row>
    <row r="281" spans="1:7" ht="16.5">
      <c r="A281" s="19" t="s">
        <v>335</v>
      </c>
      <c r="B281" s="9">
        <v>804</v>
      </c>
      <c r="C281" s="11" t="s">
        <v>282</v>
      </c>
      <c r="D281" s="11" t="s">
        <v>208</v>
      </c>
      <c r="E281" s="11" t="s">
        <v>177</v>
      </c>
      <c r="F281" s="11" t="s">
        <v>41</v>
      </c>
      <c r="G281" s="80">
        <v>7360</v>
      </c>
    </row>
    <row r="282" spans="1:7" ht="16.5">
      <c r="A282" s="19" t="s">
        <v>220</v>
      </c>
      <c r="B282" s="9">
        <v>804</v>
      </c>
      <c r="C282" s="11" t="s">
        <v>282</v>
      </c>
      <c r="D282" s="11" t="s">
        <v>208</v>
      </c>
      <c r="E282" s="11" t="s">
        <v>182</v>
      </c>
      <c r="F282" s="11"/>
      <c r="G282" s="80">
        <f>G283</f>
        <v>10</v>
      </c>
    </row>
    <row r="283" spans="1:7" ht="55.5" customHeight="1">
      <c r="A283" s="19" t="s">
        <v>524</v>
      </c>
      <c r="B283" s="9">
        <v>804</v>
      </c>
      <c r="C283" s="11" t="s">
        <v>282</v>
      </c>
      <c r="D283" s="11" t="s">
        <v>208</v>
      </c>
      <c r="E283" s="11" t="s">
        <v>522</v>
      </c>
      <c r="F283" s="11"/>
      <c r="G283" s="80">
        <f>G284</f>
        <v>10</v>
      </c>
    </row>
    <row r="284" spans="1:7" ht="16.5">
      <c r="A284" s="19" t="s">
        <v>335</v>
      </c>
      <c r="B284" s="9">
        <v>804</v>
      </c>
      <c r="C284" s="11" t="s">
        <v>282</v>
      </c>
      <c r="D284" s="11" t="s">
        <v>208</v>
      </c>
      <c r="E284" s="11" t="s">
        <v>522</v>
      </c>
      <c r="F284" s="11" t="s">
        <v>41</v>
      </c>
      <c r="G284" s="80">
        <v>10</v>
      </c>
    </row>
    <row r="285" spans="1:7" ht="16.5">
      <c r="A285" s="49" t="s">
        <v>350</v>
      </c>
      <c r="B285" s="9">
        <v>805</v>
      </c>
      <c r="C285" s="11"/>
      <c r="D285" s="11"/>
      <c r="E285" s="11"/>
      <c r="F285" s="11"/>
      <c r="G285" s="27">
        <f>G286+G402</f>
        <v>2868997.8</v>
      </c>
    </row>
    <row r="286" spans="1:7" ht="16.5">
      <c r="A286" s="16" t="s">
        <v>152</v>
      </c>
      <c r="B286" s="9">
        <v>805</v>
      </c>
      <c r="C286" s="11" t="s">
        <v>207</v>
      </c>
      <c r="D286" s="11"/>
      <c r="E286" s="11"/>
      <c r="F286" s="11"/>
      <c r="G286" s="27">
        <f>G287+G309+G358+G351</f>
        <v>2743705.9</v>
      </c>
    </row>
    <row r="287" spans="1:7" ht="16.5">
      <c r="A287" s="16" t="s">
        <v>391</v>
      </c>
      <c r="B287" s="9">
        <v>805</v>
      </c>
      <c r="C287" s="11" t="s">
        <v>207</v>
      </c>
      <c r="D287" s="11" t="s">
        <v>279</v>
      </c>
      <c r="E287" s="11"/>
      <c r="F287" s="11"/>
      <c r="G287" s="27">
        <f>G288+G297+G305</f>
        <v>1149705.6999999997</v>
      </c>
    </row>
    <row r="288" spans="1:7" ht="16.5">
      <c r="A288" s="16" t="s">
        <v>392</v>
      </c>
      <c r="B288" s="9">
        <v>805</v>
      </c>
      <c r="C288" s="11" t="s">
        <v>207</v>
      </c>
      <c r="D288" s="11" t="s">
        <v>279</v>
      </c>
      <c r="E288" s="11" t="s">
        <v>178</v>
      </c>
      <c r="F288" s="11"/>
      <c r="G288" s="27">
        <f>G292+G289</f>
        <v>1140955.4999999998</v>
      </c>
    </row>
    <row r="289" spans="1:7" ht="33">
      <c r="A289" s="16" t="s">
        <v>461</v>
      </c>
      <c r="B289" s="9">
        <v>805</v>
      </c>
      <c r="C289" s="11" t="s">
        <v>207</v>
      </c>
      <c r="D289" s="11" t="s">
        <v>279</v>
      </c>
      <c r="E289" s="11" t="s">
        <v>460</v>
      </c>
      <c r="F289" s="11"/>
      <c r="G289" s="27">
        <f>G290+G291</f>
        <v>164556.9</v>
      </c>
    </row>
    <row r="290" spans="1:7" ht="33">
      <c r="A290" s="16" t="s">
        <v>84</v>
      </c>
      <c r="B290" s="9">
        <v>805</v>
      </c>
      <c r="C290" s="11" t="s">
        <v>207</v>
      </c>
      <c r="D290" s="11" t="s">
        <v>279</v>
      </c>
      <c r="E290" s="11" t="s">
        <v>460</v>
      </c>
      <c r="F290" s="11" t="s">
        <v>24</v>
      </c>
      <c r="G290" s="27">
        <v>5027.8</v>
      </c>
    </row>
    <row r="291" spans="1:7" ht="33">
      <c r="A291" s="19" t="s">
        <v>331</v>
      </c>
      <c r="B291" s="9">
        <v>805</v>
      </c>
      <c r="C291" s="11" t="s">
        <v>207</v>
      </c>
      <c r="D291" s="11" t="s">
        <v>279</v>
      </c>
      <c r="E291" s="11" t="s">
        <v>460</v>
      </c>
      <c r="F291" s="11" t="s">
        <v>26</v>
      </c>
      <c r="G291" s="27">
        <v>159529.1</v>
      </c>
    </row>
    <row r="292" spans="1:7" ht="16.5">
      <c r="A292" s="16" t="s">
        <v>106</v>
      </c>
      <c r="B292" s="9">
        <v>805</v>
      </c>
      <c r="C292" s="11" t="s">
        <v>207</v>
      </c>
      <c r="D292" s="11" t="s">
        <v>279</v>
      </c>
      <c r="E292" s="11" t="s">
        <v>179</v>
      </c>
      <c r="F292" s="11"/>
      <c r="G292" s="27">
        <f>G293+G295+G296+G294</f>
        <v>976398.5999999999</v>
      </c>
    </row>
    <row r="293" spans="1:7" ht="33">
      <c r="A293" s="16" t="s">
        <v>84</v>
      </c>
      <c r="B293" s="9">
        <v>805</v>
      </c>
      <c r="C293" s="11" t="s">
        <v>207</v>
      </c>
      <c r="D293" s="11" t="s">
        <v>279</v>
      </c>
      <c r="E293" s="11" t="s">
        <v>179</v>
      </c>
      <c r="F293" s="11" t="s">
        <v>24</v>
      </c>
      <c r="G293" s="80">
        <v>37732.6</v>
      </c>
    </row>
    <row r="294" spans="1:7" ht="16.5">
      <c r="A294" s="19" t="s">
        <v>83</v>
      </c>
      <c r="B294" s="9">
        <v>805</v>
      </c>
      <c r="C294" s="11" t="s">
        <v>207</v>
      </c>
      <c r="D294" s="11" t="s">
        <v>279</v>
      </c>
      <c r="E294" s="11" t="s">
        <v>179</v>
      </c>
      <c r="F294" s="11" t="s">
        <v>25</v>
      </c>
      <c r="G294" s="80">
        <v>4736.1</v>
      </c>
    </row>
    <row r="295" spans="1:7" ht="33">
      <c r="A295" s="19" t="s">
        <v>331</v>
      </c>
      <c r="B295" s="9">
        <v>805</v>
      </c>
      <c r="C295" s="11" t="s">
        <v>207</v>
      </c>
      <c r="D295" s="11" t="s">
        <v>279</v>
      </c>
      <c r="E295" s="11" t="s">
        <v>179</v>
      </c>
      <c r="F295" s="11" t="s">
        <v>26</v>
      </c>
      <c r="G295" s="80">
        <v>921126.7</v>
      </c>
    </row>
    <row r="296" spans="1:7" ht="16.5">
      <c r="A296" s="19" t="s">
        <v>330</v>
      </c>
      <c r="B296" s="9">
        <v>805</v>
      </c>
      <c r="C296" s="11" t="s">
        <v>207</v>
      </c>
      <c r="D296" s="11" t="s">
        <v>279</v>
      </c>
      <c r="E296" s="11" t="s">
        <v>179</v>
      </c>
      <c r="F296" s="11" t="s">
        <v>299</v>
      </c>
      <c r="G296" s="80">
        <f>1741.5+11061.7</f>
        <v>12803.2</v>
      </c>
    </row>
    <row r="297" spans="1:7" ht="16.5">
      <c r="A297" s="22" t="s">
        <v>364</v>
      </c>
      <c r="B297" s="9">
        <v>805</v>
      </c>
      <c r="C297" s="11" t="s">
        <v>207</v>
      </c>
      <c r="D297" s="11" t="s">
        <v>279</v>
      </c>
      <c r="E297" s="11" t="s">
        <v>166</v>
      </c>
      <c r="F297" s="11"/>
      <c r="G297" s="27">
        <f>G298</f>
        <v>6201.799999999999</v>
      </c>
    </row>
    <row r="298" spans="1:7" ht="16.5">
      <c r="A298" s="22" t="s">
        <v>297</v>
      </c>
      <c r="B298" s="9">
        <v>805</v>
      </c>
      <c r="C298" s="11" t="s">
        <v>207</v>
      </c>
      <c r="D298" s="11" t="s">
        <v>279</v>
      </c>
      <c r="E298" s="11" t="s">
        <v>294</v>
      </c>
      <c r="F298" s="11"/>
      <c r="G298" s="27">
        <f>G299+G301+G303</f>
        <v>6201.799999999999</v>
      </c>
    </row>
    <row r="299" spans="1:7" ht="49.5">
      <c r="A299" s="16" t="s">
        <v>80</v>
      </c>
      <c r="B299" s="9">
        <v>805</v>
      </c>
      <c r="C299" s="11" t="s">
        <v>207</v>
      </c>
      <c r="D299" s="11" t="s">
        <v>279</v>
      </c>
      <c r="E299" s="11" t="s">
        <v>79</v>
      </c>
      <c r="F299" s="11"/>
      <c r="G299" s="27">
        <f>G300</f>
        <v>2090</v>
      </c>
    </row>
    <row r="300" spans="1:7" s="40" customFormat="1" ht="16.5">
      <c r="A300" s="19" t="s">
        <v>235</v>
      </c>
      <c r="B300" s="9">
        <v>805</v>
      </c>
      <c r="C300" s="11" t="s">
        <v>207</v>
      </c>
      <c r="D300" s="11" t="s">
        <v>279</v>
      </c>
      <c r="E300" s="11" t="s">
        <v>79</v>
      </c>
      <c r="F300" s="11" t="s">
        <v>326</v>
      </c>
      <c r="G300" s="80">
        <v>2090</v>
      </c>
    </row>
    <row r="301" spans="1:7" s="40" customFormat="1" ht="49.5">
      <c r="A301" s="19" t="s">
        <v>201</v>
      </c>
      <c r="B301" s="9">
        <v>805</v>
      </c>
      <c r="C301" s="11" t="s">
        <v>207</v>
      </c>
      <c r="D301" s="11" t="s">
        <v>279</v>
      </c>
      <c r="E301" s="11" t="s">
        <v>200</v>
      </c>
      <c r="F301" s="11"/>
      <c r="G301" s="27">
        <f>G302</f>
        <v>97.6</v>
      </c>
    </row>
    <row r="302" spans="1:7" s="40" customFormat="1" ht="16.5">
      <c r="A302" s="19" t="s">
        <v>235</v>
      </c>
      <c r="B302" s="9">
        <v>805</v>
      </c>
      <c r="C302" s="11" t="s">
        <v>207</v>
      </c>
      <c r="D302" s="11" t="s">
        <v>279</v>
      </c>
      <c r="E302" s="11" t="s">
        <v>200</v>
      </c>
      <c r="F302" s="11" t="s">
        <v>326</v>
      </c>
      <c r="G302" s="80">
        <v>97.6</v>
      </c>
    </row>
    <row r="303" spans="1:7" s="40" customFormat="1" ht="33">
      <c r="A303" s="16" t="s">
        <v>485</v>
      </c>
      <c r="B303" s="9">
        <v>805</v>
      </c>
      <c r="C303" s="11" t="s">
        <v>207</v>
      </c>
      <c r="D303" s="11" t="s">
        <v>279</v>
      </c>
      <c r="E303" s="11" t="s">
        <v>419</v>
      </c>
      <c r="F303" s="11"/>
      <c r="G303" s="27">
        <f>G304</f>
        <v>4014.2</v>
      </c>
    </row>
    <row r="304" spans="1:7" s="40" customFormat="1" ht="16.5">
      <c r="A304" s="19" t="s">
        <v>235</v>
      </c>
      <c r="B304" s="9">
        <v>805</v>
      </c>
      <c r="C304" s="11" t="s">
        <v>207</v>
      </c>
      <c r="D304" s="11" t="s">
        <v>279</v>
      </c>
      <c r="E304" s="11" t="s">
        <v>419</v>
      </c>
      <c r="F304" s="11" t="s">
        <v>326</v>
      </c>
      <c r="G304" s="80">
        <v>4014.2</v>
      </c>
    </row>
    <row r="305" spans="1:7" s="40" customFormat="1" ht="16.5">
      <c r="A305" s="20" t="s">
        <v>305</v>
      </c>
      <c r="B305" s="9">
        <v>805</v>
      </c>
      <c r="C305" s="11" t="s">
        <v>207</v>
      </c>
      <c r="D305" s="11" t="s">
        <v>279</v>
      </c>
      <c r="E305" s="11" t="s">
        <v>306</v>
      </c>
      <c r="F305" s="11"/>
      <c r="G305" s="27">
        <f>G306</f>
        <v>2548.4</v>
      </c>
    </row>
    <row r="306" spans="1:7" s="40" customFormat="1" ht="16.5">
      <c r="A306" s="20" t="s">
        <v>51</v>
      </c>
      <c r="B306" s="9">
        <v>805</v>
      </c>
      <c r="C306" s="11" t="s">
        <v>207</v>
      </c>
      <c r="D306" s="11" t="s">
        <v>279</v>
      </c>
      <c r="E306" s="11" t="s">
        <v>308</v>
      </c>
      <c r="F306" s="11"/>
      <c r="G306" s="27">
        <f>G307</f>
        <v>2548.4</v>
      </c>
    </row>
    <row r="307" spans="1:7" s="40" customFormat="1" ht="71.25" customHeight="1">
      <c r="A307" s="20" t="s">
        <v>53</v>
      </c>
      <c r="B307" s="9">
        <v>805</v>
      </c>
      <c r="C307" s="11" t="s">
        <v>207</v>
      </c>
      <c r="D307" s="11" t="s">
        <v>279</v>
      </c>
      <c r="E307" s="11" t="s">
        <v>52</v>
      </c>
      <c r="F307" s="11"/>
      <c r="G307" s="27">
        <f>G308</f>
        <v>2548.4</v>
      </c>
    </row>
    <row r="308" spans="1:7" s="40" customFormat="1" ht="33">
      <c r="A308" s="19" t="s">
        <v>331</v>
      </c>
      <c r="B308" s="9">
        <v>805</v>
      </c>
      <c r="C308" s="11" t="s">
        <v>207</v>
      </c>
      <c r="D308" s="11" t="s">
        <v>279</v>
      </c>
      <c r="E308" s="11" t="s">
        <v>52</v>
      </c>
      <c r="F308" s="11" t="s">
        <v>26</v>
      </c>
      <c r="G308" s="80">
        <v>2548.4</v>
      </c>
    </row>
    <row r="309" spans="1:7" ht="16.5">
      <c r="A309" s="16" t="s">
        <v>357</v>
      </c>
      <c r="B309" s="9">
        <v>805</v>
      </c>
      <c r="C309" s="11" t="s">
        <v>207</v>
      </c>
      <c r="D309" s="11" t="s">
        <v>280</v>
      </c>
      <c r="E309" s="11"/>
      <c r="F309" s="11"/>
      <c r="G309" s="27">
        <f>G310+G320+G332+G343+G338+G324</f>
        <v>1437471.2000000002</v>
      </c>
    </row>
    <row r="310" spans="1:7" ht="16.5">
      <c r="A310" s="16" t="s">
        <v>393</v>
      </c>
      <c r="B310" s="9">
        <v>805</v>
      </c>
      <c r="C310" s="11" t="s">
        <v>207</v>
      </c>
      <c r="D310" s="11" t="s">
        <v>280</v>
      </c>
      <c r="E310" s="11" t="s">
        <v>180</v>
      </c>
      <c r="F310" s="11"/>
      <c r="G310" s="27">
        <f>G311+G317</f>
        <v>1106080.1</v>
      </c>
    </row>
    <row r="311" spans="1:7" ht="16.5">
      <c r="A311" s="16" t="s">
        <v>106</v>
      </c>
      <c r="B311" s="9">
        <v>805</v>
      </c>
      <c r="C311" s="11" t="s">
        <v>207</v>
      </c>
      <c r="D311" s="11" t="s">
        <v>280</v>
      </c>
      <c r="E311" s="11" t="s">
        <v>181</v>
      </c>
      <c r="F311" s="11"/>
      <c r="G311" s="27">
        <f>G312+G314+G315+G316+G313</f>
        <v>156466.4</v>
      </c>
    </row>
    <row r="312" spans="1:7" ht="33">
      <c r="A312" s="19" t="s">
        <v>250</v>
      </c>
      <c r="B312" s="9">
        <v>805</v>
      </c>
      <c r="C312" s="11" t="s">
        <v>207</v>
      </c>
      <c r="D312" s="11" t="s">
        <v>280</v>
      </c>
      <c r="E312" s="11" t="s">
        <v>181</v>
      </c>
      <c r="F312" s="11" t="s">
        <v>24</v>
      </c>
      <c r="G312" s="80">
        <v>3078.9</v>
      </c>
    </row>
    <row r="313" spans="1:7" ht="16.5">
      <c r="A313" s="19" t="s">
        <v>83</v>
      </c>
      <c r="B313" s="9">
        <v>805</v>
      </c>
      <c r="C313" s="11" t="s">
        <v>207</v>
      </c>
      <c r="D313" s="11" t="s">
        <v>280</v>
      </c>
      <c r="E313" s="11" t="s">
        <v>181</v>
      </c>
      <c r="F313" s="11" t="s">
        <v>25</v>
      </c>
      <c r="G313" s="80">
        <v>30</v>
      </c>
    </row>
    <row r="314" spans="1:7" ht="33">
      <c r="A314" s="19" t="s">
        <v>331</v>
      </c>
      <c r="B314" s="9">
        <v>805</v>
      </c>
      <c r="C314" s="11" t="s">
        <v>207</v>
      </c>
      <c r="D314" s="11" t="s">
        <v>280</v>
      </c>
      <c r="E314" s="11" t="s">
        <v>181</v>
      </c>
      <c r="F314" s="11" t="s">
        <v>26</v>
      </c>
      <c r="G314" s="80">
        <v>147852.7</v>
      </c>
    </row>
    <row r="315" spans="1:7" ht="16.5">
      <c r="A315" s="19" t="s">
        <v>330</v>
      </c>
      <c r="B315" s="9">
        <v>805</v>
      </c>
      <c r="C315" s="11" t="s">
        <v>207</v>
      </c>
      <c r="D315" s="11" t="s">
        <v>280</v>
      </c>
      <c r="E315" s="11" t="s">
        <v>181</v>
      </c>
      <c r="F315" s="11" t="s">
        <v>299</v>
      </c>
      <c r="G315" s="80">
        <f>121.5+4932.3</f>
        <v>5053.8</v>
      </c>
    </row>
    <row r="316" spans="1:7" ht="16.5">
      <c r="A316" s="19" t="s">
        <v>203</v>
      </c>
      <c r="B316" s="9">
        <v>805</v>
      </c>
      <c r="C316" s="11" t="s">
        <v>207</v>
      </c>
      <c r="D316" s="11" t="s">
        <v>280</v>
      </c>
      <c r="E316" s="11" t="s">
        <v>181</v>
      </c>
      <c r="F316" s="11" t="s">
        <v>202</v>
      </c>
      <c r="G316" s="80">
        <v>451</v>
      </c>
    </row>
    <row r="317" spans="1:7" ht="16.5">
      <c r="A317" s="16" t="s">
        <v>57</v>
      </c>
      <c r="B317" s="9">
        <v>805</v>
      </c>
      <c r="C317" s="11" t="s">
        <v>207</v>
      </c>
      <c r="D317" s="11" t="s">
        <v>280</v>
      </c>
      <c r="E317" s="11" t="s">
        <v>181</v>
      </c>
      <c r="F317" s="11"/>
      <c r="G317" s="27">
        <f>G318+G319</f>
        <v>949613.7000000001</v>
      </c>
    </row>
    <row r="318" spans="1:7" ht="49.5">
      <c r="A318" s="19" t="s">
        <v>17</v>
      </c>
      <c r="B318" s="9">
        <v>805</v>
      </c>
      <c r="C318" s="11" t="s">
        <v>207</v>
      </c>
      <c r="D318" s="11" t="s">
        <v>280</v>
      </c>
      <c r="E318" s="11" t="s">
        <v>181</v>
      </c>
      <c r="F318" s="11" t="s">
        <v>24</v>
      </c>
      <c r="G318" s="80">
        <v>19581.3</v>
      </c>
    </row>
    <row r="319" spans="1:7" ht="49.5">
      <c r="A319" s="19" t="s">
        <v>18</v>
      </c>
      <c r="B319" s="9">
        <v>805</v>
      </c>
      <c r="C319" s="11" t="s">
        <v>207</v>
      </c>
      <c r="D319" s="11" t="s">
        <v>280</v>
      </c>
      <c r="E319" s="11" t="s">
        <v>181</v>
      </c>
      <c r="F319" s="11" t="s">
        <v>26</v>
      </c>
      <c r="G319" s="80">
        <v>930032.4</v>
      </c>
    </row>
    <row r="320" spans="1:7" ht="16.5">
      <c r="A320" s="16" t="s">
        <v>394</v>
      </c>
      <c r="B320" s="9">
        <v>805</v>
      </c>
      <c r="C320" s="11" t="s">
        <v>207</v>
      </c>
      <c r="D320" s="11" t="s">
        <v>280</v>
      </c>
      <c r="E320" s="11" t="s">
        <v>183</v>
      </c>
      <c r="F320" s="11"/>
      <c r="G320" s="27">
        <f>G321</f>
        <v>68639.3</v>
      </c>
    </row>
    <row r="321" spans="1:7" ht="16.5">
      <c r="A321" s="16" t="s">
        <v>106</v>
      </c>
      <c r="B321" s="9">
        <v>805</v>
      </c>
      <c r="C321" s="11" t="s">
        <v>207</v>
      </c>
      <c r="D321" s="11" t="s">
        <v>280</v>
      </c>
      <c r="E321" s="11" t="s">
        <v>184</v>
      </c>
      <c r="F321" s="11"/>
      <c r="G321" s="27">
        <f>G322+G323</f>
        <v>68639.3</v>
      </c>
    </row>
    <row r="322" spans="1:7" ht="33">
      <c r="A322" s="19" t="s">
        <v>331</v>
      </c>
      <c r="B322" s="9">
        <v>805</v>
      </c>
      <c r="C322" s="11" t="s">
        <v>207</v>
      </c>
      <c r="D322" s="11" t="s">
        <v>280</v>
      </c>
      <c r="E322" s="11" t="s">
        <v>184</v>
      </c>
      <c r="F322" s="11" t="s">
        <v>26</v>
      </c>
      <c r="G322" s="80">
        <v>68427.5</v>
      </c>
    </row>
    <row r="323" spans="1:7" ht="16.5">
      <c r="A323" s="19" t="s">
        <v>330</v>
      </c>
      <c r="B323" s="9">
        <v>805</v>
      </c>
      <c r="C323" s="11" t="s">
        <v>207</v>
      </c>
      <c r="D323" s="11" t="s">
        <v>280</v>
      </c>
      <c r="E323" s="11" t="s">
        <v>184</v>
      </c>
      <c r="F323" s="11" t="s">
        <v>299</v>
      </c>
      <c r="G323" s="80">
        <v>211.8</v>
      </c>
    </row>
    <row r="324" spans="1:7" ht="16.5">
      <c r="A324" s="19" t="s">
        <v>506</v>
      </c>
      <c r="B324" s="9">
        <v>805</v>
      </c>
      <c r="C324" s="11" t="s">
        <v>207</v>
      </c>
      <c r="D324" s="11" t="s">
        <v>280</v>
      </c>
      <c r="E324" s="11" t="s">
        <v>507</v>
      </c>
      <c r="F324" s="11"/>
      <c r="G324" s="80">
        <f>G325+G330+G328</f>
        <v>4196.2</v>
      </c>
    </row>
    <row r="325" spans="1:7" ht="16.5">
      <c r="A325" s="19" t="s">
        <v>538</v>
      </c>
      <c r="B325" s="9">
        <v>805</v>
      </c>
      <c r="C325" s="11" t="s">
        <v>207</v>
      </c>
      <c r="D325" s="11" t="s">
        <v>280</v>
      </c>
      <c r="E325" s="11" t="s">
        <v>527</v>
      </c>
      <c r="F325" s="11"/>
      <c r="G325" s="80">
        <f>G326+G327</f>
        <v>627.2</v>
      </c>
    </row>
    <row r="326" spans="1:7" ht="16.5">
      <c r="A326" s="19" t="s">
        <v>83</v>
      </c>
      <c r="B326" s="9">
        <v>805</v>
      </c>
      <c r="C326" s="11" t="s">
        <v>207</v>
      </c>
      <c r="D326" s="11" t="s">
        <v>280</v>
      </c>
      <c r="E326" s="11" t="s">
        <v>527</v>
      </c>
      <c r="F326" s="11" t="s">
        <v>25</v>
      </c>
      <c r="G326" s="80">
        <v>313.6</v>
      </c>
    </row>
    <row r="327" spans="1:7" ht="16.5">
      <c r="A327" s="19" t="s">
        <v>330</v>
      </c>
      <c r="B327" s="9">
        <v>805</v>
      </c>
      <c r="C327" s="11" t="s">
        <v>207</v>
      </c>
      <c r="D327" s="11" t="s">
        <v>280</v>
      </c>
      <c r="E327" s="11" t="s">
        <v>527</v>
      </c>
      <c r="F327" s="11" t="s">
        <v>299</v>
      </c>
      <c r="G327" s="80">
        <v>313.6</v>
      </c>
    </row>
    <row r="328" spans="1:7" ht="53.25" customHeight="1">
      <c r="A328" s="19" t="s">
        <v>535</v>
      </c>
      <c r="B328" s="9">
        <v>805</v>
      </c>
      <c r="C328" s="11" t="s">
        <v>207</v>
      </c>
      <c r="D328" s="11" t="s">
        <v>280</v>
      </c>
      <c r="E328" s="11" t="s">
        <v>528</v>
      </c>
      <c r="F328" s="11"/>
      <c r="G328" s="85">
        <f>G329</f>
        <v>500</v>
      </c>
    </row>
    <row r="329" spans="1:7" ht="16.5">
      <c r="A329" s="19" t="s">
        <v>330</v>
      </c>
      <c r="B329" s="9">
        <v>805</v>
      </c>
      <c r="C329" s="11" t="s">
        <v>207</v>
      </c>
      <c r="D329" s="11" t="s">
        <v>280</v>
      </c>
      <c r="E329" s="11" t="s">
        <v>528</v>
      </c>
      <c r="F329" s="11" t="s">
        <v>299</v>
      </c>
      <c r="G329" s="80">
        <v>500</v>
      </c>
    </row>
    <row r="330" spans="1:7" ht="18" customHeight="1">
      <c r="A330" s="84" t="s">
        <v>537</v>
      </c>
      <c r="B330" s="9">
        <v>805</v>
      </c>
      <c r="C330" s="11" t="s">
        <v>207</v>
      </c>
      <c r="D330" s="11" t="s">
        <v>280</v>
      </c>
      <c r="E330" s="11" t="s">
        <v>536</v>
      </c>
      <c r="F330" s="11"/>
      <c r="G330" s="80">
        <f>G331</f>
        <v>3069</v>
      </c>
    </row>
    <row r="331" spans="1:7" ht="16.5">
      <c r="A331" s="19" t="s">
        <v>330</v>
      </c>
      <c r="B331" s="9">
        <v>805</v>
      </c>
      <c r="C331" s="11" t="s">
        <v>207</v>
      </c>
      <c r="D331" s="11" t="s">
        <v>280</v>
      </c>
      <c r="E331" s="11" t="s">
        <v>536</v>
      </c>
      <c r="F331" s="11" t="s">
        <v>299</v>
      </c>
      <c r="G331" s="80">
        <v>3069</v>
      </c>
    </row>
    <row r="332" spans="1:7" ht="16.5">
      <c r="A332" s="22" t="s">
        <v>364</v>
      </c>
      <c r="B332" s="9">
        <v>805</v>
      </c>
      <c r="C332" s="11" t="s">
        <v>207</v>
      </c>
      <c r="D332" s="11" t="s">
        <v>280</v>
      </c>
      <c r="E332" s="11" t="s">
        <v>166</v>
      </c>
      <c r="F332" s="11"/>
      <c r="G332" s="27">
        <f>G333</f>
        <v>2057.8</v>
      </c>
    </row>
    <row r="333" spans="1:7" ht="16.5">
      <c r="A333" s="22" t="s">
        <v>297</v>
      </c>
      <c r="B333" s="9">
        <v>805</v>
      </c>
      <c r="C333" s="11" t="s">
        <v>207</v>
      </c>
      <c r="D333" s="11" t="s">
        <v>280</v>
      </c>
      <c r="E333" s="11" t="s">
        <v>294</v>
      </c>
      <c r="F333" s="11"/>
      <c r="G333" s="27">
        <f>G334+G336</f>
        <v>2057.8</v>
      </c>
    </row>
    <row r="334" spans="1:7" ht="49.5">
      <c r="A334" s="16" t="s">
        <v>80</v>
      </c>
      <c r="B334" s="9">
        <v>805</v>
      </c>
      <c r="C334" s="11" t="s">
        <v>207</v>
      </c>
      <c r="D334" s="11" t="s">
        <v>280</v>
      </c>
      <c r="E334" s="11" t="s">
        <v>79</v>
      </c>
      <c r="F334" s="11"/>
      <c r="G334" s="27">
        <f>G335</f>
        <v>1829.9</v>
      </c>
    </row>
    <row r="335" spans="1:7" ht="16.5">
      <c r="A335" s="19" t="s">
        <v>235</v>
      </c>
      <c r="B335" s="9">
        <v>805</v>
      </c>
      <c r="C335" s="11" t="s">
        <v>207</v>
      </c>
      <c r="D335" s="11" t="s">
        <v>280</v>
      </c>
      <c r="E335" s="11" t="s">
        <v>79</v>
      </c>
      <c r="F335" s="11" t="s">
        <v>326</v>
      </c>
      <c r="G335" s="80">
        <v>1829.9</v>
      </c>
    </row>
    <row r="336" spans="1:7" ht="49.5">
      <c r="A336" s="19" t="s">
        <v>201</v>
      </c>
      <c r="B336" s="9">
        <v>805</v>
      </c>
      <c r="C336" s="11" t="s">
        <v>207</v>
      </c>
      <c r="D336" s="11" t="s">
        <v>280</v>
      </c>
      <c r="E336" s="11" t="s">
        <v>200</v>
      </c>
      <c r="F336" s="11"/>
      <c r="G336" s="27">
        <f>G337</f>
        <v>227.9</v>
      </c>
    </row>
    <row r="337" spans="1:7" ht="16.5">
      <c r="A337" s="19" t="s">
        <v>235</v>
      </c>
      <c r="B337" s="9">
        <v>805</v>
      </c>
      <c r="C337" s="11" t="s">
        <v>207</v>
      </c>
      <c r="D337" s="11" t="s">
        <v>280</v>
      </c>
      <c r="E337" s="11" t="s">
        <v>200</v>
      </c>
      <c r="F337" s="11" t="s">
        <v>326</v>
      </c>
      <c r="G337" s="80">
        <v>227.9</v>
      </c>
    </row>
    <row r="338" spans="1:7" ht="16.5">
      <c r="A338" s="19" t="s">
        <v>220</v>
      </c>
      <c r="B338" s="9">
        <v>805</v>
      </c>
      <c r="C338" s="11" t="s">
        <v>207</v>
      </c>
      <c r="D338" s="11" t="s">
        <v>280</v>
      </c>
      <c r="E338" s="11" t="s">
        <v>182</v>
      </c>
      <c r="F338" s="11"/>
      <c r="G338" s="80">
        <f>G339</f>
        <v>22922</v>
      </c>
    </row>
    <row r="339" spans="1:7" ht="33">
      <c r="A339" s="19" t="s">
        <v>490</v>
      </c>
      <c r="B339" s="9">
        <v>805</v>
      </c>
      <c r="C339" s="11" t="s">
        <v>207</v>
      </c>
      <c r="D339" s="11" t="s">
        <v>280</v>
      </c>
      <c r="E339" s="11" t="s">
        <v>489</v>
      </c>
      <c r="F339" s="11"/>
      <c r="G339" s="80">
        <f>SUM(G340:G342)</f>
        <v>22922</v>
      </c>
    </row>
    <row r="340" spans="1:7" ht="49.5">
      <c r="A340" s="19" t="s">
        <v>17</v>
      </c>
      <c r="B340" s="9">
        <v>805</v>
      </c>
      <c r="C340" s="11" t="s">
        <v>207</v>
      </c>
      <c r="D340" s="11" t="s">
        <v>280</v>
      </c>
      <c r="E340" s="11" t="s">
        <v>489</v>
      </c>
      <c r="F340" s="11" t="s">
        <v>24</v>
      </c>
      <c r="G340" s="80">
        <v>380.7</v>
      </c>
    </row>
    <row r="341" spans="1:7" ht="51" customHeight="1">
      <c r="A341" s="19" t="s">
        <v>18</v>
      </c>
      <c r="B341" s="9">
        <v>805</v>
      </c>
      <c r="C341" s="11" t="s">
        <v>207</v>
      </c>
      <c r="D341" s="11" t="s">
        <v>280</v>
      </c>
      <c r="E341" s="11" t="s">
        <v>489</v>
      </c>
      <c r="F341" s="11" t="s">
        <v>26</v>
      </c>
      <c r="G341" s="80">
        <v>22541.3</v>
      </c>
    </row>
    <row r="342" spans="1:7" ht="16.5">
      <c r="A342" s="19" t="s">
        <v>330</v>
      </c>
      <c r="B342" s="9">
        <v>805</v>
      </c>
      <c r="C342" s="11" t="s">
        <v>207</v>
      </c>
      <c r="D342" s="11" t="s">
        <v>280</v>
      </c>
      <c r="E342" s="11" t="s">
        <v>489</v>
      </c>
      <c r="F342" s="11" t="s">
        <v>299</v>
      </c>
      <c r="G342" s="80"/>
    </row>
    <row r="343" spans="1:7" ht="16.5">
      <c r="A343" s="19" t="s">
        <v>305</v>
      </c>
      <c r="B343" s="9">
        <v>805</v>
      </c>
      <c r="C343" s="11" t="s">
        <v>207</v>
      </c>
      <c r="D343" s="11" t="s">
        <v>280</v>
      </c>
      <c r="E343" s="11" t="s">
        <v>306</v>
      </c>
      <c r="F343" s="11"/>
      <c r="G343" s="27">
        <f>G344</f>
        <v>233575.8</v>
      </c>
    </row>
    <row r="344" spans="1:7" ht="16.5">
      <c r="A344" s="19" t="s">
        <v>309</v>
      </c>
      <c r="B344" s="9">
        <v>805</v>
      </c>
      <c r="C344" s="11" t="s">
        <v>207</v>
      </c>
      <c r="D344" s="11" t="s">
        <v>280</v>
      </c>
      <c r="E344" s="11" t="s">
        <v>308</v>
      </c>
      <c r="F344" s="11"/>
      <c r="G344" s="27">
        <f>G345+G348</f>
        <v>233575.8</v>
      </c>
    </row>
    <row r="345" spans="1:7" ht="115.5">
      <c r="A345" s="19" t="s">
        <v>388</v>
      </c>
      <c r="B345" s="9">
        <v>805</v>
      </c>
      <c r="C345" s="11" t="s">
        <v>207</v>
      </c>
      <c r="D345" s="11" t="s">
        <v>280</v>
      </c>
      <c r="E345" s="11" t="s">
        <v>310</v>
      </c>
      <c r="F345" s="11"/>
      <c r="G345" s="27">
        <f>SUM(G346:G347)</f>
        <v>111789.6</v>
      </c>
    </row>
    <row r="346" spans="1:7" ht="16.5">
      <c r="A346" s="19" t="s">
        <v>235</v>
      </c>
      <c r="B346" s="9">
        <v>805</v>
      </c>
      <c r="C346" s="11" t="s">
        <v>207</v>
      </c>
      <c r="D346" s="11" t="s">
        <v>280</v>
      </c>
      <c r="E346" s="11" t="s">
        <v>310</v>
      </c>
      <c r="F346" s="11" t="s">
        <v>326</v>
      </c>
      <c r="G346" s="80">
        <v>1227.8</v>
      </c>
    </row>
    <row r="347" spans="1:7" ht="38.25" customHeight="1">
      <c r="A347" s="19" t="s">
        <v>331</v>
      </c>
      <c r="B347" s="9">
        <v>805</v>
      </c>
      <c r="C347" s="11" t="s">
        <v>207</v>
      </c>
      <c r="D347" s="11" t="s">
        <v>280</v>
      </c>
      <c r="E347" s="11" t="s">
        <v>310</v>
      </c>
      <c r="F347" s="11" t="s">
        <v>26</v>
      </c>
      <c r="G347" s="80">
        <v>110561.8</v>
      </c>
    </row>
    <row r="348" spans="1:7" ht="90" customHeight="1">
      <c r="A348" s="52" t="s">
        <v>54</v>
      </c>
      <c r="B348" s="9">
        <v>805</v>
      </c>
      <c r="C348" s="11" t="s">
        <v>207</v>
      </c>
      <c r="D348" s="11" t="s">
        <v>280</v>
      </c>
      <c r="E348" s="11" t="s">
        <v>186</v>
      </c>
      <c r="F348" s="11"/>
      <c r="G348" s="27">
        <f>SUM(G349:G350)</f>
        <v>121786.2</v>
      </c>
    </row>
    <row r="349" spans="1:7" ht="16.5">
      <c r="A349" s="19" t="s">
        <v>235</v>
      </c>
      <c r="B349" s="9">
        <v>805</v>
      </c>
      <c r="C349" s="11" t="s">
        <v>207</v>
      </c>
      <c r="D349" s="11" t="s">
        <v>280</v>
      </c>
      <c r="E349" s="11" t="s">
        <v>186</v>
      </c>
      <c r="F349" s="11" t="s">
        <v>326</v>
      </c>
      <c r="G349" s="80">
        <v>166.4</v>
      </c>
    </row>
    <row r="350" spans="1:7" ht="35.25" customHeight="1">
      <c r="A350" s="19" t="s">
        <v>331</v>
      </c>
      <c r="B350" s="9">
        <v>805</v>
      </c>
      <c r="C350" s="11" t="s">
        <v>207</v>
      </c>
      <c r="D350" s="11" t="s">
        <v>280</v>
      </c>
      <c r="E350" s="11" t="s">
        <v>186</v>
      </c>
      <c r="F350" s="11" t="s">
        <v>26</v>
      </c>
      <c r="G350" s="80">
        <v>121619.8</v>
      </c>
    </row>
    <row r="351" spans="1:7" ht="16.5">
      <c r="A351" s="16" t="s">
        <v>224</v>
      </c>
      <c r="B351" s="9">
        <v>805</v>
      </c>
      <c r="C351" s="11" t="s">
        <v>207</v>
      </c>
      <c r="D351" s="11" t="s">
        <v>207</v>
      </c>
      <c r="E351" s="11"/>
      <c r="F351" s="11"/>
      <c r="G351" s="27">
        <f>G352</f>
        <v>8109</v>
      </c>
    </row>
    <row r="352" spans="1:7" ht="16.5">
      <c r="A352" s="19" t="s">
        <v>305</v>
      </c>
      <c r="B352" s="9">
        <v>805</v>
      </c>
      <c r="C352" s="11" t="s">
        <v>207</v>
      </c>
      <c r="D352" s="11" t="s">
        <v>207</v>
      </c>
      <c r="E352" s="11" t="s">
        <v>306</v>
      </c>
      <c r="F352" s="11"/>
      <c r="G352" s="27">
        <f>G353+G356</f>
        <v>8109</v>
      </c>
    </row>
    <row r="353" spans="1:7" ht="16.5">
      <c r="A353" s="19" t="s">
        <v>309</v>
      </c>
      <c r="B353" s="9">
        <v>805</v>
      </c>
      <c r="C353" s="11" t="s">
        <v>207</v>
      </c>
      <c r="D353" s="11" t="s">
        <v>207</v>
      </c>
      <c r="E353" s="11" t="s">
        <v>308</v>
      </c>
      <c r="F353" s="11"/>
      <c r="G353" s="27">
        <f>G354</f>
        <v>6188</v>
      </c>
    </row>
    <row r="354" spans="1:7" ht="117.75" customHeight="1">
      <c r="A354" s="19" t="s">
        <v>388</v>
      </c>
      <c r="B354" s="9">
        <v>805</v>
      </c>
      <c r="C354" s="11" t="s">
        <v>207</v>
      </c>
      <c r="D354" s="11" t="s">
        <v>207</v>
      </c>
      <c r="E354" s="11" t="s">
        <v>310</v>
      </c>
      <c r="F354" s="11"/>
      <c r="G354" s="27">
        <f>SUM(G355:G355)</f>
        <v>6188</v>
      </c>
    </row>
    <row r="355" spans="1:7" ht="16.5">
      <c r="A355" s="19" t="s">
        <v>404</v>
      </c>
      <c r="B355" s="9">
        <v>805</v>
      </c>
      <c r="C355" s="11" t="s">
        <v>207</v>
      </c>
      <c r="D355" s="11" t="s">
        <v>207</v>
      </c>
      <c r="E355" s="11" t="s">
        <v>310</v>
      </c>
      <c r="F355" s="11" t="s">
        <v>405</v>
      </c>
      <c r="G355" s="80">
        <v>6188</v>
      </c>
    </row>
    <row r="356" spans="1:7" ht="115.5">
      <c r="A356" s="16" t="s">
        <v>12</v>
      </c>
      <c r="B356" s="9">
        <v>805</v>
      </c>
      <c r="C356" s="11" t="s">
        <v>207</v>
      </c>
      <c r="D356" s="11" t="s">
        <v>207</v>
      </c>
      <c r="E356" s="11" t="s">
        <v>303</v>
      </c>
      <c r="F356" s="11"/>
      <c r="G356" s="80">
        <f>G357</f>
        <v>1921</v>
      </c>
    </row>
    <row r="357" spans="1:7" ht="16.5">
      <c r="A357" s="16" t="s">
        <v>330</v>
      </c>
      <c r="B357" s="9">
        <v>805</v>
      </c>
      <c r="C357" s="11" t="s">
        <v>207</v>
      </c>
      <c r="D357" s="11" t="s">
        <v>207</v>
      </c>
      <c r="E357" s="11" t="s">
        <v>303</v>
      </c>
      <c r="F357" s="11" t="s">
        <v>299</v>
      </c>
      <c r="G357" s="80">
        <v>1921</v>
      </c>
    </row>
    <row r="358" spans="1:7" ht="16.5">
      <c r="A358" s="16" t="s">
        <v>358</v>
      </c>
      <c r="B358" s="9">
        <v>805</v>
      </c>
      <c r="C358" s="11" t="s">
        <v>207</v>
      </c>
      <c r="D358" s="11" t="s">
        <v>315</v>
      </c>
      <c r="E358" s="11"/>
      <c r="F358" s="11"/>
      <c r="G358" s="27">
        <f>G359+G366+G372+G378+G362+G369</f>
        <v>148420</v>
      </c>
    </row>
    <row r="359" spans="1:7" ht="49.5">
      <c r="A359" s="19" t="s">
        <v>333</v>
      </c>
      <c r="B359" s="9">
        <v>805</v>
      </c>
      <c r="C359" s="11" t="s">
        <v>207</v>
      </c>
      <c r="D359" s="11" t="s">
        <v>315</v>
      </c>
      <c r="E359" s="11" t="s">
        <v>311</v>
      </c>
      <c r="F359" s="11"/>
      <c r="G359" s="27">
        <f>SUM(G360)</f>
        <v>17778.2</v>
      </c>
    </row>
    <row r="360" spans="1:7" ht="16.5">
      <c r="A360" s="19" t="s">
        <v>337</v>
      </c>
      <c r="B360" s="9">
        <v>805</v>
      </c>
      <c r="C360" s="11" t="s">
        <v>207</v>
      </c>
      <c r="D360" s="11" t="s">
        <v>365</v>
      </c>
      <c r="E360" s="11" t="s">
        <v>313</v>
      </c>
      <c r="F360" s="11"/>
      <c r="G360" s="27">
        <f>SUM(G361)</f>
        <v>17778.2</v>
      </c>
    </row>
    <row r="361" spans="1:7" ht="16.5">
      <c r="A361" s="19" t="s">
        <v>335</v>
      </c>
      <c r="B361" s="9">
        <v>805</v>
      </c>
      <c r="C361" s="11" t="s">
        <v>207</v>
      </c>
      <c r="D361" s="11" t="s">
        <v>315</v>
      </c>
      <c r="E361" s="11" t="s">
        <v>313</v>
      </c>
      <c r="F361" s="11" t="s">
        <v>41</v>
      </c>
      <c r="G361" s="80">
        <v>17778.2</v>
      </c>
    </row>
    <row r="362" spans="1:7" ht="16.5">
      <c r="A362" s="19" t="s">
        <v>431</v>
      </c>
      <c r="B362" s="9">
        <v>805</v>
      </c>
      <c r="C362" s="11" t="s">
        <v>207</v>
      </c>
      <c r="D362" s="11" t="s">
        <v>315</v>
      </c>
      <c r="E362" s="11" t="s">
        <v>420</v>
      </c>
      <c r="F362" s="11"/>
      <c r="G362" s="27">
        <f>G363</f>
        <v>14660.3</v>
      </c>
    </row>
    <row r="363" spans="1:7" ht="16.5">
      <c r="A363" s="16" t="s">
        <v>106</v>
      </c>
      <c r="B363" s="9">
        <v>805</v>
      </c>
      <c r="C363" s="11" t="s">
        <v>207</v>
      </c>
      <c r="D363" s="11" t="s">
        <v>315</v>
      </c>
      <c r="E363" s="11" t="s">
        <v>421</v>
      </c>
      <c r="F363" s="11"/>
      <c r="G363" s="27">
        <f>G364+G365</f>
        <v>14660.3</v>
      </c>
    </row>
    <row r="364" spans="1:7" ht="33">
      <c r="A364" s="19" t="s">
        <v>331</v>
      </c>
      <c r="B364" s="9">
        <v>805</v>
      </c>
      <c r="C364" s="11" t="s">
        <v>207</v>
      </c>
      <c r="D364" s="11" t="s">
        <v>315</v>
      </c>
      <c r="E364" s="11" t="s">
        <v>421</v>
      </c>
      <c r="F364" s="11" t="s">
        <v>26</v>
      </c>
      <c r="G364" s="80">
        <v>6077.7</v>
      </c>
    </row>
    <row r="365" spans="1:7" ht="16.5">
      <c r="A365" s="19" t="s">
        <v>330</v>
      </c>
      <c r="B365" s="9">
        <v>805</v>
      </c>
      <c r="C365" s="11" t="s">
        <v>207</v>
      </c>
      <c r="D365" s="11" t="s">
        <v>315</v>
      </c>
      <c r="E365" s="11" t="s">
        <v>421</v>
      </c>
      <c r="F365" s="11" t="s">
        <v>299</v>
      </c>
      <c r="G365" s="80">
        <v>8582.6</v>
      </c>
    </row>
    <row r="366" spans="1:7" ht="51" customHeight="1">
      <c r="A366" s="19" t="s">
        <v>68</v>
      </c>
      <c r="B366" s="9">
        <v>805</v>
      </c>
      <c r="C366" s="11" t="s">
        <v>207</v>
      </c>
      <c r="D366" s="11" t="s">
        <v>315</v>
      </c>
      <c r="E366" s="11" t="s">
        <v>213</v>
      </c>
      <c r="F366" s="11"/>
      <c r="G366" s="27">
        <f>G367</f>
        <v>49742.4</v>
      </c>
    </row>
    <row r="367" spans="1:7" ht="16.5">
      <c r="A367" s="16" t="s">
        <v>106</v>
      </c>
      <c r="B367" s="9">
        <v>805</v>
      </c>
      <c r="C367" s="11" t="s">
        <v>207</v>
      </c>
      <c r="D367" s="11" t="s">
        <v>315</v>
      </c>
      <c r="E367" s="11" t="s">
        <v>214</v>
      </c>
      <c r="F367" s="11"/>
      <c r="G367" s="27">
        <f>G368</f>
        <v>49742.4</v>
      </c>
    </row>
    <row r="368" spans="1:7" ht="33">
      <c r="A368" s="19" t="s">
        <v>331</v>
      </c>
      <c r="B368" s="9">
        <v>805</v>
      </c>
      <c r="C368" s="11" t="s">
        <v>207</v>
      </c>
      <c r="D368" s="11" t="s">
        <v>315</v>
      </c>
      <c r="E368" s="11" t="s">
        <v>214</v>
      </c>
      <c r="F368" s="11" t="s">
        <v>26</v>
      </c>
      <c r="G368" s="80">
        <v>49742.4</v>
      </c>
    </row>
    <row r="369" spans="1:7" ht="16.5">
      <c r="A369" s="19" t="s">
        <v>95</v>
      </c>
      <c r="B369" s="9">
        <v>805</v>
      </c>
      <c r="C369" s="11" t="s">
        <v>207</v>
      </c>
      <c r="D369" s="11" t="s">
        <v>315</v>
      </c>
      <c r="E369" s="11" t="s">
        <v>136</v>
      </c>
      <c r="F369" s="11"/>
      <c r="G369" s="27">
        <f>G370</f>
        <v>107.7</v>
      </c>
    </row>
    <row r="370" spans="1:7" ht="33">
      <c r="A370" s="26" t="s">
        <v>451</v>
      </c>
      <c r="B370" s="9">
        <v>805</v>
      </c>
      <c r="C370" s="11" t="s">
        <v>207</v>
      </c>
      <c r="D370" s="11" t="s">
        <v>315</v>
      </c>
      <c r="E370" s="11" t="s">
        <v>450</v>
      </c>
      <c r="F370" s="11"/>
      <c r="G370" s="27">
        <f>G371</f>
        <v>107.7</v>
      </c>
    </row>
    <row r="371" spans="1:7" ht="16.5">
      <c r="A371" s="19" t="s">
        <v>330</v>
      </c>
      <c r="B371" s="9">
        <v>805</v>
      </c>
      <c r="C371" s="11" t="s">
        <v>207</v>
      </c>
      <c r="D371" s="11" t="s">
        <v>315</v>
      </c>
      <c r="E371" s="11" t="s">
        <v>450</v>
      </c>
      <c r="F371" s="11" t="s">
        <v>299</v>
      </c>
      <c r="G371" s="80">
        <v>107.7</v>
      </c>
    </row>
    <row r="372" spans="1:7" ht="16.5">
      <c r="A372" s="19" t="s">
        <v>305</v>
      </c>
      <c r="B372" s="9">
        <v>805</v>
      </c>
      <c r="C372" s="11" t="s">
        <v>207</v>
      </c>
      <c r="D372" s="11" t="s">
        <v>315</v>
      </c>
      <c r="E372" s="11" t="s">
        <v>306</v>
      </c>
      <c r="F372" s="11"/>
      <c r="G372" s="27">
        <f>G376+G373</f>
        <v>18681</v>
      </c>
    </row>
    <row r="373" spans="1:7" ht="22.5" customHeight="1">
      <c r="A373" s="19" t="s">
        <v>309</v>
      </c>
      <c r="B373" s="9">
        <v>805</v>
      </c>
      <c r="C373" s="11" t="s">
        <v>207</v>
      </c>
      <c r="D373" s="11" t="s">
        <v>315</v>
      </c>
      <c r="E373" s="11" t="s">
        <v>308</v>
      </c>
      <c r="F373" s="11"/>
      <c r="G373" s="27">
        <f>G374</f>
        <v>11874.300000000001</v>
      </c>
    </row>
    <row r="374" spans="1:7" ht="66.75" customHeight="1">
      <c r="A374" s="19" t="s">
        <v>14</v>
      </c>
      <c r="B374" s="9">
        <v>805</v>
      </c>
      <c r="C374" s="11" t="s">
        <v>207</v>
      </c>
      <c r="D374" s="11" t="s">
        <v>315</v>
      </c>
      <c r="E374" s="11" t="s">
        <v>13</v>
      </c>
      <c r="F374" s="11"/>
      <c r="G374" s="27">
        <f>G375</f>
        <v>11874.300000000001</v>
      </c>
    </row>
    <row r="375" spans="1:7" ht="34.5" customHeight="1">
      <c r="A375" s="19" t="s">
        <v>331</v>
      </c>
      <c r="B375" s="9">
        <v>805</v>
      </c>
      <c r="C375" s="11" t="s">
        <v>207</v>
      </c>
      <c r="D375" s="11" t="s">
        <v>315</v>
      </c>
      <c r="E375" s="11" t="s">
        <v>13</v>
      </c>
      <c r="F375" s="11" t="s">
        <v>26</v>
      </c>
      <c r="G375" s="80">
        <f>11874.2+0.1</f>
        <v>11874.300000000001</v>
      </c>
    </row>
    <row r="376" spans="1:7" ht="35.25" customHeight="1">
      <c r="A376" s="19" t="s">
        <v>49</v>
      </c>
      <c r="B376" s="9">
        <v>805</v>
      </c>
      <c r="C376" s="11" t="s">
        <v>207</v>
      </c>
      <c r="D376" s="11" t="s">
        <v>315</v>
      </c>
      <c r="E376" s="11" t="s">
        <v>31</v>
      </c>
      <c r="F376" s="11"/>
      <c r="G376" s="27">
        <f>G377</f>
        <v>6806.7</v>
      </c>
    </row>
    <row r="377" spans="1:7" ht="16.5">
      <c r="A377" s="19" t="s">
        <v>335</v>
      </c>
      <c r="B377" s="9">
        <v>805</v>
      </c>
      <c r="C377" s="11" t="s">
        <v>207</v>
      </c>
      <c r="D377" s="11" t="s">
        <v>315</v>
      </c>
      <c r="E377" s="11" t="s">
        <v>31</v>
      </c>
      <c r="F377" s="11" t="s">
        <v>41</v>
      </c>
      <c r="G377" s="80">
        <v>6806.7</v>
      </c>
    </row>
    <row r="378" spans="1:7" ht="16.5">
      <c r="A378" s="16" t="s">
        <v>110</v>
      </c>
      <c r="B378" s="9">
        <v>805</v>
      </c>
      <c r="C378" s="11" t="s">
        <v>207</v>
      </c>
      <c r="D378" s="11" t="s">
        <v>315</v>
      </c>
      <c r="E378" s="11" t="s">
        <v>119</v>
      </c>
      <c r="F378" s="11"/>
      <c r="G378" s="27">
        <f>G379+G394</f>
        <v>47450.399999999994</v>
      </c>
    </row>
    <row r="379" spans="1:7" ht="16.5">
      <c r="A379" s="16" t="s">
        <v>95</v>
      </c>
      <c r="B379" s="9">
        <v>805</v>
      </c>
      <c r="C379" s="11" t="s">
        <v>207</v>
      </c>
      <c r="D379" s="11" t="s">
        <v>315</v>
      </c>
      <c r="E379" s="11" t="s">
        <v>120</v>
      </c>
      <c r="F379" s="11"/>
      <c r="G379" s="27">
        <f>G380+G383+G389+G391+G387</f>
        <v>11835.2</v>
      </c>
    </row>
    <row r="380" spans="1:7" ht="16.5">
      <c r="A380" s="16" t="s">
        <v>42</v>
      </c>
      <c r="B380" s="9">
        <v>805</v>
      </c>
      <c r="C380" s="11" t="s">
        <v>207</v>
      </c>
      <c r="D380" s="11" t="s">
        <v>315</v>
      </c>
      <c r="E380" s="11" t="s">
        <v>124</v>
      </c>
      <c r="F380" s="11"/>
      <c r="G380" s="27">
        <f>G382+G381</f>
        <v>1486.6</v>
      </c>
    </row>
    <row r="381" spans="1:7" ht="16.5">
      <c r="A381" s="19" t="s">
        <v>83</v>
      </c>
      <c r="B381" s="9">
        <v>805</v>
      </c>
      <c r="C381" s="11" t="s">
        <v>207</v>
      </c>
      <c r="D381" s="11" t="s">
        <v>315</v>
      </c>
      <c r="E381" s="11" t="s">
        <v>124</v>
      </c>
      <c r="F381" s="11" t="s">
        <v>25</v>
      </c>
      <c r="G381" s="27">
        <v>16.6</v>
      </c>
    </row>
    <row r="382" spans="1:7" ht="16.5">
      <c r="A382" s="19" t="s">
        <v>330</v>
      </c>
      <c r="B382" s="9">
        <v>805</v>
      </c>
      <c r="C382" s="11" t="s">
        <v>207</v>
      </c>
      <c r="D382" s="11" t="s">
        <v>315</v>
      </c>
      <c r="E382" s="11" t="s">
        <v>124</v>
      </c>
      <c r="F382" s="11" t="s">
        <v>299</v>
      </c>
      <c r="G382" s="80">
        <v>1470</v>
      </c>
    </row>
    <row r="383" spans="1:7" ht="16.5">
      <c r="A383" s="16" t="s">
        <v>272</v>
      </c>
      <c r="B383" s="9">
        <v>805</v>
      </c>
      <c r="C383" s="11" t="s">
        <v>207</v>
      </c>
      <c r="D383" s="11" t="s">
        <v>315</v>
      </c>
      <c r="E383" s="11" t="s">
        <v>122</v>
      </c>
      <c r="F383" s="11"/>
      <c r="G383" s="27">
        <f>G385+G386+G384</f>
        <v>683.9</v>
      </c>
    </row>
    <row r="384" spans="1:7" ht="16.5">
      <c r="A384" s="16" t="s">
        <v>261</v>
      </c>
      <c r="B384" s="9">
        <v>805</v>
      </c>
      <c r="C384" s="11" t="s">
        <v>207</v>
      </c>
      <c r="D384" s="11" t="s">
        <v>315</v>
      </c>
      <c r="E384" s="11" t="s">
        <v>122</v>
      </c>
      <c r="F384" s="11" t="s">
        <v>356</v>
      </c>
      <c r="G384" s="80">
        <v>95</v>
      </c>
    </row>
    <row r="385" spans="1:7" ht="16.5">
      <c r="A385" s="19" t="s">
        <v>83</v>
      </c>
      <c r="B385" s="9">
        <v>805</v>
      </c>
      <c r="C385" s="11" t="s">
        <v>207</v>
      </c>
      <c r="D385" s="11" t="s">
        <v>315</v>
      </c>
      <c r="E385" s="11" t="s">
        <v>122</v>
      </c>
      <c r="F385" s="11" t="s">
        <v>25</v>
      </c>
      <c r="G385" s="80">
        <v>1.5</v>
      </c>
    </row>
    <row r="386" spans="1:7" ht="16.5">
      <c r="A386" s="19" t="s">
        <v>330</v>
      </c>
      <c r="B386" s="9">
        <v>805</v>
      </c>
      <c r="C386" s="11" t="s">
        <v>207</v>
      </c>
      <c r="D386" s="11" t="s">
        <v>315</v>
      </c>
      <c r="E386" s="11" t="s">
        <v>122</v>
      </c>
      <c r="F386" s="11" t="s">
        <v>299</v>
      </c>
      <c r="G386" s="80">
        <f>587.4</f>
        <v>587.4</v>
      </c>
    </row>
    <row r="387" spans="1:7" ht="16.5">
      <c r="A387" s="19" t="s">
        <v>443</v>
      </c>
      <c r="B387" s="9">
        <v>805</v>
      </c>
      <c r="C387" s="11" t="s">
        <v>207</v>
      </c>
      <c r="D387" s="11" t="s">
        <v>315</v>
      </c>
      <c r="E387" s="11" t="s">
        <v>123</v>
      </c>
      <c r="F387" s="11"/>
      <c r="G387" s="27">
        <f>G388</f>
        <v>1841.7</v>
      </c>
    </row>
    <row r="388" spans="1:7" ht="16.5">
      <c r="A388" s="19" t="s">
        <v>330</v>
      </c>
      <c r="B388" s="9">
        <v>805</v>
      </c>
      <c r="C388" s="11" t="s">
        <v>207</v>
      </c>
      <c r="D388" s="11" t="s">
        <v>315</v>
      </c>
      <c r="E388" s="11" t="s">
        <v>123</v>
      </c>
      <c r="F388" s="11" t="s">
        <v>299</v>
      </c>
      <c r="G388" s="80">
        <v>1841.7</v>
      </c>
    </row>
    <row r="389" spans="1:7" ht="49.5">
      <c r="A389" s="19" t="s">
        <v>249</v>
      </c>
      <c r="B389" s="9">
        <v>805</v>
      </c>
      <c r="C389" s="11" t="s">
        <v>207</v>
      </c>
      <c r="D389" s="11" t="s">
        <v>315</v>
      </c>
      <c r="E389" s="11" t="s">
        <v>103</v>
      </c>
      <c r="F389" s="11"/>
      <c r="G389" s="27">
        <f>G390</f>
        <v>4838.2</v>
      </c>
    </row>
    <row r="390" spans="1:7" ht="16.5">
      <c r="A390" s="19" t="s">
        <v>330</v>
      </c>
      <c r="B390" s="9">
        <v>805</v>
      </c>
      <c r="C390" s="11" t="s">
        <v>207</v>
      </c>
      <c r="D390" s="11" t="s">
        <v>315</v>
      </c>
      <c r="E390" s="11" t="s">
        <v>103</v>
      </c>
      <c r="F390" s="11" t="s">
        <v>299</v>
      </c>
      <c r="G390" s="80">
        <v>4838.2</v>
      </c>
    </row>
    <row r="391" spans="1:7" ht="16.5">
      <c r="A391" s="19" t="s">
        <v>242</v>
      </c>
      <c r="B391" s="9">
        <v>805</v>
      </c>
      <c r="C391" s="11" t="s">
        <v>207</v>
      </c>
      <c r="D391" s="11" t="s">
        <v>315</v>
      </c>
      <c r="E391" s="11" t="s">
        <v>104</v>
      </c>
      <c r="F391" s="11"/>
      <c r="G391" s="27">
        <f>G392+G393</f>
        <v>2984.8</v>
      </c>
    </row>
    <row r="392" spans="1:7" ht="16.5">
      <c r="A392" s="19" t="s">
        <v>83</v>
      </c>
      <c r="B392" s="9">
        <v>805</v>
      </c>
      <c r="C392" s="11" t="s">
        <v>207</v>
      </c>
      <c r="D392" s="11" t="s">
        <v>315</v>
      </c>
      <c r="E392" s="11" t="s">
        <v>104</v>
      </c>
      <c r="F392" s="11" t="s">
        <v>25</v>
      </c>
      <c r="G392" s="80">
        <v>127.5</v>
      </c>
    </row>
    <row r="393" spans="1:7" ht="16.5">
      <c r="A393" s="19" t="s">
        <v>330</v>
      </c>
      <c r="B393" s="9">
        <v>805</v>
      </c>
      <c r="C393" s="11" t="s">
        <v>207</v>
      </c>
      <c r="D393" s="11" t="s">
        <v>315</v>
      </c>
      <c r="E393" s="11" t="s">
        <v>104</v>
      </c>
      <c r="F393" s="11" t="s">
        <v>299</v>
      </c>
      <c r="G393" s="80">
        <v>2857.3</v>
      </c>
    </row>
    <row r="394" spans="1:7" ht="16.5">
      <c r="A394" s="19" t="s">
        <v>251</v>
      </c>
      <c r="B394" s="9">
        <v>805</v>
      </c>
      <c r="C394" s="11" t="s">
        <v>207</v>
      </c>
      <c r="D394" s="11" t="s">
        <v>315</v>
      </c>
      <c r="E394" s="11" t="s">
        <v>215</v>
      </c>
      <c r="F394" s="11"/>
      <c r="G394" s="27">
        <f>G395+G398</f>
        <v>35615.2</v>
      </c>
    </row>
    <row r="395" spans="1:7" ht="16.5">
      <c r="A395" s="16" t="s">
        <v>252</v>
      </c>
      <c r="B395" s="9">
        <v>805</v>
      </c>
      <c r="C395" s="11" t="s">
        <v>207</v>
      </c>
      <c r="D395" s="11" t="s">
        <v>315</v>
      </c>
      <c r="E395" s="11" t="s">
        <v>125</v>
      </c>
      <c r="F395" s="11"/>
      <c r="G395" s="27">
        <f>G396+G397</f>
        <v>1752</v>
      </c>
    </row>
    <row r="396" spans="1:7" ht="16.5">
      <c r="A396" s="19" t="s">
        <v>83</v>
      </c>
      <c r="B396" s="9">
        <v>805</v>
      </c>
      <c r="C396" s="11" t="s">
        <v>207</v>
      </c>
      <c r="D396" s="11" t="s">
        <v>315</v>
      </c>
      <c r="E396" s="11" t="s">
        <v>125</v>
      </c>
      <c r="F396" s="11" t="s">
        <v>25</v>
      </c>
      <c r="G396" s="80">
        <v>43.1</v>
      </c>
    </row>
    <row r="397" spans="1:7" ht="16.5">
      <c r="A397" s="19" t="s">
        <v>330</v>
      </c>
      <c r="B397" s="9">
        <v>805</v>
      </c>
      <c r="C397" s="11" t="s">
        <v>207</v>
      </c>
      <c r="D397" s="11" t="s">
        <v>315</v>
      </c>
      <c r="E397" s="11" t="s">
        <v>125</v>
      </c>
      <c r="F397" s="11" t="s">
        <v>299</v>
      </c>
      <c r="G397" s="80">
        <v>1708.9</v>
      </c>
    </row>
    <row r="398" spans="1:7" ht="33">
      <c r="A398" s="19" t="s">
        <v>205</v>
      </c>
      <c r="B398" s="9">
        <v>805</v>
      </c>
      <c r="C398" s="11" t="s">
        <v>207</v>
      </c>
      <c r="D398" s="11" t="s">
        <v>315</v>
      </c>
      <c r="E398" s="11" t="s">
        <v>204</v>
      </c>
      <c r="F398" s="11"/>
      <c r="G398" s="27">
        <f>G400+G401+G399</f>
        <v>33863.2</v>
      </c>
    </row>
    <row r="399" spans="1:7" ht="16.5" hidden="1">
      <c r="A399" s="16" t="s">
        <v>261</v>
      </c>
      <c r="B399" s="9">
        <v>805</v>
      </c>
      <c r="C399" s="11" t="s">
        <v>207</v>
      </c>
      <c r="D399" s="11" t="s">
        <v>315</v>
      </c>
      <c r="E399" s="11" t="s">
        <v>204</v>
      </c>
      <c r="F399" s="11" t="s">
        <v>356</v>
      </c>
      <c r="G399" s="80"/>
    </row>
    <row r="400" spans="1:7" ht="16.5">
      <c r="A400" s="19" t="s">
        <v>83</v>
      </c>
      <c r="B400" s="9">
        <v>805</v>
      </c>
      <c r="C400" s="11" t="s">
        <v>207</v>
      </c>
      <c r="D400" s="11" t="s">
        <v>315</v>
      </c>
      <c r="E400" s="11" t="s">
        <v>204</v>
      </c>
      <c r="F400" s="11" t="s">
        <v>25</v>
      </c>
      <c r="G400" s="80">
        <v>843.7</v>
      </c>
    </row>
    <row r="401" spans="1:7" ht="16.5">
      <c r="A401" s="19" t="s">
        <v>330</v>
      </c>
      <c r="B401" s="9">
        <v>805</v>
      </c>
      <c r="C401" s="11" t="s">
        <v>207</v>
      </c>
      <c r="D401" s="11" t="s">
        <v>315</v>
      </c>
      <c r="E401" s="11" t="s">
        <v>204</v>
      </c>
      <c r="F401" s="11" t="s">
        <v>299</v>
      </c>
      <c r="G401" s="80">
        <v>33019.5</v>
      </c>
    </row>
    <row r="402" spans="1:7" ht="16.5">
      <c r="A402" s="16" t="s">
        <v>153</v>
      </c>
      <c r="B402" s="9">
        <v>805</v>
      </c>
      <c r="C402" s="11" t="s">
        <v>189</v>
      </c>
      <c r="D402" s="11"/>
      <c r="E402" s="11"/>
      <c r="F402" s="11"/>
      <c r="G402" s="27">
        <f>G403+G415</f>
        <v>125291.9</v>
      </c>
    </row>
    <row r="403" spans="1:7" ht="16.5">
      <c r="A403" s="19" t="s">
        <v>158</v>
      </c>
      <c r="B403" s="9">
        <v>805</v>
      </c>
      <c r="C403" s="11" t="s">
        <v>189</v>
      </c>
      <c r="D403" s="11" t="s">
        <v>281</v>
      </c>
      <c r="E403" s="11"/>
      <c r="F403" s="11"/>
      <c r="G403" s="27">
        <f>SUM(G408)+G404</f>
        <v>19240.699999999997</v>
      </c>
    </row>
    <row r="404" spans="1:7" ht="16.5">
      <c r="A404" s="22" t="s">
        <v>364</v>
      </c>
      <c r="B404" s="9">
        <v>805</v>
      </c>
      <c r="C404" s="11" t="s">
        <v>189</v>
      </c>
      <c r="D404" s="11" t="s">
        <v>281</v>
      </c>
      <c r="E404" s="11" t="s">
        <v>166</v>
      </c>
      <c r="F404" s="11"/>
      <c r="G404" s="27">
        <f>G405</f>
        <v>8198.3</v>
      </c>
    </row>
    <row r="405" spans="1:7" ht="16.5">
      <c r="A405" s="22" t="s">
        <v>297</v>
      </c>
      <c r="B405" s="9">
        <v>805</v>
      </c>
      <c r="C405" s="11" t="s">
        <v>189</v>
      </c>
      <c r="D405" s="11" t="s">
        <v>281</v>
      </c>
      <c r="E405" s="11" t="s">
        <v>294</v>
      </c>
      <c r="F405" s="11"/>
      <c r="G405" s="27">
        <f>G406</f>
        <v>8198.3</v>
      </c>
    </row>
    <row r="406" spans="1:7" ht="33">
      <c r="A406" s="22" t="s">
        <v>423</v>
      </c>
      <c r="B406" s="9">
        <v>805</v>
      </c>
      <c r="C406" s="11" t="s">
        <v>189</v>
      </c>
      <c r="D406" s="11" t="s">
        <v>281</v>
      </c>
      <c r="E406" s="11" t="s">
        <v>422</v>
      </c>
      <c r="F406" s="11"/>
      <c r="G406" s="27">
        <f>G407</f>
        <v>8198.3</v>
      </c>
    </row>
    <row r="407" spans="1:7" ht="16.5">
      <c r="A407" s="22" t="s">
        <v>235</v>
      </c>
      <c r="B407" s="9">
        <v>805</v>
      </c>
      <c r="C407" s="11" t="s">
        <v>189</v>
      </c>
      <c r="D407" s="11" t="s">
        <v>281</v>
      </c>
      <c r="E407" s="11" t="s">
        <v>422</v>
      </c>
      <c r="F407" s="11" t="s">
        <v>326</v>
      </c>
      <c r="G407" s="80">
        <v>8198.3</v>
      </c>
    </row>
    <row r="408" spans="1:7" ht="16.5">
      <c r="A408" s="19" t="s">
        <v>305</v>
      </c>
      <c r="B408" s="9">
        <v>805</v>
      </c>
      <c r="C408" s="11" t="s">
        <v>189</v>
      </c>
      <c r="D408" s="11" t="s">
        <v>281</v>
      </c>
      <c r="E408" s="11" t="s">
        <v>306</v>
      </c>
      <c r="F408" s="11"/>
      <c r="G408" s="27">
        <f>G409</f>
        <v>11042.4</v>
      </c>
    </row>
    <row r="409" spans="1:7" ht="16.5">
      <c r="A409" s="19" t="s">
        <v>309</v>
      </c>
      <c r="B409" s="9">
        <v>805</v>
      </c>
      <c r="C409" s="11" t="s">
        <v>189</v>
      </c>
      <c r="D409" s="11" t="s">
        <v>281</v>
      </c>
      <c r="E409" s="11" t="s">
        <v>308</v>
      </c>
      <c r="F409" s="11"/>
      <c r="G409" s="27">
        <f>G410+G413</f>
        <v>11042.4</v>
      </c>
    </row>
    <row r="410" spans="1:7" ht="120" customHeight="1">
      <c r="A410" s="19" t="s">
        <v>388</v>
      </c>
      <c r="B410" s="9">
        <v>805</v>
      </c>
      <c r="C410" s="11" t="s">
        <v>189</v>
      </c>
      <c r="D410" s="11" t="s">
        <v>281</v>
      </c>
      <c r="E410" s="11" t="s">
        <v>310</v>
      </c>
      <c r="F410" s="11"/>
      <c r="G410" s="27">
        <f>SUM(G411:G412)</f>
        <v>4959.4</v>
      </c>
    </row>
    <row r="411" spans="1:7" ht="16.5">
      <c r="A411" s="16" t="s">
        <v>157</v>
      </c>
      <c r="B411" s="9">
        <v>805</v>
      </c>
      <c r="C411" s="11" t="s">
        <v>189</v>
      </c>
      <c r="D411" s="11" t="s">
        <v>281</v>
      </c>
      <c r="E411" s="11" t="s">
        <v>310</v>
      </c>
      <c r="F411" s="11" t="s">
        <v>326</v>
      </c>
      <c r="G411" s="80">
        <v>1198.2</v>
      </c>
    </row>
    <row r="412" spans="1:7" ht="16.5">
      <c r="A412" s="19" t="s">
        <v>404</v>
      </c>
      <c r="B412" s="9">
        <v>805</v>
      </c>
      <c r="C412" s="11" t="s">
        <v>189</v>
      </c>
      <c r="D412" s="11" t="s">
        <v>281</v>
      </c>
      <c r="E412" s="11" t="s">
        <v>310</v>
      </c>
      <c r="F412" s="11" t="s">
        <v>405</v>
      </c>
      <c r="G412" s="80">
        <v>3761.2</v>
      </c>
    </row>
    <row r="413" spans="1:7" ht="125.25" customHeight="1">
      <c r="A413" s="16" t="s">
        <v>63</v>
      </c>
      <c r="B413" s="9">
        <v>805</v>
      </c>
      <c r="C413" s="11" t="s">
        <v>189</v>
      </c>
      <c r="D413" s="11" t="s">
        <v>281</v>
      </c>
      <c r="E413" s="11" t="s">
        <v>187</v>
      </c>
      <c r="F413" s="11"/>
      <c r="G413" s="27">
        <f>G414</f>
        <v>6083</v>
      </c>
    </row>
    <row r="414" spans="1:7" ht="16.5">
      <c r="A414" s="16" t="s">
        <v>157</v>
      </c>
      <c r="B414" s="9">
        <v>805</v>
      </c>
      <c r="C414" s="11" t="s">
        <v>514</v>
      </c>
      <c r="D414" s="11" t="s">
        <v>281</v>
      </c>
      <c r="E414" s="11" t="s">
        <v>187</v>
      </c>
      <c r="F414" s="11" t="s">
        <v>326</v>
      </c>
      <c r="G414" s="80">
        <v>6083</v>
      </c>
    </row>
    <row r="415" spans="1:7" ht="16.5">
      <c r="A415" s="16" t="s">
        <v>253</v>
      </c>
      <c r="B415" s="9">
        <v>805</v>
      </c>
      <c r="C415" s="11" t="s">
        <v>189</v>
      </c>
      <c r="D415" s="11" t="s">
        <v>282</v>
      </c>
      <c r="E415" s="11"/>
      <c r="F415" s="11"/>
      <c r="G415" s="27">
        <f>G420+G416</f>
        <v>106051.2</v>
      </c>
    </row>
    <row r="416" spans="1:7" ht="16.5">
      <c r="A416" s="22" t="s">
        <v>364</v>
      </c>
      <c r="B416" s="9">
        <v>805</v>
      </c>
      <c r="C416" s="11" t="s">
        <v>189</v>
      </c>
      <c r="D416" s="11" t="s">
        <v>282</v>
      </c>
      <c r="E416" s="11" t="s">
        <v>424</v>
      </c>
      <c r="F416" s="11"/>
      <c r="G416" s="27">
        <f>G417</f>
        <v>10188.5</v>
      </c>
    </row>
    <row r="417" spans="1:7" ht="16.5">
      <c r="A417" s="22" t="s">
        <v>297</v>
      </c>
      <c r="B417" s="9">
        <v>805</v>
      </c>
      <c r="C417" s="11" t="s">
        <v>189</v>
      </c>
      <c r="D417" s="11" t="s">
        <v>282</v>
      </c>
      <c r="E417" s="11" t="s">
        <v>425</v>
      </c>
      <c r="F417" s="11"/>
      <c r="G417" s="27">
        <f>G418</f>
        <v>10188.5</v>
      </c>
    </row>
    <row r="418" spans="1:7" ht="53.25" customHeight="1">
      <c r="A418" s="16" t="s">
        <v>457</v>
      </c>
      <c r="B418" s="9">
        <v>805</v>
      </c>
      <c r="C418" s="11" t="s">
        <v>189</v>
      </c>
      <c r="D418" s="11" t="s">
        <v>282</v>
      </c>
      <c r="E418" s="11" t="s">
        <v>426</v>
      </c>
      <c r="F418" s="11"/>
      <c r="G418" s="27">
        <f>G419</f>
        <v>10188.5</v>
      </c>
    </row>
    <row r="419" spans="1:7" ht="16.5">
      <c r="A419" s="19" t="s">
        <v>235</v>
      </c>
      <c r="B419" s="9">
        <v>805</v>
      </c>
      <c r="C419" s="11" t="s">
        <v>189</v>
      </c>
      <c r="D419" s="11" t="s">
        <v>282</v>
      </c>
      <c r="E419" s="11" t="s">
        <v>426</v>
      </c>
      <c r="F419" s="11" t="s">
        <v>326</v>
      </c>
      <c r="G419" s="80">
        <v>10188.5</v>
      </c>
    </row>
    <row r="420" spans="1:7" s="48" customFormat="1" ht="16.5">
      <c r="A420" s="22" t="s">
        <v>220</v>
      </c>
      <c r="B420" s="9">
        <v>805</v>
      </c>
      <c r="C420" s="11" t="s">
        <v>189</v>
      </c>
      <c r="D420" s="11" t="s">
        <v>282</v>
      </c>
      <c r="E420" s="11" t="s">
        <v>182</v>
      </c>
      <c r="F420" s="11"/>
      <c r="G420" s="27">
        <f>G421+G423</f>
        <v>95862.7</v>
      </c>
    </row>
    <row r="421" spans="1:7" s="51" customFormat="1" ht="66.75" customHeight="1">
      <c r="A421" s="22" t="s">
        <v>15</v>
      </c>
      <c r="B421" s="9">
        <v>805</v>
      </c>
      <c r="C421" s="11" t="s">
        <v>189</v>
      </c>
      <c r="D421" s="11" t="s">
        <v>282</v>
      </c>
      <c r="E421" s="11" t="s">
        <v>97</v>
      </c>
      <c r="F421" s="11"/>
      <c r="G421" s="27">
        <f>G422</f>
        <v>47316.7</v>
      </c>
    </row>
    <row r="422" spans="1:7" s="40" customFormat="1" ht="16.5">
      <c r="A422" s="16" t="s">
        <v>157</v>
      </c>
      <c r="B422" s="9">
        <v>805</v>
      </c>
      <c r="C422" s="11" t="s">
        <v>189</v>
      </c>
      <c r="D422" s="11" t="s">
        <v>282</v>
      </c>
      <c r="E422" s="11" t="s">
        <v>97</v>
      </c>
      <c r="F422" s="11" t="s">
        <v>326</v>
      </c>
      <c r="G422" s="80">
        <v>47316.7</v>
      </c>
    </row>
    <row r="423" spans="1:7" s="40" customFormat="1" ht="35.25" customHeight="1">
      <c r="A423" s="16" t="s">
        <v>254</v>
      </c>
      <c r="B423" s="9">
        <v>805</v>
      </c>
      <c r="C423" s="11" t="s">
        <v>189</v>
      </c>
      <c r="D423" s="11" t="s">
        <v>282</v>
      </c>
      <c r="E423" s="11" t="s">
        <v>22</v>
      </c>
      <c r="F423" s="11"/>
      <c r="G423" s="27">
        <f>G424+G425</f>
        <v>48546</v>
      </c>
    </row>
    <row r="424" spans="1:7" s="40" customFormat="1" ht="16.5">
      <c r="A424" s="16" t="s">
        <v>157</v>
      </c>
      <c r="B424" s="9">
        <v>805</v>
      </c>
      <c r="C424" s="11" t="s">
        <v>189</v>
      </c>
      <c r="D424" s="11" t="s">
        <v>282</v>
      </c>
      <c r="E424" s="11" t="s">
        <v>22</v>
      </c>
      <c r="F424" s="11" t="s">
        <v>326</v>
      </c>
      <c r="G424" s="80">
        <v>30402.7</v>
      </c>
    </row>
    <row r="425" spans="1:7" s="40" customFormat="1" ht="16.5">
      <c r="A425" s="19" t="s">
        <v>404</v>
      </c>
      <c r="B425" s="9">
        <v>805</v>
      </c>
      <c r="C425" s="11" t="s">
        <v>189</v>
      </c>
      <c r="D425" s="11" t="s">
        <v>282</v>
      </c>
      <c r="E425" s="11" t="s">
        <v>22</v>
      </c>
      <c r="F425" s="11" t="s">
        <v>405</v>
      </c>
      <c r="G425" s="80">
        <v>18143.3</v>
      </c>
    </row>
    <row r="426" spans="1:7" s="40" customFormat="1" ht="16.5">
      <c r="A426" s="19" t="s">
        <v>541</v>
      </c>
      <c r="B426" s="9">
        <v>806</v>
      </c>
      <c r="C426" s="11"/>
      <c r="D426" s="11"/>
      <c r="E426" s="11"/>
      <c r="F426" s="11"/>
      <c r="G426" s="80">
        <f>G427</f>
        <v>72.6</v>
      </c>
    </row>
    <row r="427" spans="1:7" s="40" customFormat="1" ht="16.5">
      <c r="A427" s="22" t="s">
        <v>465</v>
      </c>
      <c r="B427" s="9">
        <v>806</v>
      </c>
      <c r="C427" s="11" t="s">
        <v>315</v>
      </c>
      <c r="D427" s="11"/>
      <c r="E427" s="11"/>
      <c r="F427" s="11"/>
      <c r="G427" s="80">
        <f>G428</f>
        <v>72.6</v>
      </c>
    </row>
    <row r="428" spans="1:7" s="40" customFormat="1" ht="16.5">
      <c r="A428" s="19" t="s">
        <v>542</v>
      </c>
      <c r="B428" s="9">
        <v>806</v>
      </c>
      <c r="C428" s="11" t="s">
        <v>315</v>
      </c>
      <c r="D428" s="11" t="s">
        <v>315</v>
      </c>
      <c r="E428" s="11"/>
      <c r="F428" s="11"/>
      <c r="G428" s="80">
        <f>G429</f>
        <v>72.6</v>
      </c>
    </row>
    <row r="429" spans="1:7" s="40" customFormat="1" ht="49.5">
      <c r="A429" s="19" t="s">
        <v>500</v>
      </c>
      <c r="B429" s="9">
        <v>806</v>
      </c>
      <c r="C429" s="11" t="s">
        <v>315</v>
      </c>
      <c r="D429" s="11" t="s">
        <v>315</v>
      </c>
      <c r="E429" s="11" t="s">
        <v>311</v>
      </c>
      <c r="F429" s="11"/>
      <c r="G429" s="80">
        <f>G430</f>
        <v>72.6</v>
      </c>
    </row>
    <row r="430" spans="1:7" s="40" customFormat="1" ht="16.5">
      <c r="A430" s="19" t="s">
        <v>337</v>
      </c>
      <c r="B430" s="9">
        <v>806</v>
      </c>
      <c r="C430" s="11" t="s">
        <v>315</v>
      </c>
      <c r="D430" s="11" t="s">
        <v>315</v>
      </c>
      <c r="E430" s="11" t="s">
        <v>313</v>
      </c>
      <c r="F430" s="11"/>
      <c r="G430" s="80">
        <f>G431</f>
        <v>72.6</v>
      </c>
    </row>
    <row r="431" spans="1:7" s="40" customFormat="1" ht="16.5">
      <c r="A431" s="19" t="s">
        <v>335</v>
      </c>
      <c r="B431" s="9">
        <v>806</v>
      </c>
      <c r="C431" s="11" t="s">
        <v>315</v>
      </c>
      <c r="D431" s="11" t="s">
        <v>315</v>
      </c>
      <c r="E431" s="11" t="s">
        <v>313</v>
      </c>
      <c r="F431" s="11" t="s">
        <v>41</v>
      </c>
      <c r="G431" s="80">
        <v>72.6</v>
      </c>
    </row>
    <row r="432" spans="1:7" s="40" customFormat="1" ht="16.5">
      <c r="A432" s="49" t="s">
        <v>351</v>
      </c>
      <c r="B432" s="9">
        <v>807</v>
      </c>
      <c r="C432" s="11"/>
      <c r="D432" s="11"/>
      <c r="E432" s="11"/>
      <c r="F432" s="11"/>
      <c r="G432" s="27">
        <f>SUM(G433,G452)</f>
        <v>40344.100000000006</v>
      </c>
    </row>
    <row r="433" spans="1:7" ht="16.5">
      <c r="A433" s="45" t="s">
        <v>300</v>
      </c>
      <c r="B433" s="9">
        <v>807</v>
      </c>
      <c r="C433" s="11" t="s">
        <v>279</v>
      </c>
      <c r="D433" s="11"/>
      <c r="E433" s="11"/>
      <c r="F433" s="11"/>
      <c r="G433" s="27">
        <f>SUM(G434,G444,G448)</f>
        <v>29482.300000000003</v>
      </c>
    </row>
    <row r="434" spans="1:7" ht="33">
      <c r="A434" s="16" t="s">
        <v>50</v>
      </c>
      <c r="B434" s="9">
        <v>807</v>
      </c>
      <c r="C434" s="11" t="s">
        <v>279</v>
      </c>
      <c r="D434" s="11" t="s">
        <v>283</v>
      </c>
      <c r="E434" s="11"/>
      <c r="F434" s="11"/>
      <c r="G434" s="27">
        <f>G435+G441+G438</f>
        <v>28831.600000000002</v>
      </c>
    </row>
    <row r="435" spans="1:7" ht="49.5">
      <c r="A435" s="19" t="s">
        <v>333</v>
      </c>
      <c r="B435" s="9">
        <v>807</v>
      </c>
      <c r="C435" s="11" t="s">
        <v>279</v>
      </c>
      <c r="D435" s="11" t="s">
        <v>283</v>
      </c>
      <c r="E435" s="11" t="s">
        <v>311</v>
      </c>
      <c r="F435" s="11"/>
      <c r="G435" s="27">
        <f>SUM(G436)</f>
        <v>28365.2</v>
      </c>
    </row>
    <row r="436" spans="1:7" ht="16.5">
      <c r="A436" s="19" t="s">
        <v>337</v>
      </c>
      <c r="B436" s="9">
        <v>807</v>
      </c>
      <c r="C436" s="11" t="s">
        <v>279</v>
      </c>
      <c r="D436" s="11" t="s">
        <v>283</v>
      </c>
      <c r="E436" s="11" t="s">
        <v>313</v>
      </c>
      <c r="F436" s="11"/>
      <c r="G436" s="27">
        <f>SUM(G437)</f>
        <v>28365.2</v>
      </c>
    </row>
    <row r="437" spans="1:7" ht="16.5">
      <c r="A437" s="19" t="s">
        <v>335</v>
      </c>
      <c r="B437" s="9">
        <v>807</v>
      </c>
      <c r="C437" s="11" t="s">
        <v>279</v>
      </c>
      <c r="D437" s="11" t="s">
        <v>283</v>
      </c>
      <c r="E437" s="11" t="s">
        <v>313</v>
      </c>
      <c r="F437" s="11" t="s">
        <v>41</v>
      </c>
      <c r="G437" s="80">
        <v>28365.2</v>
      </c>
    </row>
    <row r="438" spans="1:7" ht="16.5">
      <c r="A438" s="19" t="s">
        <v>220</v>
      </c>
      <c r="B438" s="9">
        <v>807</v>
      </c>
      <c r="C438" s="11" t="s">
        <v>279</v>
      </c>
      <c r="D438" s="11" t="s">
        <v>283</v>
      </c>
      <c r="E438" s="11" t="s">
        <v>182</v>
      </c>
      <c r="F438" s="11"/>
      <c r="G438" s="80">
        <f>G439</f>
        <v>188.7</v>
      </c>
    </row>
    <row r="439" spans="1:7" ht="49.5">
      <c r="A439" s="19" t="s">
        <v>524</v>
      </c>
      <c r="B439" s="9">
        <v>807</v>
      </c>
      <c r="C439" s="11" t="s">
        <v>279</v>
      </c>
      <c r="D439" s="11" t="s">
        <v>283</v>
      </c>
      <c r="E439" s="11" t="s">
        <v>522</v>
      </c>
      <c r="F439" s="11"/>
      <c r="G439" s="80">
        <f>G440</f>
        <v>188.7</v>
      </c>
    </row>
    <row r="440" spans="1:7" ht="27.75" customHeight="1">
      <c r="A440" s="19" t="s">
        <v>335</v>
      </c>
      <c r="B440" s="9">
        <v>807</v>
      </c>
      <c r="C440" s="11" t="s">
        <v>279</v>
      </c>
      <c r="D440" s="11" t="s">
        <v>283</v>
      </c>
      <c r="E440" s="11" t="s">
        <v>522</v>
      </c>
      <c r="F440" s="11" t="s">
        <v>41</v>
      </c>
      <c r="G440" s="80">
        <v>188.7</v>
      </c>
    </row>
    <row r="441" spans="1:7" ht="16.5">
      <c r="A441" s="19" t="s">
        <v>305</v>
      </c>
      <c r="B441" s="9">
        <v>807</v>
      </c>
      <c r="C441" s="11" t="s">
        <v>279</v>
      </c>
      <c r="D441" s="11" t="s">
        <v>283</v>
      </c>
      <c r="E441" s="11" t="s">
        <v>306</v>
      </c>
      <c r="F441" s="11"/>
      <c r="G441" s="27">
        <f>G442</f>
        <v>277.7</v>
      </c>
    </row>
    <row r="442" spans="1:7" ht="33">
      <c r="A442" s="49" t="s">
        <v>64</v>
      </c>
      <c r="B442" s="9">
        <v>807</v>
      </c>
      <c r="C442" s="11" t="s">
        <v>279</v>
      </c>
      <c r="D442" s="11" t="s">
        <v>283</v>
      </c>
      <c r="E442" s="11" t="s">
        <v>113</v>
      </c>
      <c r="F442" s="11"/>
      <c r="G442" s="27">
        <f>G443</f>
        <v>277.7</v>
      </c>
    </row>
    <row r="443" spans="1:7" ht="16.5">
      <c r="A443" s="19" t="s">
        <v>335</v>
      </c>
      <c r="B443" s="9">
        <v>807</v>
      </c>
      <c r="C443" s="11" t="s">
        <v>279</v>
      </c>
      <c r="D443" s="11" t="s">
        <v>283</v>
      </c>
      <c r="E443" s="11" t="s">
        <v>113</v>
      </c>
      <c r="F443" s="11" t="s">
        <v>41</v>
      </c>
      <c r="G443" s="80">
        <v>277.7</v>
      </c>
    </row>
    <row r="444" spans="1:7" ht="16.5" hidden="1">
      <c r="A444" s="16" t="s">
        <v>230</v>
      </c>
      <c r="B444" s="9">
        <v>807</v>
      </c>
      <c r="C444" s="11" t="s">
        <v>279</v>
      </c>
      <c r="D444" s="11" t="s">
        <v>320</v>
      </c>
      <c r="E444" s="11"/>
      <c r="F444" s="11"/>
      <c r="G444" s="27">
        <f>SUM(G445)</f>
        <v>0</v>
      </c>
    </row>
    <row r="445" spans="1:7" ht="16.5" hidden="1">
      <c r="A445" s="16" t="s">
        <v>230</v>
      </c>
      <c r="B445" s="9">
        <v>807</v>
      </c>
      <c r="C445" s="11" t="s">
        <v>279</v>
      </c>
      <c r="D445" s="11" t="s">
        <v>320</v>
      </c>
      <c r="E445" s="11" t="s">
        <v>100</v>
      </c>
      <c r="F445" s="11"/>
      <c r="G445" s="27">
        <f>SUM(G446)</f>
        <v>0</v>
      </c>
    </row>
    <row r="446" spans="1:7" ht="16.5" hidden="1">
      <c r="A446" s="16" t="s">
        <v>231</v>
      </c>
      <c r="B446" s="9">
        <v>807</v>
      </c>
      <c r="C446" s="11" t="s">
        <v>279</v>
      </c>
      <c r="D446" s="11" t="s">
        <v>320</v>
      </c>
      <c r="E446" s="11" t="s">
        <v>209</v>
      </c>
      <c r="F446" s="11"/>
      <c r="G446" s="27">
        <f>SUM(G447)</f>
        <v>0</v>
      </c>
    </row>
    <row r="447" spans="1:7" ht="16.5" hidden="1">
      <c r="A447" s="16" t="s">
        <v>228</v>
      </c>
      <c r="B447" s="9">
        <v>807</v>
      </c>
      <c r="C447" s="11" t="s">
        <v>279</v>
      </c>
      <c r="D447" s="11" t="s">
        <v>320</v>
      </c>
      <c r="E447" s="11" t="s">
        <v>209</v>
      </c>
      <c r="F447" s="11" t="s">
        <v>216</v>
      </c>
      <c r="G447" s="80"/>
    </row>
    <row r="448" spans="1:7" ht="16.5">
      <c r="A448" s="16" t="s">
        <v>340</v>
      </c>
      <c r="B448" s="9">
        <v>807</v>
      </c>
      <c r="C448" s="11" t="s">
        <v>279</v>
      </c>
      <c r="D448" s="11" t="s">
        <v>195</v>
      </c>
      <c r="E448" s="11"/>
      <c r="F448" s="11"/>
      <c r="G448" s="27">
        <f>SUM(G449)</f>
        <v>650.7</v>
      </c>
    </row>
    <row r="449" spans="1:7" ht="16.5">
      <c r="A449" s="16" t="s">
        <v>341</v>
      </c>
      <c r="B449" s="9">
        <v>807</v>
      </c>
      <c r="C449" s="11" t="s">
        <v>279</v>
      </c>
      <c r="D449" s="11" t="s">
        <v>195</v>
      </c>
      <c r="E449" s="11" t="s">
        <v>118</v>
      </c>
      <c r="F449" s="11"/>
      <c r="G449" s="27">
        <f>SUM(G451)</f>
        <v>650.7</v>
      </c>
    </row>
    <row r="450" spans="1:7" ht="16.5">
      <c r="A450" s="19" t="s">
        <v>342</v>
      </c>
      <c r="B450" s="9">
        <v>807</v>
      </c>
      <c r="C450" s="11" t="s">
        <v>279</v>
      </c>
      <c r="D450" s="11" t="s">
        <v>195</v>
      </c>
      <c r="E450" s="11" t="s">
        <v>148</v>
      </c>
      <c r="F450" s="11"/>
      <c r="G450" s="27">
        <f>SUM(G451)</f>
        <v>650.7</v>
      </c>
    </row>
    <row r="451" spans="1:7" ht="16.5">
      <c r="A451" s="19" t="s">
        <v>335</v>
      </c>
      <c r="B451" s="9">
        <v>807</v>
      </c>
      <c r="C451" s="11" t="s">
        <v>279</v>
      </c>
      <c r="D451" s="11" t="s">
        <v>195</v>
      </c>
      <c r="E451" s="11" t="s">
        <v>148</v>
      </c>
      <c r="F451" s="11" t="s">
        <v>41</v>
      </c>
      <c r="G451" s="80">
        <v>650.7</v>
      </c>
    </row>
    <row r="452" spans="1:7" ht="16.5">
      <c r="A452" s="16" t="s">
        <v>164</v>
      </c>
      <c r="B452" s="9">
        <v>807</v>
      </c>
      <c r="C452" s="11" t="s">
        <v>195</v>
      </c>
      <c r="D452" s="11"/>
      <c r="E452" s="11"/>
      <c r="F452" s="11"/>
      <c r="G452" s="27">
        <f>G453</f>
        <v>10861.8</v>
      </c>
    </row>
    <row r="453" spans="1:7" ht="16.5">
      <c r="A453" s="16" t="s">
        <v>453</v>
      </c>
      <c r="B453" s="9">
        <v>807</v>
      </c>
      <c r="C453" s="11" t="s">
        <v>195</v>
      </c>
      <c r="D453" s="11" t="s">
        <v>279</v>
      </c>
      <c r="E453" s="11"/>
      <c r="F453" s="11"/>
      <c r="G453" s="27">
        <f>G454</f>
        <v>10861.8</v>
      </c>
    </row>
    <row r="454" spans="1:7" ht="16.5">
      <c r="A454" s="16" t="s">
        <v>266</v>
      </c>
      <c r="B454" s="9">
        <v>807</v>
      </c>
      <c r="C454" s="11" t="s">
        <v>195</v>
      </c>
      <c r="D454" s="11" t="s">
        <v>279</v>
      </c>
      <c r="E454" s="11" t="s">
        <v>366</v>
      </c>
      <c r="F454" s="11"/>
      <c r="G454" s="27">
        <f>G455</f>
        <v>10861.8</v>
      </c>
    </row>
    <row r="455" spans="1:7" ht="16.5">
      <c r="A455" s="19" t="s">
        <v>267</v>
      </c>
      <c r="B455" s="9">
        <v>807</v>
      </c>
      <c r="C455" s="11" t="s">
        <v>195</v>
      </c>
      <c r="D455" s="11" t="s">
        <v>279</v>
      </c>
      <c r="E455" s="11" t="s">
        <v>367</v>
      </c>
      <c r="F455" s="11"/>
      <c r="G455" s="27">
        <f>G456</f>
        <v>10861.8</v>
      </c>
    </row>
    <row r="456" spans="1:7" ht="16.5">
      <c r="A456" s="16" t="s">
        <v>228</v>
      </c>
      <c r="B456" s="9">
        <v>807</v>
      </c>
      <c r="C456" s="11" t="s">
        <v>195</v>
      </c>
      <c r="D456" s="11" t="s">
        <v>279</v>
      </c>
      <c r="E456" s="11" t="s">
        <v>367</v>
      </c>
      <c r="F456" s="11" t="s">
        <v>216</v>
      </c>
      <c r="G456" s="80">
        <v>10861.8</v>
      </c>
    </row>
    <row r="457" spans="1:7" ht="16.5">
      <c r="A457" s="49" t="s">
        <v>165</v>
      </c>
      <c r="B457" s="9">
        <v>808</v>
      </c>
      <c r="C457" s="11"/>
      <c r="D457" s="11"/>
      <c r="E457" s="11"/>
      <c r="F457" s="11"/>
      <c r="G457" s="27">
        <f>G458+G482</f>
        <v>329309.3</v>
      </c>
    </row>
    <row r="458" spans="1:7" s="48" customFormat="1" ht="16.5">
      <c r="A458" s="16" t="s">
        <v>152</v>
      </c>
      <c r="B458" s="9">
        <v>808</v>
      </c>
      <c r="C458" s="11" t="s">
        <v>207</v>
      </c>
      <c r="D458" s="11"/>
      <c r="E458" s="11"/>
      <c r="F458" s="11"/>
      <c r="G458" s="27">
        <f>SUM(G459,G467)</f>
        <v>57942.799999999996</v>
      </c>
    </row>
    <row r="459" spans="1:7" s="51" customFormat="1" ht="16.5">
      <c r="A459" s="16" t="s">
        <v>357</v>
      </c>
      <c r="B459" s="9">
        <v>808</v>
      </c>
      <c r="C459" s="11" t="s">
        <v>207</v>
      </c>
      <c r="D459" s="11" t="s">
        <v>280</v>
      </c>
      <c r="E459" s="11"/>
      <c r="F459" s="11"/>
      <c r="G459" s="27">
        <f>G460+G463</f>
        <v>56905.799999999996</v>
      </c>
    </row>
    <row r="460" spans="1:7" ht="16.5">
      <c r="A460" s="16" t="s">
        <v>394</v>
      </c>
      <c r="B460" s="9">
        <v>808</v>
      </c>
      <c r="C460" s="11" t="s">
        <v>207</v>
      </c>
      <c r="D460" s="11" t="s">
        <v>280</v>
      </c>
      <c r="E460" s="11" t="s">
        <v>183</v>
      </c>
      <c r="F460" s="11"/>
      <c r="G460" s="27">
        <f>G461</f>
        <v>56739.7</v>
      </c>
    </row>
    <row r="461" spans="1:7" ht="16.5">
      <c r="A461" s="16" t="s">
        <v>106</v>
      </c>
      <c r="B461" s="9">
        <v>808</v>
      </c>
      <c r="C461" s="11" t="s">
        <v>207</v>
      </c>
      <c r="D461" s="11" t="s">
        <v>280</v>
      </c>
      <c r="E461" s="11" t="s">
        <v>184</v>
      </c>
      <c r="F461" s="11"/>
      <c r="G461" s="27">
        <f>SUM(G462)</f>
        <v>56739.7</v>
      </c>
    </row>
    <row r="462" spans="1:7" ht="33">
      <c r="A462" s="19" t="s">
        <v>331</v>
      </c>
      <c r="B462" s="9">
        <v>808</v>
      </c>
      <c r="C462" s="11" t="s">
        <v>207</v>
      </c>
      <c r="D462" s="11" t="s">
        <v>280</v>
      </c>
      <c r="E462" s="11" t="s">
        <v>184</v>
      </c>
      <c r="F462" s="11" t="s">
        <v>26</v>
      </c>
      <c r="G462" s="80">
        <v>56739.7</v>
      </c>
    </row>
    <row r="463" spans="1:7" ht="16.5">
      <c r="A463" s="22" t="s">
        <v>364</v>
      </c>
      <c r="B463" s="9">
        <v>808</v>
      </c>
      <c r="C463" s="11" t="s">
        <v>207</v>
      </c>
      <c r="D463" s="11" t="s">
        <v>280</v>
      </c>
      <c r="E463" s="11" t="s">
        <v>166</v>
      </c>
      <c r="F463" s="11"/>
      <c r="G463" s="27">
        <f>G464</f>
        <v>166.1</v>
      </c>
    </row>
    <row r="464" spans="1:7" ht="16.5">
      <c r="A464" s="22" t="s">
        <v>297</v>
      </c>
      <c r="B464" s="9">
        <v>808</v>
      </c>
      <c r="C464" s="11" t="s">
        <v>207</v>
      </c>
      <c r="D464" s="11" t="s">
        <v>280</v>
      </c>
      <c r="E464" s="11" t="s">
        <v>294</v>
      </c>
      <c r="F464" s="11"/>
      <c r="G464" s="27">
        <f>G465</f>
        <v>166.1</v>
      </c>
    </row>
    <row r="465" spans="1:7" ht="49.5">
      <c r="A465" s="16" t="s">
        <v>80</v>
      </c>
      <c r="B465" s="9">
        <v>808</v>
      </c>
      <c r="C465" s="11" t="s">
        <v>207</v>
      </c>
      <c r="D465" s="11" t="s">
        <v>280</v>
      </c>
      <c r="E465" s="11" t="s">
        <v>79</v>
      </c>
      <c r="F465" s="11"/>
      <c r="G465" s="27">
        <f>G466</f>
        <v>166.1</v>
      </c>
    </row>
    <row r="466" spans="1:7" ht="16.5">
      <c r="A466" s="19" t="s">
        <v>235</v>
      </c>
      <c r="B466" s="9">
        <v>808</v>
      </c>
      <c r="C466" s="11" t="s">
        <v>207</v>
      </c>
      <c r="D466" s="11" t="s">
        <v>280</v>
      </c>
      <c r="E466" s="11" t="s">
        <v>79</v>
      </c>
      <c r="F466" s="11" t="s">
        <v>326</v>
      </c>
      <c r="G466" s="80">
        <v>166.1</v>
      </c>
    </row>
    <row r="467" spans="1:7" ht="16.5">
      <c r="A467" s="16" t="s">
        <v>358</v>
      </c>
      <c r="B467" s="9">
        <v>808</v>
      </c>
      <c r="C467" s="11" t="s">
        <v>207</v>
      </c>
      <c r="D467" s="11" t="s">
        <v>315</v>
      </c>
      <c r="E467" s="11"/>
      <c r="F467" s="11"/>
      <c r="G467" s="27">
        <f>G471+G468</f>
        <v>1037</v>
      </c>
    </row>
    <row r="468" spans="1:7" ht="16.5">
      <c r="A468" s="19" t="s">
        <v>95</v>
      </c>
      <c r="B468" s="9">
        <v>808</v>
      </c>
      <c r="C468" s="11" t="s">
        <v>207</v>
      </c>
      <c r="D468" s="11" t="s">
        <v>315</v>
      </c>
      <c r="E468" s="11" t="s">
        <v>136</v>
      </c>
      <c r="F468" s="11"/>
      <c r="G468" s="27">
        <f>G469</f>
        <v>150</v>
      </c>
    </row>
    <row r="469" spans="1:7" ht="33">
      <c r="A469" s="16" t="s">
        <v>447</v>
      </c>
      <c r="B469" s="9">
        <v>808</v>
      </c>
      <c r="C469" s="11" t="s">
        <v>207</v>
      </c>
      <c r="D469" s="11" t="s">
        <v>315</v>
      </c>
      <c r="E469" s="11" t="s">
        <v>175</v>
      </c>
      <c r="F469" s="11"/>
      <c r="G469" s="27">
        <f>G470</f>
        <v>150</v>
      </c>
    </row>
    <row r="470" spans="1:7" ht="16.5">
      <c r="A470" s="19" t="s">
        <v>330</v>
      </c>
      <c r="B470" s="9">
        <v>808</v>
      </c>
      <c r="C470" s="11" t="s">
        <v>207</v>
      </c>
      <c r="D470" s="11" t="s">
        <v>315</v>
      </c>
      <c r="E470" s="11" t="s">
        <v>175</v>
      </c>
      <c r="F470" s="11" t="s">
        <v>299</v>
      </c>
      <c r="G470" s="80">
        <v>150</v>
      </c>
    </row>
    <row r="471" spans="1:7" ht="16.5">
      <c r="A471" s="16" t="s">
        <v>110</v>
      </c>
      <c r="B471" s="9">
        <v>808</v>
      </c>
      <c r="C471" s="11" t="s">
        <v>207</v>
      </c>
      <c r="D471" s="11" t="s">
        <v>315</v>
      </c>
      <c r="E471" s="11" t="s">
        <v>119</v>
      </c>
      <c r="F471" s="11"/>
      <c r="G471" s="27">
        <f>G472+G479</f>
        <v>887</v>
      </c>
    </row>
    <row r="472" spans="1:7" ht="16.5">
      <c r="A472" s="16" t="s">
        <v>95</v>
      </c>
      <c r="B472" s="9">
        <v>808</v>
      </c>
      <c r="C472" s="11" t="s">
        <v>207</v>
      </c>
      <c r="D472" s="11" t="s">
        <v>315</v>
      </c>
      <c r="E472" s="11" t="s">
        <v>120</v>
      </c>
      <c r="F472" s="11"/>
      <c r="G472" s="27">
        <f>G473+G475+G477</f>
        <v>879.1</v>
      </c>
    </row>
    <row r="473" spans="1:7" ht="16.5">
      <c r="A473" s="16" t="s">
        <v>42</v>
      </c>
      <c r="B473" s="9">
        <v>808</v>
      </c>
      <c r="C473" s="11" t="s">
        <v>207</v>
      </c>
      <c r="D473" s="11" t="s">
        <v>315</v>
      </c>
      <c r="E473" s="11" t="s">
        <v>124</v>
      </c>
      <c r="F473" s="11"/>
      <c r="G473" s="27">
        <f>G474</f>
        <v>40</v>
      </c>
    </row>
    <row r="474" spans="1:7" ht="16.5">
      <c r="A474" s="19" t="s">
        <v>330</v>
      </c>
      <c r="B474" s="9">
        <v>808</v>
      </c>
      <c r="C474" s="11" t="s">
        <v>207</v>
      </c>
      <c r="D474" s="11" t="s">
        <v>315</v>
      </c>
      <c r="E474" s="11" t="s">
        <v>124</v>
      </c>
      <c r="F474" s="11" t="s">
        <v>299</v>
      </c>
      <c r="G474" s="80">
        <v>40</v>
      </c>
    </row>
    <row r="475" spans="1:7" ht="49.5">
      <c r="A475" s="19" t="s">
        <v>249</v>
      </c>
      <c r="B475" s="9">
        <v>808</v>
      </c>
      <c r="C475" s="11" t="s">
        <v>207</v>
      </c>
      <c r="D475" s="11" t="s">
        <v>315</v>
      </c>
      <c r="E475" s="11" t="s">
        <v>103</v>
      </c>
      <c r="F475" s="11"/>
      <c r="G475" s="27">
        <f>G476</f>
        <v>615.5</v>
      </c>
    </row>
    <row r="476" spans="1:7" ht="16.5">
      <c r="A476" s="19" t="s">
        <v>330</v>
      </c>
      <c r="B476" s="9">
        <v>808</v>
      </c>
      <c r="C476" s="11" t="s">
        <v>207</v>
      </c>
      <c r="D476" s="11" t="s">
        <v>315</v>
      </c>
      <c r="E476" s="11" t="s">
        <v>103</v>
      </c>
      <c r="F476" s="11" t="s">
        <v>299</v>
      </c>
      <c r="G476" s="80">
        <v>615.5</v>
      </c>
    </row>
    <row r="477" spans="1:7" ht="16.5">
      <c r="A477" s="19" t="s">
        <v>242</v>
      </c>
      <c r="B477" s="9">
        <v>808</v>
      </c>
      <c r="C477" s="11" t="s">
        <v>207</v>
      </c>
      <c r="D477" s="11" t="s">
        <v>315</v>
      </c>
      <c r="E477" s="11" t="s">
        <v>104</v>
      </c>
      <c r="F477" s="11"/>
      <c r="G477" s="27">
        <f>G478</f>
        <v>223.6</v>
      </c>
    </row>
    <row r="478" spans="1:7" ht="16.5">
      <c r="A478" s="19" t="s">
        <v>330</v>
      </c>
      <c r="B478" s="9">
        <v>808</v>
      </c>
      <c r="C478" s="11" t="s">
        <v>207</v>
      </c>
      <c r="D478" s="11" t="s">
        <v>315</v>
      </c>
      <c r="E478" s="11" t="s">
        <v>104</v>
      </c>
      <c r="F478" s="11" t="s">
        <v>299</v>
      </c>
      <c r="G478" s="80">
        <v>223.6</v>
      </c>
    </row>
    <row r="479" spans="1:7" ht="16.5">
      <c r="A479" s="16" t="s">
        <v>93</v>
      </c>
      <c r="B479" s="9">
        <v>808</v>
      </c>
      <c r="C479" s="11" t="s">
        <v>207</v>
      </c>
      <c r="D479" s="11" t="s">
        <v>315</v>
      </c>
      <c r="E479" s="11" t="s">
        <v>215</v>
      </c>
      <c r="F479" s="11"/>
      <c r="G479" s="80">
        <f>G480</f>
        <v>7.9</v>
      </c>
    </row>
    <row r="480" spans="1:7" ht="16.5">
      <c r="A480" s="19" t="s">
        <v>86</v>
      </c>
      <c r="B480" s="9">
        <v>808</v>
      </c>
      <c r="C480" s="11" t="s">
        <v>207</v>
      </c>
      <c r="D480" s="11" t="s">
        <v>315</v>
      </c>
      <c r="E480" s="11" t="s">
        <v>85</v>
      </c>
      <c r="F480" s="11"/>
      <c r="G480" s="80">
        <f>G481</f>
        <v>7.9</v>
      </c>
    </row>
    <row r="481" spans="1:7" ht="16.5">
      <c r="A481" s="19" t="s">
        <v>330</v>
      </c>
      <c r="B481" s="9">
        <v>808</v>
      </c>
      <c r="C481" s="11" t="s">
        <v>207</v>
      </c>
      <c r="D481" s="11" t="s">
        <v>315</v>
      </c>
      <c r="E481" s="11" t="s">
        <v>85</v>
      </c>
      <c r="F481" s="11" t="s">
        <v>299</v>
      </c>
      <c r="G481" s="80">
        <v>7.9</v>
      </c>
    </row>
    <row r="482" spans="1:7" ht="16.5">
      <c r="A482" s="16" t="s">
        <v>59</v>
      </c>
      <c r="B482" s="9">
        <v>808</v>
      </c>
      <c r="C482" s="11" t="s">
        <v>318</v>
      </c>
      <c r="D482" s="11"/>
      <c r="E482" s="11"/>
      <c r="F482" s="11"/>
      <c r="G482" s="27">
        <f>SUM(G483,G512)</f>
        <v>271366.5</v>
      </c>
    </row>
    <row r="483" spans="1:7" ht="16.5">
      <c r="A483" s="16" t="s">
        <v>76</v>
      </c>
      <c r="B483" s="9">
        <v>808</v>
      </c>
      <c r="C483" s="11" t="s">
        <v>318</v>
      </c>
      <c r="D483" s="11" t="s">
        <v>279</v>
      </c>
      <c r="E483" s="11"/>
      <c r="F483" s="11"/>
      <c r="G483" s="27">
        <f>SUM(G484,G497,G501,G505,G509)</f>
        <v>229082.2</v>
      </c>
    </row>
    <row r="484" spans="1:7" ht="16.5">
      <c r="A484" s="19" t="s">
        <v>81</v>
      </c>
      <c r="B484" s="9">
        <v>808</v>
      </c>
      <c r="C484" s="11" t="s">
        <v>318</v>
      </c>
      <c r="D484" s="11" t="s">
        <v>279</v>
      </c>
      <c r="E484" s="11" t="s">
        <v>368</v>
      </c>
      <c r="F484" s="11"/>
      <c r="G484" s="27">
        <f>SUM(G493,G489,G485,G491)</f>
        <v>98530.90000000001</v>
      </c>
    </row>
    <row r="485" spans="1:7" ht="16.5">
      <c r="A485" s="19" t="s">
        <v>82</v>
      </c>
      <c r="B485" s="9">
        <v>808</v>
      </c>
      <c r="C485" s="11" t="s">
        <v>318</v>
      </c>
      <c r="D485" s="11" t="s">
        <v>279</v>
      </c>
      <c r="E485" s="11" t="s">
        <v>92</v>
      </c>
      <c r="F485" s="11"/>
      <c r="G485" s="27">
        <f>G487+G486+G488</f>
        <v>5518.5</v>
      </c>
    </row>
    <row r="486" spans="1:7" ht="33">
      <c r="A486" s="16" t="s">
        <v>84</v>
      </c>
      <c r="B486" s="9">
        <v>808</v>
      </c>
      <c r="C486" s="11" t="s">
        <v>318</v>
      </c>
      <c r="D486" s="11" t="s">
        <v>279</v>
      </c>
      <c r="E486" s="11" t="s">
        <v>92</v>
      </c>
      <c r="F486" s="11" t="s">
        <v>24</v>
      </c>
      <c r="G486" s="27">
        <v>5.3</v>
      </c>
    </row>
    <row r="487" spans="1:7" ht="33">
      <c r="A487" s="19" t="s">
        <v>331</v>
      </c>
      <c r="B487" s="9">
        <v>808</v>
      </c>
      <c r="C487" s="11" t="s">
        <v>318</v>
      </c>
      <c r="D487" s="11" t="s">
        <v>279</v>
      </c>
      <c r="E487" s="11" t="s">
        <v>92</v>
      </c>
      <c r="F487" s="11" t="s">
        <v>26</v>
      </c>
      <c r="G487" s="80">
        <v>5314.8</v>
      </c>
    </row>
    <row r="488" spans="1:7" ht="20.25" customHeight="1">
      <c r="A488" s="19" t="s">
        <v>330</v>
      </c>
      <c r="B488" s="9">
        <v>808</v>
      </c>
      <c r="C488" s="11" t="s">
        <v>318</v>
      </c>
      <c r="D488" s="11" t="s">
        <v>279</v>
      </c>
      <c r="E488" s="11" t="s">
        <v>92</v>
      </c>
      <c r="F488" s="11" t="s">
        <v>299</v>
      </c>
      <c r="G488" s="80">
        <v>198.4</v>
      </c>
    </row>
    <row r="489" spans="1:7" ht="56.25" customHeight="1">
      <c r="A489" s="20" t="s">
        <v>10</v>
      </c>
      <c r="B489" s="9">
        <v>808</v>
      </c>
      <c r="C489" s="11" t="s">
        <v>318</v>
      </c>
      <c r="D489" s="11" t="s">
        <v>279</v>
      </c>
      <c r="E489" s="11" t="s">
        <v>0</v>
      </c>
      <c r="F489" s="11"/>
      <c r="G489" s="27">
        <f>G490</f>
        <v>771</v>
      </c>
    </row>
    <row r="490" spans="1:7" ht="20.25" customHeight="1">
      <c r="A490" s="19" t="s">
        <v>330</v>
      </c>
      <c r="B490" s="9">
        <v>808</v>
      </c>
      <c r="C490" s="11" t="s">
        <v>318</v>
      </c>
      <c r="D490" s="11" t="s">
        <v>279</v>
      </c>
      <c r="E490" s="11" t="s">
        <v>0</v>
      </c>
      <c r="F490" s="11" t="s">
        <v>299</v>
      </c>
      <c r="G490" s="80">
        <v>771</v>
      </c>
    </row>
    <row r="491" spans="1:7" ht="33">
      <c r="A491" s="68" t="s">
        <v>484</v>
      </c>
      <c r="B491" s="9">
        <v>808</v>
      </c>
      <c r="C491" s="11" t="s">
        <v>318</v>
      </c>
      <c r="D491" s="11" t="s">
        <v>279</v>
      </c>
      <c r="E491" s="11" t="s">
        <v>482</v>
      </c>
      <c r="F491" s="11"/>
      <c r="G491" s="80">
        <f>G492</f>
        <v>200</v>
      </c>
    </row>
    <row r="492" spans="1:7" ht="23.25" customHeight="1">
      <c r="A492" s="19" t="s">
        <v>330</v>
      </c>
      <c r="B492" s="9">
        <v>808</v>
      </c>
      <c r="C492" s="11" t="s">
        <v>318</v>
      </c>
      <c r="D492" s="11" t="s">
        <v>279</v>
      </c>
      <c r="E492" s="11" t="s">
        <v>482</v>
      </c>
      <c r="F492" s="11" t="s">
        <v>299</v>
      </c>
      <c r="G492" s="80">
        <v>200</v>
      </c>
    </row>
    <row r="493" spans="1:7" ht="16.5">
      <c r="A493" s="16" t="s">
        <v>106</v>
      </c>
      <c r="B493" s="9">
        <v>808</v>
      </c>
      <c r="C493" s="11" t="s">
        <v>318</v>
      </c>
      <c r="D493" s="11" t="s">
        <v>279</v>
      </c>
      <c r="E493" s="11" t="s">
        <v>369</v>
      </c>
      <c r="F493" s="11"/>
      <c r="G493" s="27">
        <f>SUM(G494:G496)</f>
        <v>92041.40000000001</v>
      </c>
    </row>
    <row r="494" spans="1:7" ht="33">
      <c r="A494" s="16" t="s">
        <v>84</v>
      </c>
      <c r="B494" s="9">
        <v>808</v>
      </c>
      <c r="C494" s="11" t="s">
        <v>318</v>
      </c>
      <c r="D494" s="11" t="s">
        <v>279</v>
      </c>
      <c r="E494" s="11" t="s">
        <v>369</v>
      </c>
      <c r="F494" s="11" t="s">
        <v>24</v>
      </c>
      <c r="G494" s="80">
        <v>5419.1</v>
      </c>
    </row>
    <row r="495" spans="1:7" ht="33">
      <c r="A495" s="19" t="s">
        <v>331</v>
      </c>
      <c r="B495" s="9">
        <v>808</v>
      </c>
      <c r="C495" s="11" t="s">
        <v>318</v>
      </c>
      <c r="D495" s="11" t="s">
        <v>279</v>
      </c>
      <c r="E495" s="11" t="s">
        <v>369</v>
      </c>
      <c r="F495" s="11" t="s">
        <v>26</v>
      </c>
      <c r="G495" s="80">
        <v>86527.1</v>
      </c>
    </row>
    <row r="496" spans="1:7" ht="16.5">
      <c r="A496" s="19" t="s">
        <v>330</v>
      </c>
      <c r="B496" s="9">
        <v>808</v>
      </c>
      <c r="C496" s="11" t="s">
        <v>318</v>
      </c>
      <c r="D496" s="11" t="s">
        <v>279</v>
      </c>
      <c r="E496" s="11" t="s">
        <v>369</v>
      </c>
      <c r="F496" s="11" t="s">
        <v>299</v>
      </c>
      <c r="G496" s="80">
        <v>95.2</v>
      </c>
    </row>
    <row r="497" spans="1:7" ht="16.5">
      <c r="A497" s="16" t="s">
        <v>395</v>
      </c>
      <c r="B497" s="9">
        <v>808</v>
      </c>
      <c r="C497" s="11" t="s">
        <v>318</v>
      </c>
      <c r="D497" s="11" t="s">
        <v>279</v>
      </c>
      <c r="E497" s="11" t="s">
        <v>370</v>
      </c>
      <c r="F497" s="11"/>
      <c r="G497" s="27">
        <f>SUM(G498)</f>
        <v>51880.2</v>
      </c>
    </row>
    <row r="498" spans="1:7" ht="16.5">
      <c r="A498" s="16" t="s">
        <v>106</v>
      </c>
      <c r="B498" s="9">
        <v>808</v>
      </c>
      <c r="C498" s="11" t="s">
        <v>318</v>
      </c>
      <c r="D498" s="11" t="s">
        <v>279</v>
      </c>
      <c r="E498" s="11" t="s">
        <v>371</v>
      </c>
      <c r="F498" s="11"/>
      <c r="G498" s="27">
        <f>SUM(G499:G500)</f>
        <v>51880.2</v>
      </c>
    </row>
    <row r="499" spans="1:7" ht="33">
      <c r="A499" s="19" t="s">
        <v>331</v>
      </c>
      <c r="B499" s="9">
        <v>808</v>
      </c>
      <c r="C499" s="11" t="s">
        <v>318</v>
      </c>
      <c r="D499" s="11" t="s">
        <v>279</v>
      </c>
      <c r="E499" s="11" t="s">
        <v>371</v>
      </c>
      <c r="F499" s="11" t="s">
        <v>26</v>
      </c>
      <c r="G499" s="80">
        <v>51676.2</v>
      </c>
    </row>
    <row r="500" spans="1:7" ht="16.5">
      <c r="A500" s="19" t="s">
        <v>330</v>
      </c>
      <c r="B500" s="9">
        <v>808</v>
      </c>
      <c r="C500" s="11" t="s">
        <v>318</v>
      </c>
      <c r="D500" s="11" t="s">
        <v>279</v>
      </c>
      <c r="E500" s="11" t="s">
        <v>371</v>
      </c>
      <c r="F500" s="11" t="s">
        <v>299</v>
      </c>
      <c r="G500" s="80">
        <v>204</v>
      </c>
    </row>
    <row r="501" spans="1:7" ht="16.5">
      <c r="A501" s="16" t="s">
        <v>255</v>
      </c>
      <c r="B501" s="9">
        <v>808</v>
      </c>
      <c r="C501" s="11" t="s">
        <v>318</v>
      </c>
      <c r="D501" s="11" t="s">
        <v>279</v>
      </c>
      <c r="E501" s="11" t="s">
        <v>372</v>
      </c>
      <c r="F501" s="11"/>
      <c r="G501" s="27">
        <f>SUM(G502)</f>
        <v>38278.200000000004</v>
      </c>
    </row>
    <row r="502" spans="1:7" ht="16.5">
      <c r="A502" s="16" t="s">
        <v>106</v>
      </c>
      <c r="B502" s="9">
        <v>808</v>
      </c>
      <c r="C502" s="11" t="s">
        <v>318</v>
      </c>
      <c r="D502" s="11" t="s">
        <v>279</v>
      </c>
      <c r="E502" s="11" t="s">
        <v>373</v>
      </c>
      <c r="F502" s="11"/>
      <c r="G502" s="27">
        <f>G503+G504</f>
        <v>38278.200000000004</v>
      </c>
    </row>
    <row r="503" spans="1:7" s="48" customFormat="1" ht="33">
      <c r="A503" s="19" t="s">
        <v>331</v>
      </c>
      <c r="B503" s="9">
        <v>808</v>
      </c>
      <c r="C503" s="11" t="s">
        <v>318</v>
      </c>
      <c r="D503" s="11" t="s">
        <v>279</v>
      </c>
      <c r="E503" s="11" t="s">
        <v>373</v>
      </c>
      <c r="F503" s="11" t="s">
        <v>26</v>
      </c>
      <c r="G503" s="80">
        <v>38181.3</v>
      </c>
    </row>
    <row r="504" spans="1:7" s="40" customFormat="1" ht="16.5">
      <c r="A504" s="19" t="s">
        <v>330</v>
      </c>
      <c r="B504" s="9">
        <v>808</v>
      </c>
      <c r="C504" s="11" t="s">
        <v>318</v>
      </c>
      <c r="D504" s="11" t="s">
        <v>279</v>
      </c>
      <c r="E504" s="11" t="s">
        <v>373</v>
      </c>
      <c r="F504" s="11" t="s">
        <v>299</v>
      </c>
      <c r="G504" s="80">
        <v>96.9</v>
      </c>
    </row>
    <row r="505" spans="1:7" s="40" customFormat="1" ht="16.5">
      <c r="A505" s="19" t="s">
        <v>172</v>
      </c>
      <c r="B505" s="9">
        <v>808</v>
      </c>
      <c r="C505" s="11" t="s">
        <v>318</v>
      </c>
      <c r="D505" s="11" t="s">
        <v>279</v>
      </c>
      <c r="E505" s="11" t="s">
        <v>27</v>
      </c>
      <c r="F505" s="11"/>
      <c r="G505" s="27">
        <f>SUM(G506)</f>
        <v>40392.899999999994</v>
      </c>
    </row>
    <row r="506" spans="1:7" ht="16.5">
      <c r="A506" s="16" t="s">
        <v>106</v>
      </c>
      <c r="B506" s="9">
        <v>808</v>
      </c>
      <c r="C506" s="11" t="s">
        <v>318</v>
      </c>
      <c r="D506" s="11" t="s">
        <v>279</v>
      </c>
      <c r="E506" s="11" t="s">
        <v>28</v>
      </c>
      <c r="F506" s="11"/>
      <c r="G506" s="27">
        <f>SUM(G507:G508)</f>
        <v>40392.899999999994</v>
      </c>
    </row>
    <row r="507" spans="1:7" ht="33">
      <c r="A507" s="16" t="s">
        <v>84</v>
      </c>
      <c r="B507" s="9">
        <v>808</v>
      </c>
      <c r="C507" s="11" t="s">
        <v>318</v>
      </c>
      <c r="D507" s="11" t="s">
        <v>279</v>
      </c>
      <c r="E507" s="11" t="s">
        <v>28</v>
      </c>
      <c r="F507" s="11" t="s">
        <v>24</v>
      </c>
      <c r="G507" s="80">
        <v>11267.8</v>
      </c>
    </row>
    <row r="508" spans="1:7" ht="33">
      <c r="A508" s="19" t="s">
        <v>331</v>
      </c>
      <c r="B508" s="9">
        <v>808</v>
      </c>
      <c r="C508" s="11" t="s">
        <v>318</v>
      </c>
      <c r="D508" s="11" t="s">
        <v>279</v>
      </c>
      <c r="E508" s="11" t="s">
        <v>28</v>
      </c>
      <c r="F508" s="11" t="s">
        <v>26</v>
      </c>
      <c r="G508" s="80">
        <v>29125.1</v>
      </c>
    </row>
    <row r="509" spans="1:7" ht="16.5" hidden="1">
      <c r="A509" s="19" t="s">
        <v>95</v>
      </c>
      <c r="B509" s="9">
        <v>808</v>
      </c>
      <c r="C509" s="11" t="s">
        <v>318</v>
      </c>
      <c r="D509" s="11" t="s">
        <v>279</v>
      </c>
      <c r="E509" s="11" t="s">
        <v>136</v>
      </c>
      <c r="F509" s="11"/>
      <c r="G509" s="27">
        <f>G510</f>
        <v>0</v>
      </c>
    </row>
    <row r="510" spans="1:7" ht="33" hidden="1">
      <c r="A510" s="22" t="s">
        <v>173</v>
      </c>
      <c r="B510" s="9">
        <v>808</v>
      </c>
      <c r="C510" s="11" t="s">
        <v>318</v>
      </c>
      <c r="D510" s="11" t="s">
        <v>279</v>
      </c>
      <c r="E510" s="11" t="s">
        <v>96</v>
      </c>
      <c r="F510" s="11"/>
      <c r="G510" s="27">
        <f>SUM(G511)</f>
        <v>0</v>
      </c>
    </row>
    <row r="511" spans="1:7" ht="16.5" hidden="1">
      <c r="A511" s="19" t="s">
        <v>330</v>
      </c>
      <c r="B511" s="9">
        <v>808</v>
      </c>
      <c r="C511" s="11" t="s">
        <v>318</v>
      </c>
      <c r="D511" s="11" t="s">
        <v>279</v>
      </c>
      <c r="E511" s="11" t="s">
        <v>96</v>
      </c>
      <c r="F511" s="11" t="s">
        <v>299</v>
      </c>
      <c r="G511" s="80"/>
    </row>
    <row r="512" spans="1:7" ht="16.5">
      <c r="A512" s="19" t="s">
        <v>45</v>
      </c>
      <c r="B512" s="9">
        <v>808</v>
      </c>
      <c r="C512" s="11" t="s">
        <v>318</v>
      </c>
      <c r="D512" s="11" t="s">
        <v>282</v>
      </c>
      <c r="E512" s="11"/>
      <c r="F512" s="11"/>
      <c r="G512" s="27">
        <f>G513+G516+G519</f>
        <v>42284.3</v>
      </c>
    </row>
    <row r="513" spans="1:7" ht="49.5">
      <c r="A513" s="19" t="s">
        <v>333</v>
      </c>
      <c r="B513" s="9">
        <v>808</v>
      </c>
      <c r="C513" s="11" t="s">
        <v>318</v>
      </c>
      <c r="D513" s="11" t="s">
        <v>282</v>
      </c>
      <c r="E513" s="11" t="s">
        <v>311</v>
      </c>
      <c r="F513" s="11"/>
      <c r="G513" s="27">
        <f>SUM(G514)</f>
        <v>6853.6</v>
      </c>
    </row>
    <row r="514" spans="1:7" ht="16.5">
      <c r="A514" s="19" t="s">
        <v>337</v>
      </c>
      <c r="B514" s="9">
        <v>808</v>
      </c>
      <c r="C514" s="11" t="s">
        <v>318</v>
      </c>
      <c r="D514" s="11" t="s">
        <v>282</v>
      </c>
      <c r="E514" s="11" t="s">
        <v>313</v>
      </c>
      <c r="F514" s="11"/>
      <c r="G514" s="27">
        <f>SUM(G515)</f>
        <v>6853.6</v>
      </c>
    </row>
    <row r="515" spans="1:7" ht="16.5">
      <c r="A515" s="19" t="s">
        <v>335</v>
      </c>
      <c r="B515" s="9">
        <v>808</v>
      </c>
      <c r="C515" s="11" t="s">
        <v>318</v>
      </c>
      <c r="D515" s="11" t="s">
        <v>282</v>
      </c>
      <c r="E515" s="11" t="s">
        <v>313</v>
      </c>
      <c r="F515" s="11" t="s">
        <v>41</v>
      </c>
      <c r="G515" s="80">
        <v>6853.6</v>
      </c>
    </row>
    <row r="516" spans="1:7" ht="49.5">
      <c r="A516" s="19" t="s">
        <v>68</v>
      </c>
      <c r="B516" s="9">
        <v>808</v>
      </c>
      <c r="C516" s="11" t="s">
        <v>318</v>
      </c>
      <c r="D516" s="11" t="s">
        <v>282</v>
      </c>
      <c r="E516" s="11" t="s">
        <v>213</v>
      </c>
      <c r="F516" s="11"/>
      <c r="G516" s="27">
        <f>G517</f>
        <v>6870.9</v>
      </c>
    </row>
    <row r="517" spans="1:7" ht="16.5">
      <c r="A517" s="16" t="s">
        <v>106</v>
      </c>
      <c r="B517" s="9">
        <v>808</v>
      </c>
      <c r="C517" s="11" t="s">
        <v>318</v>
      </c>
      <c r="D517" s="11" t="s">
        <v>282</v>
      </c>
      <c r="E517" s="11" t="s">
        <v>214</v>
      </c>
      <c r="F517" s="11"/>
      <c r="G517" s="27">
        <f>G518</f>
        <v>6870.9</v>
      </c>
    </row>
    <row r="518" spans="1:7" ht="33">
      <c r="A518" s="19" t="s">
        <v>331</v>
      </c>
      <c r="B518" s="9">
        <v>808</v>
      </c>
      <c r="C518" s="11" t="s">
        <v>318</v>
      </c>
      <c r="D518" s="11" t="s">
        <v>282</v>
      </c>
      <c r="E518" s="11" t="s">
        <v>214</v>
      </c>
      <c r="F518" s="11" t="s">
        <v>26</v>
      </c>
      <c r="G518" s="80">
        <v>6870.9</v>
      </c>
    </row>
    <row r="519" spans="1:7" ht="16.5">
      <c r="A519" s="16" t="s">
        <v>110</v>
      </c>
      <c r="B519" s="9">
        <v>808</v>
      </c>
      <c r="C519" s="11" t="s">
        <v>318</v>
      </c>
      <c r="D519" s="11" t="s">
        <v>282</v>
      </c>
      <c r="E519" s="11" t="s">
        <v>119</v>
      </c>
      <c r="F519" s="11"/>
      <c r="G519" s="27">
        <f>G520+G533</f>
        <v>28559.8</v>
      </c>
    </row>
    <row r="520" spans="1:7" ht="16.5">
      <c r="A520" s="16" t="s">
        <v>95</v>
      </c>
      <c r="B520" s="9">
        <v>808</v>
      </c>
      <c r="C520" s="11" t="s">
        <v>318</v>
      </c>
      <c r="D520" s="11" t="s">
        <v>282</v>
      </c>
      <c r="E520" s="11" t="s">
        <v>120</v>
      </c>
      <c r="F520" s="11"/>
      <c r="G520" s="27">
        <f>G521+G523+G525+G527+G530</f>
        <v>5798.200000000001</v>
      </c>
    </row>
    <row r="521" spans="1:7" ht="16.5">
      <c r="A521" s="16" t="s">
        <v>42</v>
      </c>
      <c r="B521" s="9">
        <v>808</v>
      </c>
      <c r="C521" s="11" t="s">
        <v>318</v>
      </c>
      <c r="D521" s="11" t="s">
        <v>282</v>
      </c>
      <c r="E521" s="11" t="s">
        <v>124</v>
      </c>
      <c r="F521" s="11"/>
      <c r="G521" s="27">
        <f>G522</f>
        <v>218</v>
      </c>
    </row>
    <row r="522" spans="1:7" ht="16.5">
      <c r="A522" s="19" t="s">
        <v>330</v>
      </c>
      <c r="B522" s="9">
        <v>808</v>
      </c>
      <c r="C522" s="11" t="s">
        <v>318</v>
      </c>
      <c r="D522" s="11" t="s">
        <v>282</v>
      </c>
      <c r="E522" s="11" t="s">
        <v>124</v>
      </c>
      <c r="F522" s="11" t="s">
        <v>299</v>
      </c>
      <c r="G522" s="80">
        <v>218</v>
      </c>
    </row>
    <row r="523" spans="1:7" ht="16.5">
      <c r="A523" s="22" t="s">
        <v>272</v>
      </c>
      <c r="B523" s="9">
        <v>808</v>
      </c>
      <c r="C523" s="11" t="s">
        <v>318</v>
      </c>
      <c r="D523" s="11" t="s">
        <v>282</v>
      </c>
      <c r="E523" s="11" t="s">
        <v>122</v>
      </c>
      <c r="F523" s="11"/>
      <c r="G523" s="27">
        <f>G524</f>
        <v>50</v>
      </c>
    </row>
    <row r="524" spans="1:7" ht="16.5">
      <c r="A524" s="19" t="s">
        <v>330</v>
      </c>
      <c r="B524" s="9">
        <v>808</v>
      </c>
      <c r="C524" s="11" t="s">
        <v>318</v>
      </c>
      <c r="D524" s="11" t="s">
        <v>282</v>
      </c>
      <c r="E524" s="11" t="s">
        <v>122</v>
      </c>
      <c r="F524" s="11" t="s">
        <v>299</v>
      </c>
      <c r="G524" s="80">
        <v>50</v>
      </c>
    </row>
    <row r="525" spans="1:7" ht="16.5">
      <c r="A525" s="19" t="s">
        <v>443</v>
      </c>
      <c r="B525" s="9">
        <v>808</v>
      </c>
      <c r="C525" s="11" t="s">
        <v>318</v>
      </c>
      <c r="D525" s="11" t="s">
        <v>282</v>
      </c>
      <c r="E525" s="11" t="s">
        <v>123</v>
      </c>
      <c r="F525" s="11"/>
      <c r="G525" s="27">
        <f>G526</f>
        <v>80</v>
      </c>
    </row>
    <row r="526" spans="1:7" ht="16.5">
      <c r="A526" s="19" t="s">
        <v>330</v>
      </c>
      <c r="B526" s="9">
        <v>808</v>
      </c>
      <c r="C526" s="11" t="s">
        <v>318</v>
      </c>
      <c r="D526" s="11" t="s">
        <v>282</v>
      </c>
      <c r="E526" s="11" t="s">
        <v>123</v>
      </c>
      <c r="F526" s="11" t="s">
        <v>299</v>
      </c>
      <c r="G526" s="80">
        <v>80</v>
      </c>
    </row>
    <row r="527" spans="1:7" ht="49.5">
      <c r="A527" s="19" t="s">
        <v>249</v>
      </c>
      <c r="B527" s="9">
        <v>808</v>
      </c>
      <c r="C527" s="11" t="s">
        <v>318</v>
      </c>
      <c r="D527" s="11" t="s">
        <v>282</v>
      </c>
      <c r="E527" s="11" t="s">
        <v>103</v>
      </c>
      <c r="F527" s="11"/>
      <c r="G527" s="27">
        <f>G528+G529</f>
        <v>1664.4</v>
      </c>
    </row>
    <row r="528" spans="1:7" ht="16.5" hidden="1">
      <c r="A528" s="16" t="s">
        <v>83</v>
      </c>
      <c r="B528" s="9">
        <v>808</v>
      </c>
      <c r="C528" s="11" t="s">
        <v>318</v>
      </c>
      <c r="D528" s="11" t="s">
        <v>282</v>
      </c>
      <c r="E528" s="11" t="s">
        <v>103</v>
      </c>
      <c r="F528" s="11" t="s">
        <v>25</v>
      </c>
      <c r="G528" s="80"/>
    </row>
    <row r="529" spans="1:7" ht="16.5">
      <c r="A529" s="19" t="s">
        <v>330</v>
      </c>
      <c r="B529" s="9">
        <v>808</v>
      </c>
      <c r="C529" s="11" t="s">
        <v>318</v>
      </c>
      <c r="D529" s="11" t="s">
        <v>282</v>
      </c>
      <c r="E529" s="11" t="s">
        <v>103</v>
      </c>
      <c r="F529" s="11" t="s">
        <v>299</v>
      </c>
      <c r="G529" s="80">
        <v>1664.4</v>
      </c>
    </row>
    <row r="530" spans="1:7" ht="16.5">
      <c r="A530" s="19" t="s">
        <v>242</v>
      </c>
      <c r="B530" s="9">
        <v>808</v>
      </c>
      <c r="C530" s="11" t="s">
        <v>318</v>
      </c>
      <c r="D530" s="11" t="s">
        <v>282</v>
      </c>
      <c r="E530" s="11" t="s">
        <v>104</v>
      </c>
      <c r="F530" s="11"/>
      <c r="G530" s="27">
        <f>G531+G532</f>
        <v>3785.8</v>
      </c>
    </row>
    <row r="531" spans="1:7" ht="16.5">
      <c r="A531" s="16" t="s">
        <v>83</v>
      </c>
      <c r="B531" s="9">
        <v>808</v>
      </c>
      <c r="C531" s="11" t="s">
        <v>318</v>
      </c>
      <c r="D531" s="11" t="s">
        <v>282</v>
      </c>
      <c r="E531" s="11" t="s">
        <v>104</v>
      </c>
      <c r="F531" s="11" t="s">
        <v>25</v>
      </c>
      <c r="G531" s="80">
        <v>15.4</v>
      </c>
    </row>
    <row r="532" spans="1:7" ht="16.5">
      <c r="A532" s="19" t="s">
        <v>330</v>
      </c>
      <c r="B532" s="9">
        <v>808</v>
      </c>
      <c r="C532" s="11" t="s">
        <v>318</v>
      </c>
      <c r="D532" s="11" t="s">
        <v>282</v>
      </c>
      <c r="E532" s="11" t="s">
        <v>104</v>
      </c>
      <c r="F532" s="11" t="s">
        <v>299</v>
      </c>
      <c r="G532" s="80">
        <v>3770.4</v>
      </c>
    </row>
    <row r="533" spans="1:7" ht="16.5">
      <c r="A533" s="16" t="s">
        <v>93</v>
      </c>
      <c r="B533" s="9">
        <v>808</v>
      </c>
      <c r="C533" s="11" t="s">
        <v>318</v>
      </c>
      <c r="D533" s="11" t="s">
        <v>282</v>
      </c>
      <c r="E533" s="11" t="s">
        <v>215</v>
      </c>
      <c r="F533" s="11"/>
      <c r="G533" s="27">
        <f>G534</f>
        <v>22761.6</v>
      </c>
    </row>
    <row r="534" spans="1:7" ht="16.5">
      <c r="A534" s="19" t="s">
        <v>86</v>
      </c>
      <c r="B534" s="9">
        <v>808</v>
      </c>
      <c r="C534" s="11" t="s">
        <v>318</v>
      </c>
      <c r="D534" s="11" t="s">
        <v>282</v>
      </c>
      <c r="E534" s="11" t="s">
        <v>85</v>
      </c>
      <c r="F534" s="11"/>
      <c r="G534" s="27">
        <f>G535+G536</f>
        <v>22761.6</v>
      </c>
    </row>
    <row r="535" spans="1:7" ht="16.5">
      <c r="A535" s="16" t="s">
        <v>83</v>
      </c>
      <c r="B535" s="9">
        <v>808</v>
      </c>
      <c r="C535" s="11" t="s">
        <v>318</v>
      </c>
      <c r="D535" s="11" t="s">
        <v>282</v>
      </c>
      <c r="E535" s="11" t="s">
        <v>85</v>
      </c>
      <c r="F535" s="11" t="s">
        <v>25</v>
      </c>
      <c r="G535" s="80">
        <v>14435.6</v>
      </c>
    </row>
    <row r="536" spans="1:7" ht="16.5">
      <c r="A536" s="19" t="s">
        <v>330</v>
      </c>
      <c r="B536" s="9">
        <v>808</v>
      </c>
      <c r="C536" s="11" t="s">
        <v>318</v>
      </c>
      <c r="D536" s="11" t="s">
        <v>282</v>
      </c>
      <c r="E536" s="11" t="s">
        <v>85</v>
      </c>
      <c r="F536" s="11" t="s">
        <v>299</v>
      </c>
      <c r="G536" s="80">
        <v>8326</v>
      </c>
    </row>
    <row r="537" spans="1:7" ht="16.5">
      <c r="A537" s="49" t="s">
        <v>352</v>
      </c>
      <c r="B537" s="9">
        <v>809</v>
      </c>
      <c r="C537" s="11"/>
      <c r="D537" s="11"/>
      <c r="E537" s="11"/>
      <c r="F537" s="11"/>
      <c r="G537" s="27">
        <f>G538+G561</f>
        <v>333538</v>
      </c>
    </row>
    <row r="538" spans="1:7" ht="16.5">
      <c r="A538" s="16" t="s">
        <v>152</v>
      </c>
      <c r="B538" s="9">
        <v>809</v>
      </c>
      <c r="C538" s="11" t="s">
        <v>207</v>
      </c>
      <c r="D538" s="11"/>
      <c r="E538" s="11"/>
      <c r="F538" s="11"/>
      <c r="G538" s="27">
        <f>SUM(G539,G550)</f>
        <v>120678.8</v>
      </c>
    </row>
    <row r="539" spans="1:7" ht="16.5">
      <c r="A539" s="16" t="s">
        <v>357</v>
      </c>
      <c r="B539" s="9">
        <v>809</v>
      </c>
      <c r="C539" s="11" t="s">
        <v>207</v>
      </c>
      <c r="D539" s="11" t="s">
        <v>280</v>
      </c>
      <c r="E539" s="11"/>
      <c r="F539" s="11"/>
      <c r="G539" s="27">
        <f>G540+G546</f>
        <v>114023.1</v>
      </c>
    </row>
    <row r="540" spans="1:7" ht="16.5">
      <c r="A540" s="16" t="s">
        <v>394</v>
      </c>
      <c r="B540" s="9">
        <v>809</v>
      </c>
      <c r="C540" s="11" t="s">
        <v>207</v>
      </c>
      <c r="D540" s="11" t="s">
        <v>280</v>
      </c>
      <c r="E540" s="11" t="s">
        <v>183</v>
      </c>
      <c r="F540" s="11"/>
      <c r="G540" s="27">
        <f>G541</f>
        <v>113916.3</v>
      </c>
    </row>
    <row r="541" spans="1:7" s="48" customFormat="1" ht="16.5">
      <c r="A541" s="16" t="s">
        <v>106</v>
      </c>
      <c r="B541" s="9">
        <v>809</v>
      </c>
      <c r="C541" s="11" t="s">
        <v>207</v>
      </c>
      <c r="D541" s="11" t="s">
        <v>280</v>
      </c>
      <c r="E541" s="11" t="s">
        <v>184</v>
      </c>
      <c r="F541" s="11"/>
      <c r="G541" s="27">
        <f>SUM(G542:G545)</f>
        <v>113916.3</v>
      </c>
    </row>
    <row r="542" spans="1:7" ht="33">
      <c r="A542" s="16" t="s">
        <v>84</v>
      </c>
      <c r="B542" s="9">
        <v>809</v>
      </c>
      <c r="C542" s="11" t="s">
        <v>207</v>
      </c>
      <c r="D542" s="11" t="s">
        <v>280</v>
      </c>
      <c r="E542" s="11" t="s">
        <v>184</v>
      </c>
      <c r="F542" s="11" t="s">
        <v>24</v>
      </c>
      <c r="G542" s="80">
        <v>17383.5</v>
      </c>
    </row>
    <row r="543" spans="1:7" ht="16.5">
      <c r="A543" s="16" t="s">
        <v>83</v>
      </c>
      <c r="B543" s="9">
        <v>809</v>
      </c>
      <c r="C543" s="11" t="s">
        <v>207</v>
      </c>
      <c r="D543" s="11" t="s">
        <v>280</v>
      </c>
      <c r="E543" s="11" t="s">
        <v>184</v>
      </c>
      <c r="F543" s="11" t="s">
        <v>25</v>
      </c>
      <c r="G543" s="80">
        <v>170</v>
      </c>
    </row>
    <row r="544" spans="1:7" ht="33">
      <c r="A544" s="19" t="s">
        <v>331</v>
      </c>
      <c r="B544" s="9">
        <v>809</v>
      </c>
      <c r="C544" s="11" t="s">
        <v>207</v>
      </c>
      <c r="D544" s="11" t="s">
        <v>280</v>
      </c>
      <c r="E544" s="11" t="s">
        <v>184</v>
      </c>
      <c r="F544" s="11" t="s">
        <v>26</v>
      </c>
      <c r="G544" s="80">
        <v>96117.1</v>
      </c>
    </row>
    <row r="545" spans="1:7" ht="16.5">
      <c r="A545" s="19" t="s">
        <v>330</v>
      </c>
      <c r="B545" s="9">
        <v>809</v>
      </c>
      <c r="C545" s="11" t="s">
        <v>207</v>
      </c>
      <c r="D545" s="11" t="s">
        <v>280</v>
      </c>
      <c r="E545" s="11" t="s">
        <v>184</v>
      </c>
      <c r="F545" s="11" t="s">
        <v>299</v>
      </c>
      <c r="G545" s="80">
        <v>245.7</v>
      </c>
    </row>
    <row r="546" spans="1:7" ht="16.5">
      <c r="A546" s="22" t="s">
        <v>364</v>
      </c>
      <c r="B546" s="9">
        <v>809</v>
      </c>
      <c r="C546" s="11" t="s">
        <v>207</v>
      </c>
      <c r="D546" s="11" t="s">
        <v>280</v>
      </c>
      <c r="E546" s="11" t="s">
        <v>166</v>
      </c>
      <c r="F546" s="11"/>
      <c r="G546" s="27">
        <f>G547</f>
        <v>106.8</v>
      </c>
    </row>
    <row r="547" spans="1:7" ht="16.5">
      <c r="A547" s="22" t="s">
        <v>297</v>
      </c>
      <c r="B547" s="9">
        <v>809</v>
      </c>
      <c r="C547" s="11" t="s">
        <v>207</v>
      </c>
      <c r="D547" s="11" t="s">
        <v>280</v>
      </c>
      <c r="E547" s="11" t="s">
        <v>294</v>
      </c>
      <c r="F547" s="11"/>
      <c r="G547" s="27">
        <f>G548</f>
        <v>106.8</v>
      </c>
    </row>
    <row r="548" spans="1:7" ht="49.5">
      <c r="A548" s="16" t="s">
        <v>80</v>
      </c>
      <c r="B548" s="9">
        <v>809</v>
      </c>
      <c r="C548" s="11" t="s">
        <v>207</v>
      </c>
      <c r="D548" s="11" t="s">
        <v>280</v>
      </c>
      <c r="E548" s="11" t="s">
        <v>79</v>
      </c>
      <c r="F548" s="11"/>
      <c r="G548" s="27">
        <f>G549</f>
        <v>106.8</v>
      </c>
    </row>
    <row r="549" spans="1:7" ht="15.75" customHeight="1">
      <c r="A549" s="19" t="s">
        <v>235</v>
      </c>
      <c r="B549" s="9">
        <v>809</v>
      </c>
      <c r="C549" s="11" t="s">
        <v>207</v>
      </c>
      <c r="D549" s="11" t="s">
        <v>280</v>
      </c>
      <c r="E549" s="11" t="s">
        <v>79</v>
      </c>
      <c r="F549" s="11" t="s">
        <v>326</v>
      </c>
      <c r="G549" s="80">
        <v>106.8</v>
      </c>
    </row>
    <row r="550" spans="1:7" ht="16.5">
      <c r="A550" s="16" t="s">
        <v>358</v>
      </c>
      <c r="B550" s="9">
        <v>809</v>
      </c>
      <c r="C550" s="11" t="s">
        <v>207</v>
      </c>
      <c r="D550" s="11" t="s">
        <v>315</v>
      </c>
      <c r="E550" s="11"/>
      <c r="F550" s="11"/>
      <c r="G550" s="27">
        <f>SUM(G551)</f>
        <v>6655.7</v>
      </c>
    </row>
    <row r="551" spans="1:7" ht="16.5">
      <c r="A551" s="16" t="s">
        <v>110</v>
      </c>
      <c r="B551" s="9">
        <v>809</v>
      </c>
      <c r="C551" s="11" t="s">
        <v>207</v>
      </c>
      <c r="D551" s="11" t="s">
        <v>315</v>
      </c>
      <c r="E551" s="11" t="s">
        <v>119</v>
      </c>
      <c r="F551" s="11"/>
      <c r="G551" s="27">
        <f>G552+G558</f>
        <v>6655.7</v>
      </c>
    </row>
    <row r="552" spans="1:7" ht="16.5">
      <c r="A552" s="16" t="s">
        <v>95</v>
      </c>
      <c r="B552" s="9">
        <v>809</v>
      </c>
      <c r="C552" s="11" t="s">
        <v>207</v>
      </c>
      <c r="D552" s="11" t="s">
        <v>315</v>
      </c>
      <c r="E552" s="11" t="s">
        <v>120</v>
      </c>
      <c r="F552" s="11"/>
      <c r="G552" s="27">
        <f>G553+G555</f>
        <v>1276.8</v>
      </c>
    </row>
    <row r="553" spans="1:7" ht="49.5">
      <c r="A553" s="19" t="s">
        <v>249</v>
      </c>
      <c r="B553" s="9">
        <v>809</v>
      </c>
      <c r="C553" s="11" t="s">
        <v>207</v>
      </c>
      <c r="D553" s="11" t="s">
        <v>315</v>
      </c>
      <c r="E553" s="11" t="s">
        <v>103</v>
      </c>
      <c r="F553" s="11"/>
      <c r="G553" s="27">
        <f>G554</f>
        <v>800</v>
      </c>
    </row>
    <row r="554" spans="1:7" ht="16.5">
      <c r="A554" s="19" t="s">
        <v>330</v>
      </c>
      <c r="B554" s="9">
        <v>809</v>
      </c>
      <c r="C554" s="11" t="s">
        <v>207</v>
      </c>
      <c r="D554" s="11" t="s">
        <v>315</v>
      </c>
      <c r="E554" s="11" t="s">
        <v>103</v>
      </c>
      <c r="F554" s="11" t="s">
        <v>299</v>
      </c>
      <c r="G554" s="80">
        <v>800</v>
      </c>
    </row>
    <row r="555" spans="1:7" ht="16.5">
      <c r="A555" s="19" t="s">
        <v>242</v>
      </c>
      <c r="B555" s="9">
        <v>809</v>
      </c>
      <c r="C555" s="11" t="s">
        <v>207</v>
      </c>
      <c r="D555" s="11" t="s">
        <v>315</v>
      </c>
      <c r="E555" s="11" t="s">
        <v>104</v>
      </c>
      <c r="F555" s="11"/>
      <c r="G555" s="27">
        <f>G556+G557</f>
        <v>476.8</v>
      </c>
    </row>
    <row r="556" spans="1:7" ht="16.5">
      <c r="A556" s="16" t="s">
        <v>83</v>
      </c>
      <c r="B556" s="9">
        <v>809</v>
      </c>
      <c r="C556" s="11" t="s">
        <v>207</v>
      </c>
      <c r="D556" s="11" t="s">
        <v>315</v>
      </c>
      <c r="E556" s="11" t="s">
        <v>104</v>
      </c>
      <c r="F556" s="11" t="s">
        <v>25</v>
      </c>
      <c r="G556" s="80">
        <v>77.7</v>
      </c>
    </row>
    <row r="557" spans="1:7" ht="16.5">
      <c r="A557" s="19" t="s">
        <v>330</v>
      </c>
      <c r="B557" s="9">
        <v>809</v>
      </c>
      <c r="C557" s="11" t="s">
        <v>207</v>
      </c>
      <c r="D557" s="11" t="s">
        <v>315</v>
      </c>
      <c r="E557" s="11" t="s">
        <v>104</v>
      </c>
      <c r="F557" s="11" t="s">
        <v>299</v>
      </c>
      <c r="G557" s="80">
        <v>399.1</v>
      </c>
    </row>
    <row r="558" spans="1:7" ht="16.5">
      <c r="A558" s="16" t="s">
        <v>93</v>
      </c>
      <c r="B558" s="9">
        <v>809</v>
      </c>
      <c r="C558" s="11" t="s">
        <v>207</v>
      </c>
      <c r="D558" s="11" t="s">
        <v>315</v>
      </c>
      <c r="E558" s="11" t="s">
        <v>215</v>
      </c>
      <c r="F558" s="11"/>
      <c r="G558" s="27">
        <f>G559</f>
        <v>5378.9</v>
      </c>
    </row>
    <row r="559" spans="1:7" ht="16.5">
      <c r="A559" s="16" t="s">
        <v>290</v>
      </c>
      <c r="B559" s="9">
        <v>809</v>
      </c>
      <c r="C559" s="11" t="s">
        <v>207</v>
      </c>
      <c r="D559" s="11" t="s">
        <v>315</v>
      </c>
      <c r="E559" s="11" t="s">
        <v>289</v>
      </c>
      <c r="F559" s="11"/>
      <c r="G559" s="27">
        <f>G560</f>
        <v>5378.9</v>
      </c>
    </row>
    <row r="560" spans="1:7" ht="16.5">
      <c r="A560" s="19" t="s">
        <v>330</v>
      </c>
      <c r="B560" s="9">
        <v>809</v>
      </c>
      <c r="C560" s="11" t="s">
        <v>207</v>
      </c>
      <c r="D560" s="11" t="s">
        <v>315</v>
      </c>
      <c r="E560" s="11" t="s">
        <v>289</v>
      </c>
      <c r="F560" s="11" t="s">
        <v>299</v>
      </c>
      <c r="G560" s="80">
        <v>5378.9</v>
      </c>
    </row>
    <row r="561" spans="1:7" ht="16.5">
      <c r="A561" s="16" t="s">
        <v>90</v>
      </c>
      <c r="B561" s="9">
        <v>809</v>
      </c>
      <c r="C561" s="11" t="s">
        <v>320</v>
      </c>
      <c r="D561" s="11"/>
      <c r="E561" s="11"/>
      <c r="F561" s="11"/>
      <c r="G561" s="27">
        <f>G562+G585+G580</f>
        <v>212859.2</v>
      </c>
    </row>
    <row r="562" spans="1:7" ht="16.5">
      <c r="A562" s="22" t="s">
        <v>44</v>
      </c>
      <c r="B562" s="9">
        <v>809</v>
      </c>
      <c r="C562" s="11" t="s">
        <v>320</v>
      </c>
      <c r="D562" s="11" t="s">
        <v>279</v>
      </c>
      <c r="E562" s="11"/>
      <c r="F562" s="11"/>
      <c r="G562" s="27">
        <f>SUM(G563,G568)</f>
        <v>199868.7</v>
      </c>
    </row>
    <row r="563" spans="1:7" ht="16.5">
      <c r="A563" s="16" t="s">
        <v>291</v>
      </c>
      <c r="B563" s="9">
        <v>809</v>
      </c>
      <c r="C563" s="11" t="s">
        <v>320</v>
      </c>
      <c r="D563" s="11" t="s">
        <v>279</v>
      </c>
      <c r="E563" s="11" t="s">
        <v>29</v>
      </c>
      <c r="F563" s="11"/>
      <c r="G563" s="27">
        <f>SUM(G564)</f>
        <v>190134.7</v>
      </c>
    </row>
    <row r="564" spans="1:7" ht="33">
      <c r="A564" s="19" t="s">
        <v>292</v>
      </c>
      <c r="B564" s="9">
        <v>809</v>
      </c>
      <c r="C564" s="11" t="s">
        <v>320</v>
      </c>
      <c r="D564" s="11" t="s">
        <v>279</v>
      </c>
      <c r="E564" s="11" t="s">
        <v>30</v>
      </c>
      <c r="F564" s="11"/>
      <c r="G564" s="27">
        <f>G566+G567+G565</f>
        <v>190134.7</v>
      </c>
    </row>
    <row r="565" spans="1:7" ht="16.5">
      <c r="A565" s="26" t="s">
        <v>456</v>
      </c>
      <c r="B565" s="9">
        <v>809</v>
      </c>
      <c r="C565" s="11" t="s">
        <v>320</v>
      </c>
      <c r="D565" s="11" t="s">
        <v>279</v>
      </c>
      <c r="E565" s="11" t="s">
        <v>30</v>
      </c>
      <c r="F565" s="11" t="s">
        <v>91</v>
      </c>
      <c r="G565" s="80">
        <v>590.4</v>
      </c>
    </row>
    <row r="566" spans="1:7" ht="38.25" customHeight="1">
      <c r="A566" s="16" t="s">
        <v>84</v>
      </c>
      <c r="B566" s="9">
        <v>809</v>
      </c>
      <c r="C566" s="11" t="s">
        <v>320</v>
      </c>
      <c r="D566" s="11" t="s">
        <v>279</v>
      </c>
      <c r="E566" s="11" t="s">
        <v>30</v>
      </c>
      <c r="F566" s="11" t="s">
        <v>24</v>
      </c>
      <c r="G566" s="80">
        <v>172333.6</v>
      </c>
    </row>
    <row r="567" spans="1:7" ht="39" customHeight="1">
      <c r="A567" s="19" t="s">
        <v>331</v>
      </c>
      <c r="B567" s="9">
        <v>809</v>
      </c>
      <c r="C567" s="11" t="s">
        <v>320</v>
      </c>
      <c r="D567" s="11" t="s">
        <v>279</v>
      </c>
      <c r="E567" s="11" t="s">
        <v>30</v>
      </c>
      <c r="F567" s="11" t="s">
        <v>26</v>
      </c>
      <c r="G567" s="80">
        <v>17210.7</v>
      </c>
    </row>
    <row r="568" spans="1:7" ht="16.5">
      <c r="A568" s="16" t="s">
        <v>110</v>
      </c>
      <c r="B568" s="9">
        <v>809</v>
      </c>
      <c r="C568" s="11" t="s">
        <v>320</v>
      </c>
      <c r="D568" s="11" t="s">
        <v>279</v>
      </c>
      <c r="E568" s="11" t="s">
        <v>119</v>
      </c>
      <c r="F568" s="11"/>
      <c r="G568" s="27">
        <f>G569+G577</f>
        <v>9734</v>
      </c>
    </row>
    <row r="569" spans="1:7" ht="16.5">
      <c r="A569" s="16" t="s">
        <v>95</v>
      </c>
      <c r="B569" s="9">
        <v>809</v>
      </c>
      <c r="C569" s="11" t="s">
        <v>320</v>
      </c>
      <c r="D569" s="11" t="s">
        <v>279</v>
      </c>
      <c r="E569" s="11" t="s">
        <v>120</v>
      </c>
      <c r="F569" s="11"/>
      <c r="G569" s="27">
        <f>G570+G572+G574</f>
        <v>1506.9</v>
      </c>
    </row>
    <row r="570" spans="1:7" ht="16.5">
      <c r="A570" s="16" t="s">
        <v>42</v>
      </c>
      <c r="B570" s="9">
        <v>809</v>
      </c>
      <c r="C570" s="11" t="s">
        <v>320</v>
      </c>
      <c r="D570" s="11" t="s">
        <v>279</v>
      </c>
      <c r="E570" s="11" t="s">
        <v>124</v>
      </c>
      <c r="F570" s="11"/>
      <c r="G570" s="27">
        <f>G571</f>
        <v>654.6</v>
      </c>
    </row>
    <row r="571" spans="1:7" ht="16.5">
      <c r="A571" s="16" t="s">
        <v>83</v>
      </c>
      <c r="B571" s="9">
        <v>809</v>
      </c>
      <c r="C571" s="11" t="s">
        <v>320</v>
      </c>
      <c r="D571" s="11" t="s">
        <v>279</v>
      </c>
      <c r="E571" s="11" t="s">
        <v>124</v>
      </c>
      <c r="F571" s="11" t="s">
        <v>25</v>
      </c>
      <c r="G571" s="80">
        <v>654.6</v>
      </c>
    </row>
    <row r="572" spans="1:7" ht="16.5">
      <c r="A572" s="19" t="s">
        <v>443</v>
      </c>
      <c r="B572" s="9">
        <v>809</v>
      </c>
      <c r="C572" s="11" t="s">
        <v>320</v>
      </c>
      <c r="D572" s="11" t="s">
        <v>279</v>
      </c>
      <c r="E572" s="11" t="s">
        <v>123</v>
      </c>
      <c r="F572" s="11"/>
      <c r="G572" s="27">
        <f>G573</f>
        <v>258.3</v>
      </c>
    </row>
    <row r="573" spans="1:7" ht="16.5">
      <c r="A573" s="22" t="s">
        <v>343</v>
      </c>
      <c r="B573" s="9">
        <v>809</v>
      </c>
      <c r="C573" s="11" t="s">
        <v>320</v>
      </c>
      <c r="D573" s="11" t="s">
        <v>279</v>
      </c>
      <c r="E573" s="11" t="s">
        <v>123</v>
      </c>
      <c r="F573" s="11" t="s">
        <v>77</v>
      </c>
      <c r="G573" s="80">
        <v>258.3</v>
      </c>
    </row>
    <row r="574" spans="1:7" ht="49.5">
      <c r="A574" s="19" t="s">
        <v>249</v>
      </c>
      <c r="B574" s="9">
        <v>809</v>
      </c>
      <c r="C574" s="11" t="s">
        <v>320</v>
      </c>
      <c r="D574" s="11" t="s">
        <v>279</v>
      </c>
      <c r="E574" s="11" t="s">
        <v>103</v>
      </c>
      <c r="F574" s="11"/>
      <c r="G574" s="27">
        <f>G575</f>
        <v>594</v>
      </c>
    </row>
    <row r="575" spans="1:7" ht="16.5">
      <c r="A575" s="16" t="s">
        <v>83</v>
      </c>
      <c r="B575" s="9">
        <v>809</v>
      </c>
      <c r="C575" s="11" t="s">
        <v>320</v>
      </c>
      <c r="D575" s="11" t="s">
        <v>279</v>
      </c>
      <c r="E575" s="11" t="s">
        <v>103</v>
      </c>
      <c r="F575" s="11" t="s">
        <v>25</v>
      </c>
      <c r="G575" s="80">
        <v>594</v>
      </c>
    </row>
    <row r="576" spans="1:7" ht="16.5">
      <c r="A576" s="16" t="s">
        <v>93</v>
      </c>
      <c r="B576" s="9">
        <v>809</v>
      </c>
      <c r="C576" s="11" t="s">
        <v>320</v>
      </c>
      <c r="D576" s="11" t="s">
        <v>279</v>
      </c>
      <c r="E576" s="11" t="s">
        <v>215</v>
      </c>
      <c r="F576" s="11"/>
      <c r="G576" s="27">
        <f>G577</f>
        <v>8227.1</v>
      </c>
    </row>
    <row r="577" spans="1:7" ht="16.5">
      <c r="A577" s="16" t="s">
        <v>290</v>
      </c>
      <c r="B577" s="9">
        <v>809</v>
      </c>
      <c r="C577" s="11" t="s">
        <v>320</v>
      </c>
      <c r="D577" s="11" t="s">
        <v>279</v>
      </c>
      <c r="E577" s="11" t="s">
        <v>289</v>
      </c>
      <c r="F577" s="11"/>
      <c r="G577" s="27">
        <f>G578+G579</f>
        <v>8227.1</v>
      </c>
    </row>
    <row r="578" spans="1:7" ht="16.5">
      <c r="A578" s="22" t="s">
        <v>343</v>
      </c>
      <c r="B578" s="9">
        <v>809</v>
      </c>
      <c r="C578" s="11" t="s">
        <v>320</v>
      </c>
      <c r="D578" s="11" t="s">
        <v>279</v>
      </c>
      <c r="E578" s="11" t="s">
        <v>289</v>
      </c>
      <c r="F578" s="11" t="s">
        <v>77</v>
      </c>
      <c r="G578" s="80">
        <v>4208.7</v>
      </c>
    </row>
    <row r="579" spans="1:7" ht="16.5">
      <c r="A579" s="16" t="s">
        <v>83</v>
      </c>
      <c r="B579" s="9">
        <v>809</v>
      </c>
      <c r="C579" s="11" t="s">
        <v>320</v>
      </c>
      <c r="D579" s="11" t="s">
        <v>279</v>
      </c>
      <c r="E579" s="11" t="s">
        <v>289</v>
      </c>
      <c r="F579" s="11" t="s">
        <v>25</v>
      </c>
      <c r="G579" s="80">
        <v>4018.4</v>
      </c>
    </row>
    <row r="580" spans="1:7" ht="16.5">
      <c r="A580" s="16" t="s">
        <v>493</v>
      </c>
      <c r="B580" s="9">
        <v>809</v>
      </c>
      <c r="C580" s="11" t="s">
        <v>320</v>
      </c>
      <c r="D580" s="11" t="s">
        <v>280</v>
      </c>
      <c r="E580" s="11"/>
      <c r="F580" s="11"/>
      <c r="G580" s="80">
        <f>G581</f>
        <v>4560.2</v>
      </c>
    </row>
    <row r="581" spans="1:7" ht="16.5">
      <c r="A581" s="16" t="s">
        <v>93</v>
      </c>
      <c r="B581" s="9">
        <v>809</v>
      </c>
      <c r="C581" s="11" t="s">
        <v>320</v>
      </c>
      <c r="D581" s="11" t="s">
        <v>280</v>
      </c>
      <c r="E581" s="11" t="s">
        <v>215</v>
      </c>
      <c r="F581" s="11"/>
      <c r="G581" s="80">
        <f>G582</f>
        <v>4560.2</v>
      </c>
    </row>
    <row r="582" spans="1:7" ht="16.5">
      <c r="A582" s="16" t="s">
        <v>290</v>
      </c>
      <c r="B582" s="9">
        <v>809</v>
      </c>
      <c r="C582" s="11" t="s">
        <v>320</v>
      </c>
      <c r="D582" s="11" t="s">
        <v>280</v>
      </c>
      <c r="E582" s="11" t="s">
        <v>289</v>
      </c>
      <c r="F582" s="11"/>
      <c r="G582" s="80">
        <f>G583+G584</f>
        <v>4560.2</v>
      </c>
    </row>
    <row r="583" spans="1:7" ht="16.5">
      <c r="A583" s="19" t="s">
        <v>265</v>
      </c>
      <c r="B583" s="9">
        <v>809</v>
      </c>
      <c r="C583" s="11" t="s">
        <v>320</v>
      </c>
      <c r="D583" s="11" t="s">
        <v>280</v>
      </c>
      <c r="E583" s="11" t="s">
        <v>289</v>
      </c>
      <c r="F583" s="11" t="s">
        <v>88</v>
      </c>
      <c r="G583" s="80">
        <v>4059.1</v>
      </c>
    </row>
    <row r="584" spans="1:7" ht="16.5">
      <c r="A584" s="16" t="s">
        <v>83</v>
      </c>
      <c r="B584" s="9">
        <v>809</v>
      </c>
      <c r="C584" s="11" t="s">
        <v>320</v>
      </c>
      <c r="D584" s="11" t="s">
        <v>280</v>
      </c>
      <c r="E584" s="11" t="s">
        <v>289</v>
      </c>
      <c r="F584" s="11" t="s">
        <v>25</v>
      </c>
      <c r="G584" s="80">
        <v>501.1</v>
      </c>
    </row>
    <row r="585" spans="1:7" ht="16.5">
      <c r="A585" s="22" t="s">
        <v>197</v>
      </c>
      <c r="B585" s="9">
        <v>809</v>
      </c>
      <c r="C585" s="11" t="s">
        <v>320</v>
      </c>
      <c r="D585" s="11" t="s">
        <v>317</v>
      </c>
      <c r="E585" s="11"/>
      <c r="F585" s="11"/>
      <c r="G585" s="27">
        <f>G586+G589</f>
        <v>8430.3</v>
      </c>
    </row>
    <row r="586" spans="1:7" ht="49.5">
      <c r="A586" s="19" t="s">
        <v>333</v>
      </c>
      <c r="B586" s="9">
        <v>809</v>
      </c>
      <c r="C586" s="11" t="s">
        <v>320</v>
      </c>
      <c r="D586" s="11" t="s">
        <v>317</v>
      </c>
      <c r="E586" s="11" t="s">
        <v>311</v>
      </c>
      <c r="F586" s="11"/>
      <c r="G586" s="27">
        <f>SUM(G587)</f>
        <v>4923.2</v>
      </c>
    </row>
    <row r="587" spans="1:7" ht="16.5">
      <c r="A587" s="19" t="s">
        <v>337</v>
      </c>
      <c r="B587" s="9">
        <v>809</v>
      </c>
      <c r="C587" s="11" t="s">
        <v>320</v>
      </c>
      <c r="D587" s="11" t="s">
        <v>317</v>
      </c>
      <c r="E587" s="11" t="s">
        <v>313</v>
      </c>
      <c r="F587" s="11"/>
      <c r="G587" s="27">
        <f>SUM(G588)</f>
        <v>4923.2</v>
      </c>
    </row>
    <row r="588" spans="1:7" ht="16.5">
      <c r="A588" s="19" t="s">
        <v>335</v>
      </c>
      <c r="B588" s="9">
        <v>809</v>
      </c>
      <c r="C588" s="11" t="s">
        <v>320</v>
      </c>
      <c r="D588" s="11" t="s">
        <v>317</v>
      </c>
      <c r="E588" s="11" t="s">
        <v>313</v>
      </c>
      <c r="F588" s="11" t="s">
        <v>41</v>
      </c>
      <c r="G588" s="80">
        <v>4923.2</v>
      </c>
    </row>
    <row r="589" spans="1:7" ht="49.5">
      <c r="A589" s="19" t="s">
        <v>68</v>
      </c>
      <c r="B589" s="9">
        <v>809</v>
      </c>
      <c r="C589" s="11" t="s">
        <v>320</v>
      </c>
      <c r="D589" s="11" t="s">
        <v>317</v>
      </c>
      <c r="E589" s="11" t="s">
        <v>213</v>
      </c>
      <c r="F589" s="11"/>
      <c r="G589" s="27">
        <f>G590</f>
        <v>3507.1</v>
      </c>
    </row>
    <row r="590" spans="1:7" ht="22.5" customHeight="1">
      <c r="A590" s="16" t="s">
        <v>106</v>
      </c>
      <c r="B590" s="9">
        <v>809</v>
      </c>
      <c r="C590" s="11" t="s">
        <v>320</v>
      </c>
      <c r="D590" s="11" t="s">
        <v>317</v>
      </c>
      <c r="E590" s="11" t="s">
        <v>214</v>
      </c>
      <c r="F590" s="11"/>
      <c r="G590" s="27">
        <f>SUM(G591:G591)</f>
        <v>3507.1</v>
      </c>
    </row>
    <row r="591" spans="1:7" ht="39" customHeight="1">
      <c r="A591" s="19" t="s">
        <v>331</v>
      </c>
      <c r="B591" s="9">
        <v>809</v>
      </c>
      <c r="C591" s="11" t="s">
        <v>320</v>
      </c>
      <c r="D591" s="11" t="s">
        <v>317</v>
      </c>
      <c r="E591" s="11" t="s">
        <v>214</v>
      </c>
      <c r="F591" s="11" t="s">
        <v>26</v>
      </c>
      <c r="G591" s="80">
        <v>3507.1</v>
      </c>
    </row>
    <row r="592" spans="1:7" ht="18.75" customHeight="1">
      <c r="A592" s="49" t="s">
        <v>353</v>
      </c>
      <c r="B592" s="9">
        <v>810</v>
      </c>
      <c r="C592" s="11"/>
      <c r="D592" s="11"/>
      <c r="E592" s="11"/>
      <c r="F592" s="11"/>
      <c r="G592" s="27">
        <f>G598+G614+G593</f>
        <v>872810.4</v>
      </c>
    </row>
    <row r="593" spans="1:7" ht="16.5">
      <c r="A593" s="45" t="s">
        <v>300</v>
      </c>
      <c r="B593" s="9">
        <v>810</v>
      </c>
      <c r="C593" s="11" t="s">
        <v>279</v>
      </c>
      <c r="D593" s="11"/>
      <c r="E593" s="11"/>
      <c r="F593" s="11"/>
      <c r="G593" s="27">
        <f>G594</f>
        <v>100</v>
      </c>
    </row>
    <row r="594" spans="1:7" ht="16.5">
      <c r="A594" s="16" t="s">
        <v>340</v>
      </c>
      <c r="B594" s="9">
        <v>810</v>
      </c>
      <c r="C594" s="11" t="s">
        <v>279</v>
      </c>
      <c r="D594" s="11" t="s">
        <v>195</v>
      </c>
      <c r="E594" s="11"/>
      <c r="F594" s="11"/>
      <c r="G594" s="27">
        <f>G595</f>
        <v>100</v>
      </c>
    </row>
    <row r="595" spans="1:7" ht="16.5">
      <c r="A595" s="16" t="s">
        <v>341</v>
      </c>
      <c r="B595" s="9">
        <v>810</v>
      </c>
      <c r="C595" s="11" t="s">
        <v>279</v>
      </c>
      <c r="D595" s="11" t="s">
        <v>195</v>
      </c>
      <c r="E595" s="11" t="s">
        <v>118</v>
      </c>
      <c r="F595" s="11"/>
      <c r="G595" s="27">
        <f>G596</f>
        <v>100</v>
      </c>
    </row>
    <row r="596" spans="1:7" ht="16.5">
      <c r="A596" s="19" t="s">
        <v>342</v>
      </c>
      <c r="B596" s="9">
        <v>810</v>
      </c>
      <c r="C596" s="11" t="s">
        <v>279</v>
      </c>
      <c r="D596" s="11" t="s">
        <v>195</v>
      </c>
      <c r="E596" s="11" t="s">
        <v>148</v>
      </c>
      <c r="F596" s="11"/>
      <c r="G596" s="27">
        <f>G597</f>
        <v>100</v>
      </c>
    </row>
    <row r="597" spans="1:7" ht="16.5">
      <c r="A597" s="19" t="s">
        <v>335</v>
      </c>
      <c r="B597" s="9">
        <v>810</v>
      </c>
      <c r="C597" s="11" t="s">
        <v>279</v>
      </c>
      <c r="D597" s="11" t="s">
        <v>195</v>
      </c>
      <c r="E597" s="11" t="s">
        <v>148</v>
      </c>
      <c r="F597" s="11" t="s">
        <v>41</v>
      </c>
      <c r="G597" s="80">
        <v>100</v>
      </c>
    </row>
    <row r="598" spans="1:7" ht="16.5">
      <c r="A598" s="16" t="s">
        <v>152</v>
      </c>
      <c r="B598" s="9">
        <v>810</v>
      </c>
      <c r="C598" s="11" t="s">
        <v>207</v>
      </c>
      <c r="D598" s="11"/>
      <c r="E598" s="11"/>
      <c r="F598" s="11"/>
      <c r="G598" s="27">
        <f>SUM(G599)</f>
        <v>59159.600000000006</v>
      </c>
    </row>
    <row r="599" spans="1:7" ht="16.5">
      <c r="A599" s="16" t="s">
        <v>224</v>
      </c>
      <c r="B599" s="9">
        <v>810</v>
      </c>
      <c r="C599" s="11" t="s">
        <v>207</v>
      </c>
      <c r="D599" s="11" t="s">
        <v>207</v>
      </c>
      <c r="E599" s="11"/>
      <c r="F599" s="11"/>
      <c r="G599" s="27">
        <f>G600+G607+G611</f>
        <v>59159.600000000006</v>
      </c>
    </row>
    <row r="600" spans="1:7" ht="16.5">
      <c r="A600" s="19" t="s">
        <v>248</v>
      </c>
      <c r="B600" s="9">
        <v>810</v>
      </c>
      <c r="C600" s="11" t="s">
        <v>207</v>
      </c>
      <c r="D600" s="11" t="s">
        <v>207</v>
      </c>
      <c r="E600" s="11" t="s">
        <v>191</v>
      </c>
      <c r="F600" s="11"/>
      <c r="G600" s="27">
        <f>G601+G605</f>
        <v>30369</v>
      </c>
    </row>
    <row r="601" spans="1:7" ht="16.5">
      <c r="A601" s="16" t="s">
        <v>16</v>
      </c>
      <c r="B601" s="9">
        <v>810</v>
      </c>
      <c r="C601" s="11" t="s">
        <v>207</v>
      </c>
      <c r="D601" s="11" t="s">
        <v>207</v>
      </c>
      <c r="E601" s="11" t="s">
        <v>210</v>
      </c>
      <c r="F601" s="11"/>
      <c r="G601" s="27">
        <f>G602+G603+G604</f>
        <v>30369</v>
      </c>
    </row>
    <row r="602" spans="1:7" ht="16.5">
      <c r="A602" s="16" t="s">
        <v>265</v>
      </c>
      <c r="B602" s="9">
        <v>810</v>
      </c>
      <c r="C602" s="11" t="s">
        <v>207</v>
      </c>
      <c r="D602" s="11" t="s">
        <v>207</v>
      </c>
      <c r="E602" s="11" t="s">
        <v>210</v>
      </c>
      <c r="F602" s="11" t="s">
        <v>88</v>
      </c>
      <c r="G602" s="80">
        <v>23563.2</v>
      </c>
    </row>
    <row r="603" spans="1:7" ht="16.5">
      <c r="A603" s="22" t="s">
        <v>406</v>
      </c>
      <c r="B603" s="9">
        <v>810</v>
      </c>
      <c r="C603" s="11" t="s">
        <v>207</v>
      </c>
      <c r="D603" s="11" t="s">
        <v>207</v>
      </c>
      <c r="E603" s="11" t="s">
        <v>210</v>
      </c>
      <c r="F603" s="11" t="s">
        <v>405</v>
      </c>
      <c r="G603" s="80">
        <v>6805.8</v>
      </c>
    </row>
    <row r="604" spans="1:7" ht="16.5" hidden="1">
      <c r="A604" s="19" t="s">
        <v>335</v>
      </c>
      <c r="B604" s="9">
        <v>810</v>
      </c>
      <c r="C604" s="11" t="s">
        <v>207</v>
      </c>
      <c r="D604" s="11" t="s">
        <v>207</v>
      </c>
      <c r="E604" s="11" t="s">
        <v>210</v>
      </c>
      <c r="F604" s="11" t="s">
        <v>41</v>
      </c>
      <c r="G604" s="80"/>
    </row>
    <row r="605" spans="1:7" ht="16.5" hidden="1">
      <c r="A605" s="16" t="s">
        <v>414</v>
      </c>
      <c r="B605" s="9">
        <v>810</v>
      </c>
      <c r="C605" s="11" t="s">
        <v>207</v>
      </c>
      <c r="D605" s="11" t="s">
        <v>207</v>
      </c>
      <c r="E605" s="11" t="s">
        <v>415</v>
      </c>
      <c r="F605" s="11"/>
      <c r="G605" s="27">
        <f>G606</f>
        <v>0</v>
      </c>
    </row>
    <row r="606" spans="1:7" ht="16.5" hidden="1">
      <c r="A606" s="22" t="s">
        <v>416</v>
      </c>
      <c r="B606" s="9">
        <v>810</v>
      </c>
      <c r="C606" s="11" t="s">
        <v>207</v>
      </c>
      <c r="D606" s="11" t="s">
        <v>207</v>
      </c>
      <c r="E606" s="11" t="s">
        <v>415</v>
      </c>
      <c r="F606" s="11" t="s">
        <v>405</v>
      </c>
      <c r="G606" s="80"/>
    </row>
    <row r="607" spans="1:7" ht="23.25" customHeight="1">
      <c r="A607" s="16" t="s">
        <v>305</v>
      </c>
      <c r="B607" s="9">
        <v>810</v>
      </c>
      <c r="C607" s="11" t="s">
        <v>207</v>
      </c>
      <c r="D607" s="11" t="s">
        <v>207</v>
      </c>
      <c r="E607" s="11" t="s">
        <v>306</v>
      </c>
      <c r="F607" s="11"/>
      <c r="G607" s="27">
        <f>G608</f>
        <v>28156.300000000003</v>
      </c>
    </row>
    <row r="608" spans="1:7" ht="121.5" customHeight="1">
      <c r="A608" s="16" t="s">
        <v>12</v>
      </c>
      <c r="B608" s="9">
        <v>810</v>
      </c>
      <c r="C608" s="11" t="s">
        <v>207</v>
      </c>
      <c r="D608" s="11" t="s">
        <v>207</v>
      </c>
      <c r="E608" s="11" t="s">
        <v>303</v>
      </c>
      <c r="F608" s="11"/>
      <c r="G608" s="27">
        <f>SUM(G609:G610)</f>
        <v>28156.300000000003</v>
      </c>
    </row>
    <row r="609" spans="1:7" ht="21" customHeight="1">
      <c r="A609" s="19" t="s">
        <v>404</v>
      </c>
      <c r="B609" s="9">
        <v>810</v>
      </c>
      <c r="C609" s="11" t="s">
        <v>207</v>
      </c>
      <c r="D609" s="11" t="s">
        <v>207</v>
      </c>
      <c r="E609" s="11" t="s">
        <v>303</v>
      </c>
      <c r="F609" s="11" t="s">
        <v>405</v>
      </c>
      <c r="G609" s="80">
        <v>27924.9</v>
      </c>
    </row>
    <row r="610" spans="1:7" ht="16.5">
      <c r="A610" s="16" t="s">
        <v>330</v>
      </c>
      <c r="B610" s="9">
        <v>810</v>
      </c>
      <c r="C610" s="11" t="s">
        <v>207</v>
      </c>
      <c r="D610" s="11" t="s">
        <v>207</v>
      </c>
      <c r="E610" s="11" t="s">
        <v>303</v>
      </c>
      <c r="F610" s="11" t="s">
        <v>299</v>
      </c>
      <c r="G610" s="80">
        <v>231.4</v>
      </c>
    </row>
    <row r="611" spans="1:7" ht="16.5">
      <c r="A611" s="69" t="s">
        <v>95</v>
      </c>
      <c r="B611" s="9">
        <v>810</v>
      </c>
      <c r="C611" s="11" t="s">
        <v>207</v>
      </c>
      <c r="D611" s="11" t="s">
        <v>207</v>
      </c>
      <c r="E611" s="11" t="s">
        <v>120</v>
      </c>
      <c r="F611" s="11"/>
      <c r="G611" s="80">
        <f>G612</f>
        <v>634.3</v>
      </c>
    </row>
    <row r="612" spans="1:7" ht="33">
      <c r="A612" s="70" t="s">
        <v>436</v>
      </c>
      <c r="B612" s="9">
        <v>810</v>
      </c>
      <c r="C612" s="11" t="s">
        <v>207</v>
      </c>
      <c r="D612" s="11" t="s">
        <v>207</v>
      </c>
      <c r="E612" s="11" t="s">
        <v>481</v>
      </c>
      <c r="F612" s="11"/>
      <c r="G612" s="80">
        <f>G613</f>
        <v>634.3</v>
      </c>
    </row>
    <row r="613" spans="1:7" ht="16.5">
      <c r="A613" s="19" t="s">
        <v>404</v>
      </c>
      <c r="B613" s="9">
        <v>810</v>
      </c>
      <c r="C613" s="11" t="s">
        <v>207</v>
      </c>
      <c r="D613" s="11" t="s">
        <v>207</v>
      </c>
      <c r="E613" s="11" t="s">
        <v>481</v>
      </c>
      <c r="F613" s="11" t="s">
        <v>405</v>
      </c>
      <c r="G613" s="80">
        <v>634.3</v>
      </c>
    </row>
    <row r="614" spans="1:7" ht="16.5">
      <c r="A614" s="16" t="s">
        <v>153</v>
      </c>
      <c r="B614" s="9">
        <v>810</v>
      </c>
      <c r="C614" s="11" t="s">
        <v>189</v>
      </c>
      <c r="D614" s="11"/>
      <c r="E614" s="11"/>
      <c r="F614" s="11"/>
      <c r="G614" s="27">
        <f>SUM(G630,G655,G615)</f>
        <v>813550.8</v>
      </c>
    </row>
    <row r="615" spans="1:7" ht="16.5">
      <c r="A615" s="16" t="s">
        <v>399</v>
      </c>
      <c r="B615" s="9">
        <v>810</v>
      </c>
      <c r="C615" s="11" t="s">
        <v>189</v>
      </c>
      <c r="D615" s="11" t="s">
        <v>280</v>
      </c>
      <c r="E615" s="11"/>
      <c r="F615" s="11"/>
      <c r="G615" s="27">
        <f>G625+G616</f>
        <v>95554.5</v>
      </c>
    </row>
    <row r="616" spans="1:7" ht="16.5">
      <c r="A616" s="19" t="s">
        <v>95</v>
      </c>
      <c r="B616" s="9">
        <v>810</v>
      </c>
      <c r="C616" s="11" t="s">
        <v>189</v>
      </c>
      <c r="D616" s="11" t="s">
        <v>280</v>
      </c>
      <c r="E616" s="11" t="s">
        <v>136</v>
      </c>
      <c r="F616" s="11"/>
      <c r="G616" s="27">
        <f>G621+G623+G619+G617</f>
        <v>3376.1</v>
      </c>
    </row>
    <row r="617" spans="1:7" ht="49.5">
      <c r="A617" s="20" t="s">
        <v>440</v>
      </c>
      <c r="B617" s="9">
        <v>810</v>
      </c>
      <c r="C617" s="11" t="s">
        <v>189</v>
      </c>
      <c r="D617" s="11" t="s">
        <v>280</v>
      </c>
      <c r="E617" s="11" t="s">
        <v>439</v>
      </c>
      <c r="F617" s="11"/>
      <c r="G617" s="27">
        <f>G618</f>
        <v>85.7</v>
      </c>
    </row>
    <row r="618" spans="1:7" ht="16.5">
      <c r="A618" s="19" t="s">
        <v>330</v>
      </c>
      <c r="B618" s="9">
        <v>810</v>
      </c>
      <c r="C618" s="11" t="s">
        <v>189</v>
      </c>
      <c r="D618" s="11" t="s">
        <v>280</v>
      </c>
      <c r="E618" s="11" t="s">
        <v>439</v>
      </c>
      <c r="F618" s="11" t="s">
        <v>299</v>
      </c>
      <c r="G618" s="27">
        <v>85.7</v>
      </c>
    </row>
    <row r="619" spans="1:7" ht="16.5">
      <c r="A619" s="76" t="s">
        <v>502</v>
      </c>
      <c r="B619" s="9">
        <v>810</v>
      </c>
      <c r="C619" s="11" t="s">
        <v>189</v>
      </c>
      <c r="D619" s="11" t="s">
        <v>280</v>
      </c>
      <c r="E619" s="11" t="s">
        <v>176</v>
      </c>
      <c r="F619" s="11"/>
      <c r="G619" s="27">
        <f>G620</f>
        <v>50</v>
      </c>
    </row>
    <row r="620" spans="1:7" ht="23.25" customHeight="1">
      <c r="A620" s="19" t="s">
        <v>330</v>
      </c>
      <c r="B620" s="9">
        <v>810</v>
      </c>
      <c r="C620" s="11" t="s">
        <v>189</v>
      </c>
      <c r="D620" s="11" t="s">
        <v>280</v>
      </c>
      <c r="E620" s="11" t="s">
        <v>176</v>
      </c>
      <c r="F620" s="11" t="s">
        <v>299</v>
      </c>
      <c r="G620" s="27">
        <v>50</v>
      </c>
    </row>
    <row r="621" spans="1:7" ht="38.25" customHeight="1">
      <c r="A621" s="16" t="s">
        <v>2</v>
      </c>
      <c r="B621" s="9">
        <v>810</v>
      </c>
      <c r="C621" s="11" t="s">
        <v>189</v>
      </c>
      <c r="D621" s="11" t="s">
        <v>280</v>
      </c>
      <c r="E621" s="11" t="s">
        <v>400</v>
      </c>
      <c r="F621" s="11"/>
      <c r="G621" s="27">
        <f>G622</f>
        <v>335</v>
      </c>
    </row>
    <row r="622" spans="1:7" ht="24.75" customHeight="1">
      <c r="A622" s="19" t="s">
        <v>330</v>
      </c>
      <c r="B622" s="9">
        <v>810</v>
      </c>
      <c r="C622" s="11" t="s">
        <v>189</v>
      </c>
      <c r="D622" s="11" t="s">
        <v>280</v>
      </c>
      <c r="E622" s="11" t="s">
        <v>400</v>
      </c>
      <c r="F622" s="11" t="s">
        <v>299</v>
      </c>
      <c r="G622" s="80">
        <v>335</v>
      </c>
    </row>
    <row r="623" spans="1:7" ht="33">
      <c r="A623" s="19" t="s">
        <v>449</v>
      </c>
      <c r="B623" s="9">
        <v>810</v>
      </c>
      <c r="C623" s="11" t="s">
        <v>189</v>
      </c>
      <c r="D623" s="11" t="s">
        <v>280</v>
      </c>
      <c r="E623" s="11" t="s">
        <v>448</v>
      </c>
      <c r="F623" s="11"/>
      <c r="G623" s="27">
        <f>G624</f>
        <v>2905.4</v>
      </c>
    </row>
    <row r="624" spans="1:7" ht="20.25" customHeight="1">
      <c r="A624" s="19" t="s">
        <v>330</v>
      </c>
      <c r="B624" s="9">
        <v>810</v>
      </c>
      <c r="C624" s="11" t="s">
        <v>189</v>
      </c>
      <c r="D624" s="11" t="s">
        <v>280</v>
      </c>
      <c r="E624" s="11" t="s">
        <v>448</v>
      </c>
      <c r="F624" s="11" t="s">
        <v>299</v>
      </c>
      <c r="G624" s="80">
        <v>2905.4</v>
      </c>
    </row>
    <row r="625" spans="1:7" ht="21.75" customHeight="1">
      <c r="A625" s="16" t="s">
        <v>305</v>
      </c>
      <c r="B625" s="9">
        <v>810</v>
      </c>
      <c r="C625" s="11" t="s">
        <v>189</v>
      </c>
      <c r="D625" s="11" t="s">
        <v>280</v>
      </c>
      <c r="E625" s="11" t="s">
        <v>306</v>
      </c>
      <c r="F625" s="11"/>
      <c r="G625" s="27">
        <f>G626</f>
        <v>92178.4</v>
      </c>
    </row>
    <row r="626" spans="1:7" ht="119.25" customHeight="1">
      <c r="A626" s="16" t="s">
        <v>12</v>
      </c>
      <c r="B626" s="9">
        <v>810</v>
      </c>
      <c r="C626" s="11" t="s">
        <v>189</v>
      </c>
      <c r="D626" s="11" t="s">
        <v>280</v>
      </c>
      <c r="E626" s="11" t="s">
        <v>303</v>
      </c>
      <c r="F626" s="11"/>
      <c r="G626" s="27">
        <f>G628+G629+G627</f>
        <v>92178.4</v>
      </c>
    </row>
    <row r="627" spans="1:7" ht="19.5" customHeight="1">
      <c r="A627" s="22" t="s">
        <v>235</v>
      </c>
      <c r="B627" s="9">
        <v>810</v>
      </c>
      <c r="C627" s="11" t="s">
        <v>189</v>
      </c>
      <c r="D627" s="11" t="s">
        <v>280</v>
      </c>
      <c r="E627" s="11" t="s">
        <v>303</v>
      </c>
      <c r="F627" s="11" t="s">
        <v>326</v>
      </c>
      <c r="G627" s="80">
        <v>56</v>
      </c>
    </row>
    <row r="628" spans="1:7" ht="33">
      <c r="A628" s="19" t="s">
        <v>331</v>
      </c>
      <c r="B628" s="9">
        <v>810</v>
      </c>
      <c r="C628" s="11" t="s">
        <v>189</v>
      </c>
      <c r="D628" s="11" t="s">
        <v>280</v>
      </c>
      <c r="E628" s="11" t="s">
        <v>303</v>
      </c>
      <c r="F628" s="11" t="s">
        <v>26</v>
      </c>
      <c r="G628" s="80">
        <v>91774.9</v>
      </c>
    </row>
    <row r="629" spans="1:7" ht="16.5">
      <c r="A629" s="19" t="s">
        <v>330</v>
      </c>
      <c r="B629" s="9">
        <v>810</v>
      </c>
      <c r="C629" s="11" t="s">
        <v>189</v>
      </c>
      <c r="D629" s="11" t="s">
        <v>280</v>
      </c>
      <c r="E629" s="11" t="s">
        <v>303</v>
      </c>
      <c r="F629" s="11" t="s">
        <v>299</v>
      </c>
      <c r="G629" s="80">
        <v>347.5</v>
      </c>
    </row>
    <row r="630" spans="1:7" ht="16.5">
      <c r="A630" s="16" t="s">
        <v>158</v>
      </c>
      <c r="B630" s="9">
        <v>810</v>
      </c>
      <c r="C630" s="11" t="s">
        <v>189</v>
      </c>
      <c r="D630" s="11" t="s">
        <v>281</v>
      </c>
      <c r="E630" s="11"/>
      <c r="F630" s="11"/>
      <c r="G630" s="27">
        <f>SUM(G631,G636,G649)</f>
        <v>662209</v>
      </c>
    </row>
    <row r="631" spans="1:7" ht="16.5">
      <c r="A631" s="16" t="s">
        <v>344</v>
      </c>
      <c r="B631" s="9">
        <v>810</v>
      </c>
      <c r="C631" s="11" t="s">
        <v>189</v>
      </c>
      <c r="D631" s="11" t="s">
        <v>281</v>
      </c>
      <c r="E631" s="11" t="s">
        <v>134</v>
      </c>
      <c r="F631" s="11"/>
      <c r="G631" s="27">
        <f>SUM(G632,G634,)</f>
        <v>189354.5</v>
      </c>
    </row>
    <row r="632" spans="1:7" ht="33">
      <c r="A632" s="22" t="s">
        <v>256</v>
      </c>
      <c r="B632" s="9">
        <v>810</v>
      </c>
      <c r="C632" s="11" t="s">
        <v>189</v>
      </c>
      <c r="D632" s="11" t="s">
        <v>281</v>
      </c>
      <c r="E632" s="11" t="s">
        <v>43</v>
      </c>
      <c r="F632" s="11"/>
      <c r="G632" s="27">
        <f>G633</f>
        <v>163646.6</v>
      </c>
    </row>
    <row r="633" spans="1:7" ht="16.5">
      <c r="A633" s="22" t="s">
        <v>235</v>
      </c>
      <c r="B633" s="9">
        <v>810</v>
      </c>
      <c r="C633" s="11" t="s">
        <v>189</v>
      </c>
      <c r="D633" s="11" t="s">
        <v>281</v>
      </c>
      <c r="E633" s="11" t="s">
        <v>345</v>
      </c>
      <c r="F633" s="11" t="s">
        <v>326</v>
      </c>
      <c r="G633" s="80">
        <v>163646.6</v>
      </c>
    </row>
    <row r="634" spans="1:7" ht="33">
      <c r="A634" s="22" t="s">
        <v>62</v>
      </c>
      <c r="B634" s="9">
        <v>810</v>
      </c>
      <c r="C634" s="11" t="s">
        <v>189</v>
      </c>
      <c r="D634" s="11" t="s">
        <v>281</v>
      </c>
      <c r="E634" s="11" t="s">
        <v>94</v>
      </c>
      <c r="F634" s="11"/>
      <c r="G634" s="27">
        <f>SUM(G635)</f>
        <v>25707.9</v>
      </c>
    </row>
    <row r="635" spans="1:7" ht="16.5">
      <c r="A635" s="22" t="s">
        <v>235</v>
      </c>
      <c r="B635" s="9">
        <v>810</v>
      </c>
      <c r="C635" s="11" t="s">
        <v>189</v>
      </c>
      <c r="D635" s="11" t="s">
        <v>281</v>
      </c>
      <c r="E635" s="11" t="s">
        <v>94</v>
      </c>
      <c r="F635" s="11" t="s">
        <v>326</v>
      </c>
      <c r="G635" s="80">
        <v>25707.9</v>
      </c>
    </row>
    <row r="636" spans="1:7" s="48" customFormat="1" ht="16.5">
      <c r="A636" s="22" t="s">
        <v>364</v>
      </c>
      <c r="B636" s="9">
        <v>810</v>
      </c>
      <c r="C636" s="11" t="s">
        <v>189</v>
      </c>
      <c r="D636" s="11" t="s">
        <v>281</v>
      </c>
      <c r="E636" s="11" t="s">
        <v>166</v>
      </c>
      <c r="F636" s="11"/>
      <c r="G636" s="27">
        <f>G637+G640</f>
        <v>41312.3</v>
      </c>
    </row>
    <row r="637" spans="1:7" ht="16.5">
      <c r="A637" s="16" t="s">
        <v>385</v>
      </c>
      <c r="B637" s="9">
        <v>810</v>
      </c>
      <c r="C637" s="11" t="s">
        <v>189</v>
      </c>
      <c r="D637" s="11" t="s">
        <v>281</v>
      </c>
      <c r="E637" s="11" t="s">
        <v>167</v>
      </c>
      <c r="F637" s="11"/>
      <c r="G637" s="27">
        <f>G638</f>
        <v>17127.4</v>
      </c>
    </row>
    <row r="638" spans="1:7" ht="16.5">
      <c r="A638" s="16" t="s">
        <v>257</v>
      </c>
      <c r="B638" s="9">
        <v>810</v>
      </c>
      <c r="C638" s="11" t="s">
        <v>189</v>
      </c>
      <c r="D638" s="11" t="s">
        <v>281</v>
      </c>
      <c r="E638" s="11" t="s">
        <v>284</v>
      </c>
      <c r="F638" s="11"/>
      <c r="G638" s="27">
        <f>SUM(G639:G639)</f>
        <v>17127.4</v>
      </c>
    </row>
    <row r="639" spans="1:7" ht="16.5">
      <c r="A639" s="22" t="s">
        <v>387</v>
      </c>
      <c r="B639" s="9">
        <v>810</v>
      </c>
      <c r="C639" s="11" t="s">
        <v>189</v>
      </c>
      <c r="D639" s="11" t="s">
        <v>281</v>
      </c>
      <c r="E639" s="11" t="s">
        <v>284</v>
      </c>
      <c r="F639" s="11" t="s">
        <v>314</v>
      </c>
      <c r="G639" s="80">
        <v>17127.4</v>
      </c>
    </row>
    <row r="640" spans="1:7" ht="16.5">
      <c r="A640" s="22" t="s">
        <v>297</v>
      </c>
      <c r="B640" s="9">
        <v>810</v>
      </c>
      <c r="C640" s="11" t="s">
        <v>189</v>
      </c>
      <c r="D640" s="11" t="s">
        <v>281</v>
      </c>
      <c r="E640" s="11" t="s">
        <v>294</v>
      </c>
      <c r="F640" s="11"/>
      <c r="G640" s="27">
        <f>G641+G643+G645+G647</f>
        <v>24184.9</v>
      </c>
    </row>
    <row r="641" spans="1:7" ht="33">
      <c r="A641" s="22" t="s">
        <v>70</v>
      </c>
      <c r="B641" s="9">
        <v>810</v>
      </c>
      <c r="C641" s="11" t="s">
        <v>189</v>
      </c>
      <c r="D641" s="11" t="s">
        <v>281</v>
      </c>
      <c r="E641" s="11" t="s">
        <v>295</v>
      </c>
      <c r="F641" s="11"/>
      <c r="G641" s="27">
        <f>SUM(G642)</f>
        <v>172.1</v>
      </c>
    </row>
    <row r="642" spans="1:7" ht="16.5">
      <c r="A642" s="22" t="s">
        <v>235</v>
      </c>
      <c r="B642" s="9">
        <v>810</v>
      </c>
      <c r="C642" s="11" t="s">
        <v>189</v>
      </c>
      <c r="D642" s="11" t="s">
        <v>281</v>
      </c>
      <c r="E642" s="11" t="s">
        <v>295</v>
      </c>
      <c r="F642" s="11" t="s">
        <v>326</v>
      </c>
      <c r="G642" s="80">
        <v>172.1</v>
      </c>
    </row>
    <row r="643" spans="1:7" ht="36" customHeight="1">
      <c r="A643" s="22" t="s">
        <v>71</v>
      </c>
      <c r="B643" s="9">
        <v>810</v>
      </c>
      <c r="C643" s="11" t="s">
        <v>189</v>
      </c>
      <c r="D643" s="11" t="s">
        <v>281</v>
      </c>
      <c r="E643" s="11" t="s">
        <v>296</v>
      </c>
      <c r="F643" s="11"/>
      <c r="G643" s="27">
        <f>SUM(G644)</f>
        <v>273.9</v>
      </c>
    </row>
    <row r="644" spans="1:7" ht="16.5">
      <c r="A644" s="22" t="s">
        <v>235</v>
      </c>
      <c r="B644" s="9">
        <v>810</v>
      </c>
      <c r="C644" s="11" t="s">
        <v>189</v>
      </c>
      <c r="D644" s="11" t="s">
        <v>281</v>
      </c>
      <c r="E644" s="11" t="s">
        <v>296</v>
      </c>
      <c r="F644" s="11" t="s">
        <v>326</v>
      </c>
      <c r="G644" s="80">
        <v>273.9</v>
      </c>
    </row>
    <row r="645" spans="1:7" ht="33">
      <c r="A645" s="22" t="s">
        <v>412</v>
      </c>
      <c r="B645" s="9">
        <v>810</v>
      </c>
      <c r="C645" s="11" t="s">
        <v>189</v>
      </c>
      <c r="D645" s="11" t="s">
        <v>281</v>
      </c>
      <c r="E645" s="11" t="s">
        <v>410</v>
      </c>
      <c r="F645" s="11"/>
      <c r="G645" s="27">
        <f>G646</f>
        <v>22222</v>
      </c>
    </row>
    <row r="646" spans="1:7" ht="16.5">
      <c r="A646" s="22" t="s">
        <v>235</v>
      </c>
      <c r="B646" s="9">
        <v>810</v>
      </c>
      <c r="C646" s="11" t="s">
        <v>189</v>
      </c>
      <c r="D646" s="11" t="s">
        <v>281</v>
      </c>
      <c r="E646" s="11" t="s">
        <v>410</v>
      </c>
      <c r="F646" s="11" t="s">
        <v>326</v>
      </c>
      <c r="G646" s="80">
        <v>22222</v>
      </c>
    </row>
    <row r="647" spans="1:7" ht="33">
      <c r="A647" s="22" t="s">
        <v>458</v>
      </c>
      <c r="B647" s="9">
        <v>810</v>
      </c>
      <c r="C647" s="11" t="s">
        <v>189</v>
      </c>
      <c r="D647" s="11" t="s">
        <v>281</v>
      </c>
      <c r="E647" s="11" t="s">
        <v>413</v>
      </c>
      <c r="F647" s="11"/>
      <c r="G647" s="27">
        <f>G648</f>
        <v>1516.9</v>
      </c>
    </row>
    <row r="648" spans="1:7" ht="16.5">
      <c r="A648" s="22" t="s">
        <v>235</v>
      </c>
      <c r="B648" s="9">
        <v>810</v>
      </c>
      <c r="C648" s="11" t="s">
        <v>189</v>
      </c>
      <c r="D648" s="11" t="s">
        <v>281</v>
      </c>
      <c r="E648" s="11" t="s">
        <v>413</v>
      </c>
      <c r="F648" s="11" t="s">
        <v>326</v>
      </c>
      <c r="G648" s="80">
        <v>1516.9</v>
      </c>
    </row>
    <row r="649" spans="1:7" ht="19.5" customHeight="1">
      <c r="A649" s="16" t="s">
        <v>305</v>
      </c>
      <c r="B649" s="9">
        <v>810</v>
      </c>
      <c r="C649" s="11" t="s">
        <v>189</v>
      </c>
      <c r="D649" s="11" t="s">
        <v>281</v>
      </c>
      <c r="E649" s="11" t="s">
        <v>306</v>
      </c>
      <c r="F649" s="11"/>
      <c r="G649" s="27">
        <f>G653+G650</f>
        <v>431542.2</v>
      </c>
    </row>
    <row r="650" spans="1:7" ht="21" customHeight="1">
      <c r="A650" s="19" t="s">
        <v>309</v>
      </c>
      <c r="B650" s="9">
        <v>810</v>
      </c>
      <c r="C650" s="11" t="s">
        <v>189</v>
      </c>
      <c r="D650" s="11" t="s">
        <v>281</v>
      </c>
      <c r="E650" s="11" t="s">
        <v>308</v>
      </c>
      <c r="F650" s="11"/>
      <c r="G650" s="27">
        <f>G651</f>
        <v>561.7</v>
      </c>
    </row>
    <row r="651" spans="1:7" ht="119.25" customHeight="1">
      <c r="A651" s="19" t="s">
        <v>388</v>
      </c>
      <c r="B651" s="9">
        <v>810</v>
      </c>
      <c r="C651" s="11" t="s">
        <v>189</v>
      </c>
      <c r="D651" s="11" t="s">
        <v>281</v>
      </c>
      <c r="E651" s="11" t="s">
        <v>310</v>
      </c>
      <c r="F651" s="11"/>
      <c r="G651" s="27">
        <f>G652</f>
        <v>561.7</v>
      </c>
    </row>
    <row r="652" spans="1:7" ht="19.5" customHeight="1">
      <c r="A652" s="16" t="s">
        <v>157</v>
      </c>
      <c r="B652" s="9">
        <v>810</v>
      </c>
      <c r="C652" s="11" t="s">
        <v>189</v>
      </c>
      <c r="D652" s="11" t="s">
        <v>281</v>
      </c>
      <c r="E652" s="11" t="s">
        <v>310</v>
      </c>
      <c r="F652" s="11" t="s">
        <v>326</v>
      </c>
      <c r="G652" s="80">
        <v>561.7</v>
      </c>
    </row>
    <row r="653" spans="1:7" ht="118.5" customHeight="1">
      <c r="A653" s="16" t="s">
        <v>12</v>
      </c>
      <c r="B653" s="9">
        <v>810</v>
      </c>
      <c r="C653" s="11" t="s">
        <v>189</v>
      </c>
      <c r="D653" s="11" t="s">
        <v>281</v>
      </c>
      <c r="E653" s="11" t="s">
        <v>303</v>
      </c>
      <c r="F653" s="11"/>
      <c r="G653" s="80">
        <f>G654</f>
        <v>430980.5</v>
      </c>
    </row>
    <row r="654" spans="1:7" ht="16.5" customHeight="1">
      <c r="A654" s="16" t="s">
        <v>157</v>
      </c>
      <c r="B654" s="9">
        <v>810</v>
      </c>
      <c r="C654" s="11" t="s">
        <v>189</v>
      </c>
      <c r="D654" s="11" t="s">
        <v>281</v>
      </c>
      <c r="E654" s="11" t="s">
        <v>303</v>
      </c>
      <c r="F654" s="11" t="s">
        <v>326</v>
      </c>
      <c r="G654" s="80">
        <v>430980.5</v>
      </c>
    </row>
    <row r="655" spans="1:7" ht="16.5">
      <c r="A655" s="16" t="s">
        <v>190</v>
      </c>
      <c r="B655" s="9">
        <v>810</v>
      </c>
      <c r="C655" s="11" t="s">
        <v>189</v>
      </c>
      <c r="D655" s="11" t="s">
        <v>283</v>
      </c>
      <c r="E655" s="11"/>
      <c r="F655" s="11"/>
      <c r="G655" s="27">
        <f>SUM(G656,G680,G659,G670,G664)</f>
        <v>55787.3</v>
      </c>
    </row>
    <row r="656" spans="1:7" ht="49.5">
      <c r="A656" s="19" t="s">
        <v>333</v>
      </c>
      <c r="B656" s="9">
        <v>810</v>
      </c>
      <c r="C656" s="11" t="s">
        <v>189</v>
      </c>
      <c r="D656" s="11" t="s">
        <v>283</v>
      </c>
      <c r="E656" s="11" t="s">
        <v>311</v>
      </c>
      <c r="F656" s="11"/>
      <c r="G656" s="27">
        <f>SUM(G657)</f>
        <v>15461.9</v>
      </c>
    </row>
    <row r="657" spans="1:7" ht="16.5">
      <c r="A657" s="19" t="s">
        <v>337</v>
      </c>
      <c r="B657" s="9">
        <v>810</v>
      </c>
      <c r="C657" s="11" t="s">
        <v>189</v>
      </c>
      <c r="D657" s="11" t="s">
        <v>283</v>
      </c>
      <c r="E657" s="11" t="s">
        <v>313</v>
      </c>
      <c r="F657" s="11"/>
      <c r="G657" s="27">
        <f>SUM(G658)</f>
        <v>15461.9</v>
      </c>
    </row>
    <row r="658" spans="1:7" ht="16.5">
      <c r="A658" s="19" t="s">
        <v>335</v>
      </c>
      <c r="B658" s="9">
        <v>810</v>
      </c>
      <c r="C658" s="11" t="s">
        <v>189</v>
      </c>
      <c r="D658" s="11" t="s">
        <v>283</v>
      </c>
      <c r="E658" s="11" t="s">
        <v>313</v>
      </c>
      <c r="F658" s="11" t="s">
        <v>41</v>
      </c>
      <c r="G658" s="80">
        <v>15461.9</v>
      </c>
    </row>
    <row r="659" spans="1:7" ht="16.5">
      <c r="A659" s="16" t="s">
        <v>344</v>
      </c>
      <c r="B659" s="9">
        <v>810</v>
      </c>
      <c r="C659" s="11" t="s">
        <v>189</v>
      </c>
      <c r="D659" s="11" t="s">
        <v>283</v>
      </c>
      <c r="E659" s="11" t="s">
        <v>134</v>
      </c>
      <c r="F659" s="11"/>
      <c r="G659" s="27">
        <f>SUM(G660,G662)</f>
        <v>12016</v>
      </c>
    </row>
    <row r="660" spans="1:7" ht="33">
      <c r="A660" s="22" t="s">
        <v>256</v>
      </c>
      <c r="B660" s="9">
        <v>810</v>
      </c>
      <c r="C660" s="11" t="s">
        <v>189</v>
      </c>
      <c r="D660" s="11" t="s">
        <v>283</v>
      </c>
      <c r="E660" s="11" t="s">
        <v>345</v>
      </c>
      <c r="F660" s="11"/>
      <c r="G660" s="27">
        <f>G661</f>
        <v>1115.9</v>
      </c>
    </row>
    <row r="661" spans="1:7" ht="16.5">
      <c r="A661" s="19" t="s">
        <v>335</v>
      </c>
      <c r="B661" s="9">
        <v>810</v>
      </c>
      <c r="C661" s="11" t="s">
        <v>189</v>
      </c>
      <c r="D661" s="11" t="s">
        <v>283</v>
      </c>
      <c r="E661" s="11" t="s">
        <v>345</v>
      </c>
      <c r="F661" s="11" t="s">
        <v>41</v>
      </c>
      <c r="G661" s="80">
        <v>1115.9</v>
      </c>
    </row>
    <row r="662" spans="1:7" ht="33">
      <c r="A662" s="22" t="s">
        <v>258</v>
      </c>
      <c r="B662" s="9">
        <v>810</v>
      </c>
      <c r="C662" s="11" t="s">
        <v>189</v>
      </c>
      <c r="D662" s="11" t="s">
        <v>283</v>
      </c>
      <c r="E662" s="11" t="s">
        <v>94</v>
      </c>
      <c r="F662" s="11"/>
      <c r="G662" s="27">
        <f>SUM(G663:G663)</f>
        <v>10900.1</v>
      </c>
    </row>
    <row r="663" spans="1:7" ht="16.5">
      <c r="A663" s="19" t="s">
        <v>335</v>
      </c>
      <c r="B663" s="9">
        <v>810</v>
      </c>
      <c r="C663" s="11" t="s">
        <v>189</v>
      </c>
      <c r="D663" s="11" t="s">
        <v>283</v>
      </c>
      <c r="E663" s="11" t="s">
        <v>94</v>
      </c>
      <c r="F663" s="11" t="s">
        <v>41</v>
      </c>
      <c r="G663" s="80">
        <v>10900.1</v>
      </c>
    </row>
    <row r="664" spans="1:7" ht="16.5">
      <c r="A664" s="19" t="s">
        <v>95</v>
      </c>
      <c r="B664" s="9">
        <v>810</v>
      </c>
      <c r="C664" s="11" t="s">
        <v>189</v>
      </c>
      <c r="D664" s="11" t="s">
        <v>283</v>
      </c>
      <c r="E664" s="11" t="s">
        <v>136</v>
      </c>
      <c r="F664" s="11"/>
      <c r="G664" s="27">
        <f>G665+G668</f>
        <v>1352.4</v>
      </c>
    </row>
    <row r="665" spans="1:7" ht="33">
      <c r="A665" s="19" t="s">
        <v>384</v>
      </c>
      <c r="B665" s="9">
        <v>810</v>
      </c>
      <c r="C665" s="11" t="s">
        <v>189</v>
      </c>
      <c r="D665" s="11" t="s">
        <v>283</v>
      </c>
      <c r="E665" s="11" t="s">
        <v>176</v>
      </c>
      <c r="F665" s="11"/>
      <c r="G665" s="27">
        <f>SUM(G666:G667)</f>
        <v>69.4</v>
      </c>
    </row>
    <row r="666" spans="1:7" ht="16.5">
      <c r="A666" s="65" t="s">
        <v>387</v>
      </c>
      <c r="B666" s="9">
        <v>810</v>
      </c>
      <c r="C666" s="11" t="s">
        <v>189</v>
      </c>
      <c r="D666" s="11" t="s">
        <v>283</v>
      </c>
      <c r="E666" s="11" t="s">
        <v>176</v>
      </c>
      <c r="F666" s="11" t="s">
        <v>314</v>
      </c>
      <c r="G666" s="27">
        <v>69.4</v>
      </c>
    </row>
    <row r="667" spans="1:7" ht="16.5" hidden="1">
      <c r="A667" s="19" t="s">
        <v>330</v>
      </c>
      <c r="B667" s="9">
        <v>810</v>
      </c>
      <c r="C667" s="11" t="s">
        <v>189</v>
      </c>
      <c r="D667" s="11" t="s">
        <v>283</v>
      </c>
      <c r="E667" s="11" t="s">
        <v>176</v>
      </c>
      <c r="F667" s="11" t="s">
        <v>299</v>
      </c>
      <c r="G667" s="80"/>
    </row>
    <row r="668" spans="1:7" ht="33">
      <c r="A668" s="16" t="s">
        <v>2</v>
      </c>
      <c r="B668" s="9">
        <v>810</v>
      </c>
      <c r="C668" s="11" t="s">
        <v>189</v>
      </c>
      <c r="D668" s="11" t="s">
        <v>283</v>
      </c>
      <c r="E668" s="11" t="s">
        <v>400</v>
      </c>
      <c r="F668" s="11"/>
      <c r="G668" s="27">
        <f>G669</f>
        <v>1283</v>
      </c>
    </row>
    <row r="669" spans="1:7" ht="16.5">
      <c r="A669" s="65" t="s">
        <v>387</v>
      </c>
      <c r="B669" s="9">
        <v>810</v>
      </c>
      <c r="C669" s="11" t="s">
        <v>189</v>
      </c>
      <c r="D669" s="11" t="s">
        <v>283</v>
      </c>
      <c r="E669" s="11" t="s">
        <v>400</v>
      </c>
      <c r="F669" s="11" t="s">
        <v>314</v>
      </c>
      <c r="G669" s="80">
        <v>1283</v>
      </c>
    </row>
    <row r="670" spans="1:7" ht="16.5">
      <c r="A670" s="16" t="s">
        <v>305</v>
      </c>
      <c r="B670" s="9">
        <v>810</v>
      </c>
      <c r="C670" s="11" t="s">
        <v>189</v>
      </c>
      <c r="D670" s="11" t="s">
        <v>283</v>
      </c>
      <c r="E670" s="11" t="s">
        <v>306</v>
      </c>
      <c r="F670" s="11"/>
      <c r="G670" s="27">
        <f>G675+G678+G671</f>
        <v>26716.9</v>
      </c>
    </row>
    <row r="671" spans="1:7" ht="119.25" customHeight="1">
      <c r="A671" s="16" t="s">
        <v>12</v>
      </c>
      <c r="B671" s="9">
        <v>810</v>
      </c>
      <c r="C671" s="11" t="s">
        <v>189</v>
      </c>
      <c r="D671" s="11" t="s">
        <v>283</v>
      </c>
      <c r="E671" s="11" t="s">
        <v>303</v>
      </c>
      <c r="F671" s="11"/>
      <c r="G671" s="27">
        <f>G673+G674+G672</f>
        <v>17984.3</v>
      </c>
    </row>
    <row r="672" spans="1:7" ht="21" customHeight="1">
      <c r="A672" s="65" t="s">
        <v>387</v>
      </c>
      <c r="B672" s="9">
        <v>810</v>
      </c>
      <c r="C672" s="11" t="s">
        <v>189</v>
      </c>
      <c r="D672" s="11" t="s">
        <v>283</v>
      </c>
      <c r="E672" s="11" t="s">
        <v>303</v>
      </c>
      <c r="F672" s="11" t="s">
        <v>314</v>
      </c>
      <c r="G672" s="27">
        <v>212</v>
      </c>
    </row>
    <row r="673" spans="1:7" ht="16.5" customHeight="1">
      <c r="A673" s="19" t="s">
        <v>335</v>
      </c>
      <c r="B673" s="9">
        <v>810</v>
      </c>
      <c r="C673" s="11" t="s">
        <v>189</v>
      </c>
      <c r="D673" s="11" t="s">
        <v>283</v>
      </c>
      <c r="E673" s="11" t="s">
        <v>303</v>
      </c>
      <c r="F673" s="11" t="s">
        <v>41</v>
      </c>
      <c r="G673" s="80">
        <v>12367.8</v>
      </c>
    </row>
    <row r="674" spans="1:7" ht="16.5">
      <c r="A674" s="16" t="s">
        <v>102</v>
      </c>
      <c r="B674" s="9">
        <v>810</v>
      </c>
      <c r="C674" s="11" t="s">
        <v>189</v>
      </c>
      <c r="D674" s="11" t="s">
        <v>283</v>
      </c>
      <c r="E674" s="11" t="s">
        <v>303</v>
      </c>
      <c r="F674" s="11" t="s">
        <v>23</v>
      </c>
      <c r="G674" s="80">
        <v>5404.5</v>
      </c>
    </row>
    <row r="675" spans="1:7" ht="49.5">
      <c r="A675" s="19" t="s">
        <v>69</v>
      </c>
      <c r="B675" s="9">
        <v>810</v>
      </c>
      <c r="C675" s="11" t="s">
        <v>189</v>
      </c>
      <c r="D675" s="11" t="s">
        <v>283</v>
      </c>
      <c r="E675" s="11" t="s">
        <v>117</v>
      </c>
      <c r="F675" s="11"/>
      <c r="G675" s="27">
        <f>G676+G677</f>
        <v>7829.900000000001</v>
      </c>
    </row>
    <row r="676" spans="1:7" ht="16.5">
      <c r="A676" s="19" t="s">
        <v>404</v>
      </c>
      <c r="B676" s="9">
        <v>810</v>
      </c>
      <c r="C676" s="11" t="s">
        <v>189</v>
      </c>
      <c r="D676" s="11" t="s">
        <v>283</v>
      </c>
      <c r="E676" s="11" t="s">
        <v>117</v>
      </c>
      <c r="F676" s="11" t="s">
        <v>405</v>
      </c>
      <c r="G676" s="80">
        <v>5051.1</v>
      </c>
    </row>
    <row r="677" spans="1:7" ht="16.5">
      <c r="A677" s="19" t="s">
        <v>335</v>
      </c>
      <c r="B677" s="9">
        <v>810</v>
      </c>
      <c r="C677" s="11" t="s">
        <v>189</v>
      </c>
      <c r="D677" s="11" t="s">
        <v>283</v>
      </c>
      <c r="E677" s="11" t="s">
        <v>117</v>
      </c>
      <c r="F677" s="11" t="s">
        <v>41</v>
      </c>
      <c r="G677" s="80">
        <v>2778.8</v>
      </c>
    </row>
    <row r="678" spans="1:7" ht="33">
      <c r="A678" s="20" t="s">
        <v>442</v>
      </c>
      <c r="B678" s="9">
        <v>810</v>
      </c>
      <c r="C678" s="11" t="s">
        <v>189</v>
      </c>
      <c r="D678" s="11" t="s">
        <v>283</v>
      </c>
      <c r="E678" s="11" t="s">
        <v>240</v>
      </c>
      <c r="F678" s="11"/>
      <c r="G678" s="27">
        <f>G679</f>
        <v>902.7</v>
      </c>
    </row>
    <row r="679" spans="1:7" ht="21.75" customHeight="1">
      <c r="A679" s="19" t="s">
        <v>335</v>
      </c>
      <c r="B679" s="9">
        <v>810</v>
      </c>
      <c r="C679" s="11" t="s">
        <v>189</v>
      </c>
      <c r="D679" s="11" t="s">
        <v>283</v>
      </c>
      <c r="E679" s="11" t="s">
        <v>240</v>
      </c>
      <c r="F679" s="11" t="s">
        <v>41</v>
      </c>
      <c r="G679" s="80">
        <v>902.7</v>
      </c>
    </row>
    <row r="680" spans="1:7" ht="16.5">
      <c r="A680" s="16" t="s">
        <v>110</v>
      </c>
      <c r="B680" s="9">
        <v>810</v>
      </c>
      <c r="C680" s="11" t="s">
        <v>189</v>
      </c>
      <c r="D680" s="11" t="s">
        <v>283</v>
      </c>
      <c r="E680" s="11" t="s">
        <v>119</v>
      </c>
      <c r="F680" s="11"/>
      <c r="G680" s="27">
        <f>G681</f>
        <v>240.1</v>
      </c>
    </row>
    <row r="681" spans="1:7" ht="16.5">
      <c r="A681" s="16" t="s">
        <v>95</v>
      </c>
      <c r="B681" s="9">
        <v>810</v>
      </c>
      <c r="C681" s="11" t="s">
        <v>189</v>
      </c>
      <c r="D681" s="11" t="s">
        <v>283</v>
      </c>
      <c r="E681" s="11" t="s">
        <v>120</v>
      </c>
      <c r="F681" s="11"/>
      <c r="G681" s="27">
        <f>G682+G684</f>
        <v>240.1</v>
      </c>
    </row>
    <row r="682" spans="1:7" ht="16.5">
      <c r="A682" s="16" t="s">
        <v>42</v>
      </c>
      <c r="B682" s="9">
        <v>810</v>
      </c>
      <c r="C682" s="11" t="s">
        <v>189</v>
      </c>
      <c r="D682" s="11" t="s">
        <v>283</v>
      </c>
      <c r="E682" s="11" t="s">
        <v>124</v>
      </c>
      <c r="F682" s="11"/>
      <c r="G682" s="27">
        <f>G683</f>
        <v>236.4</v>
      </c>
    </row>
    <row r="683" spans="1:7" ht="16.5">
      <c r="A683" s="65" t="s">
        <v>387</v>
      </c>
      <c r="B683" s="9">
        <v>810</v>
      </c>
      <c r="C683" s="11" t="s">
        <v>189</v>
      </c>
      <c r="D683" s="11" t="s">
        <v>283</v>
      </c>
      <c r="E683" s="11" t="s">
        <v>124</v>
      </c>
      <c r="F683" s="11" t="s">
        <v>314</v>
      </c>
      <c r="G683" s="80">
        <v>236.4</v>
      </c>
    </row>
    <row r="684" spans="1:7" ht="16.5">
      <c r="A684" s="19" t="s">
        <v>443</v>
      </c>
      <c r="B684" s="9">
        <v>810</v>
      </c>
      <c r="C684" s="11" t="s">
        <v>189</v>
      </c>
      <c r="D684" s="11" t="s">
        <v>283</v>
      </c>
      <c r="E684" s="11" t="s">
        <v>123</v>
      </c>
      <c r="F684" s="11"/>
      <c r="G684" s="27">
        <f>G685</f>
        <v>3.7</v>
      </c>
    </row>
    <row r="685" spans="1:7" ht="16.5">
      <c r="A685" s="65" t="s">
        <v>387</v>
      </c>
      <c r="B685" s="9">
        <v>810</v>
      </c>
      <c r="C685" s="11" t="s">
        <v>189</v>
      </c>
      <c r="D685" s="11" t="s">
        <v>283</v>
      </c>
      <c r="E685" s="11" t="s">
        <v>123</v>
      </c>
      <c r="F685" s="11" t="s">
        <v>314</v>
      </c>
      <c r="G685" s="80">
        <v>3.7</v>
      </c>
    </row>
    <row r="686" spans="1:7" ht="16.5">
      <c r="A686" s="49" t="s">
        <v>354</v>
      </c>
      <c r="B686" s="9">
        <v>811</v>
      </c>
      <c r="C686" s="11"/>
      <c r="D686" s="11"/>
      <c r="E686" s="46"/>
      <c r="F686" s="46"/>
      <c r="G686" s="27">
        <f>SUM(G687,G705,G734,G781)+G729</f>
        <v>668008.8</v>
      </c>
    </row>
    <row r="687" spans="1:7" ht="16.5">
      <c r="A687" s="45" t="s">
        <v>300</v>
      </c>
      <c r="B687" s="9">
        <v>811</v>
      </c>
      <c r="C687" s="11" t="s">
        <v>279</v>
      </c>
      <c r="D687" s="11"/>
      <c r="E687" s="46"/>
      <c r="F687" s="46"/>
      <c r="G687" s="27">
        <f>G688+G693</f>
        <v>23429.6</v>
      </c>
    </row>
    <row r="688" spans="1:7" ht="16.5">
      <c r="A688" s="22" t="s">
        <v>227</v>
      </c>
      <c r="B688" s="9">
        <v>811</v>
      </c>
      <c r="C688" s="11" t="s">
        <v>279</v>
      </c>
      <c r="D688" s="11" t="s">
        <v>207</v>
      </c>
      <c r="E688" s="11"/>
      <c r="F688" s="11"/>
      <c r="G688" s="27">
        <f>G689</f>
        <v>37.8</v>
      </c>
    </row>
    <row r="689" spans="1:7" ht="16.5">
      <c r="A689" s="22" t="s">
        <v>226</v>
      </c>
      <c r="B689" s="9">
        <v>811</v>
      </c>
      <c r="C689" s="11" t="s">
        <v>279</v>
      </c>
      <c r="D689" s="11" t="s">
        <v>207</v>
      </c>
      <c r="E689" s="11" t="s">
        <v>302</v>
      </c>
      <c r="F689" s="11"/>
      <c r="G689" s="27">
        <f>G690</f>
        <v>37.8</v>
      </c>
    </row>
    <row r="690" spans="1:7" ht="16.5">
      <c r="A690" s="19" t="s">
        <v>55</v>
      </c>
      <c r="B690" s="9">
        <v>811</v>
      </c>
      <c r="C690" s="11" t="s">
        <v>279</v>
      </c>
      <c r="D690" s="11" t="s">
        <v>207</v>
      </c>
      <c r="E690" s="11" t="s">
        <v>301</v>
      </c>
      <c r="F690" s="11"/>
      <c r="G690" s="27">
        <f>G691</f>
        <v>37.8</v>
      </c>
    </row>
    <row r="691" spans="1:7" ht="16.5">
      <c r="A691" s="19" t="s">
        <v>229</v>
      </c>
      <c r="B691" s="9">
        <v>811</v>
      </c>
      <c r="C691" s="11" t="s">
        <v>279</v>
      </c>
      <c r="D691" s="11" t="s">
        <v>207</v>
      </c>
      <c r="E691" s="11" t="s">
        <v>225</v>
      </c>
      <c r="F691" s="11"/>
      <c r="G691" s="27">
        <f>G692</f>
        <v>37.8</v>
      </c>
    </row>
    <row r="692" spans="1:7" ht="16.5">
      <c r="A692" s="16" t="s">
        <v>228</v>
      </c>
      <c r="B692" s="9">
        <v>811</v>
      </c>
      <c r="C692" s="11" t="s">
        <v>279</v>
      </c>
      <c r="D692" s="11" t="s">
        <v>207</v>
      </c>
      <c r="E692" s="11" t="s">
        <v>225</v>
      </c>
      <c r="F692" s="11" t="s">
        <v>216</v>
      </c>
      <c r="G692" s="80">
        <v>37.8</v>
      </c>
    </row>
    <row r="693" spans="1:7" ht="16.5">
      <c r="A693" s="16" t="s">
        <v>340</v>
      </c>
      <c r="B693" s="9">
        <v>811</v>
      </c>
      <c r="C693" s="11" t="s">
        <v>279</v>
      </c>
      <c r="D693" s="11" t="s">
        <v>195</v>
      </c>
      <c r="E693" s="46"/>
      <c r="F693" s="46"/>
      <c r="G693" s="27">
        <f>SUM(G694,G697,G702,)</f>
        <v>23391.8</v>
      </c>
    </row>
    <row r="694" spans="1:7" ht="49.5">
      <c r="A694" s="19" t="s">
        <v>333</v>
      </c>
      <c r="B694" s="9">
        <v>811</v>
      </c>
      <c r="C694" s="11" t="s">
        <v>279</v>
      </c>
      <c r="D694" s="11" t="s">
        <v>195</v>
      </c>
      <c r="E694" s="46" t="s">
        <v>311</v>
      </c>
      <c r="F694" s="46"/>
      <c r="G694" s="27">
        <f>SUM(G695)</f>
        <v>2434.5</v>
      </c>
    </row>
    <row r="695" spans="1:7" ht="35.25" customHeight="1">
      <c r="A695" s="16" t="s">
        <v>259</v>
      </c>
      <c r="B695" s="9">
        <v>811</v>
      </c>
      <c r="C695" s="11" t="s">
        <v>279</v>
      </c>
      <c r="D695" s="11" t="s">
        <v>195</v>
      </c>
      <c r="E695" s="11" t="s">
        <v>34</v>
      </c>
      <c r="F695" s="11"/>
      <c r="G695" s="27">
        <f>SUM(G696)</f>
        <v>2434.5</v>
      </c>
    </row>
    <row r="696" spans="1:7" ht="16.5">
      <c r="A696" s="19" t="s">
        <v>335</v>
      </c>
      <c r="B696" s="9">
        <v>811</v>
      </c>
      <c r="C696" s="11" t="s">
        <v>279</v>
      </c>
      <c r="D696" s="11" t="s">
        <v>195</v>
      </c>
      <c r="E696" s="11" t="s">
        <v>34</v>
      </c>
      <c r="F696" s="11" t="s">
        <v>41</v>
      </c>
      <c r="G696" s="80">
        <v>2434.5</v>
      </c>
    </row>
    <row r="697" spans="1:7" ht="33">
      <c r="A697" s="19" t="s">
        <v>355</v>
      </c>
      <c r="B697" s="9">
        <v>811</v>
      </c>
      <c r="C697" s="11" t="s">
        <v>279</v>
      </c>
      <c r="D697" s="11" t="s">
        <v>195</v>
      </c>
      <c r="E697" s="11" t="s">
        <v>35</v>
      </c>
      <c r="F697" s="11"/>
      <c r="G697" s="27">
        <f>G698+G700</f>
        <v>20337.2</v>
      </c>
    </row>
    <row r="698" spans="1:7" ht="33">
      <c r="A698" s="22" t="s">
        <v>260</v>
      </c>
      <c r="B698" s="9">
        <v>811</v>
      </c>
      <c r="C698" s="11" t="s">
        <v>279</v>
      </c>
      <c r="D698" s="11" t="s">
        <v>195</v>
      </c>
      <c r="E698" s="11" t="s">
        <v>36</v>
      </c>
      <c r="F698" s="11"/>
      <c r="G698" s="27">
        <f>SUM(G699)</f>
        <v>1618</v>
      </c>
    </row>
    <row r="699" spans="1:7" ht="16.5">
      <c r="A699" s="19" t="s">
        <v>335</v>
      </c>
      <c r="B699" s="9">
        <v>811</v>
      </c>
      <c r="C699" s="11" t="s">
        <v>279</v>
      </c>
      <c r="D699" s="11" t="s">
        <v>195</v>
      </c>
      <c r="E699" s="11" t="s">
        <v>36</v>
      </c>
      <c r="F699" s="11" t="s">
        <v>41</v>
      </c>
      <c r="G699" s="80">
        <v>1618</v>
      </c>
    </row>
    <row r="700" spans="1:7" ht="16.5">
      <c r="A700" s="19" t="s">
        <v>432</v>
      </c>
      <c r="B700" s="9">
        <v>811</v>
      </c>
      <c r="C700" s="11" t="s">
        <v>279</v>
      </c>
      <c r="D700" s="11" t="s">
        <v>195</v>
      </c>
      <c r="E700" s="11" t="s">
        <v>427</v>
      </c>
      <c r="F700" s="11"/>
      <c r="G700" s="27">
        <f>G701</f>
        <v>18719.2</v>
      </c>
    </row>
    <row r="701" spans="1:7" ht="16.5">
      <c r="A701" s="19" t="s">
        <v>335</v>
      </c>
      <c r="B701" s="9">
        <v>811</v>
      </c>
      <c r="C701" s="11" t="s">
        <v>279</v>
      </c>
      <c r="D701" s="11" t="s">
        <v>195</v>
      </c>
      <c r="E701" s="11" t="s">
        <v>427</v>
      </c>
      <c r="F701" s="11" t="s">
        <v>41</v>
      </c>
      <c r="G701" s="80">
        <v>18719.2</v>
      </c>
    </row>
    <row r="702" spans="1:7" ht="16.5">
      <c r="A702" s="16" t="s">
        <v>341</v>
      </c>
      <c r="B702" s="9">
        <v>811</v>
      </c>
      <c r="C702" s="11" t="s">
        <v>279</v>
      </c>
      <c r="D702" s="11" t="s">
        <v>195</v>
      </c>
      <c r="E702" s="11" t="s">
        <v>118</v>
      </c>
      <c r="F702" s="11"/>
      <c r="G702" s="27">
        <f>G703</f>
        <v>620.1</v>
      </c>
    </row>
    <row r="703" spans="1:7" ht="16.5">
      <c r="A703" s="19" t="s">
        <v>342</v>
      </c>
      <c r="B703" s="9">
        <v>811</v>
      </c>
      <c r="C703" s="11" t="s">
        <v>279</v>
      </c>
      <c r="D703" s="11" t="s">
        <v>195</v>
      </c>
      <c r="E703" s="11" t="s">
        <v>148</v>
      </c>
      <c r="F703" s="11"/>
      <c r="G703" s="27">
        <f>G704</f>
        <v>620.1</v>
      </c>
    </row>
    <row r="704" spans="1:7" s="48" customFormat="1" ht="16.5">
      <c r="A704" s="19" t="s">
        <v>335</v>
      </c>
      <c r="B704" s="9">
        <v>811</v>
      </c>
      <c r="C704" s="11" t="s">
        <v>279</v>
      </c>
      <c r="D704" s="11" t="s">
        <v>195</v>
      </c>
      <c r="E704" s="11" t="s">
        <v>148</v>
      </c>
      <c r="F704" s="11" t="s">
        <v>41</v>
      </c>
      <c r="G704" s="80">
        <f>39+581.1</f>
        <v>620.1</v>
      </c>
    </row>
    <row r="705" spans="1:7" s="51" customFormat="1" ht="16.5">
      <c r="A705" s="19" t="s">
        <v>168</v>
      </c>
      <c r="B705" s="9">
        <v>811</v>
      </c>
      <c r="C705" s="11" t="s">
        <v>282</v>
      </c>
      <c r="D705" s="11"/>
      <c r="E705" s="11"/>
      <c r="F705" s="11"/>
      <c r="G705" s="27">
        <f>SUM(G706,G714,)</f>
        <v>76180.4</v>
      </c>
    </row>
    <row r="706" spans="1:7" ht="16.5" hidden="1">
      <c r="A706" s="19" t="s">
        <v>521</v>
      </c>
      <c r="B706" s="9">
        <v>811</v>
      </c>
      <c r="C706" s="11" t="s">
        <v>282</v>
      </c>
      <c r="D706" s="11" t="s">
        <v>318</v>
      </c>
      <c r="E706" s="11"/>
      <c r="F706" s="11"/>
      <c r="G706" s="27">
        <f>G707</f>
        <v>0</v>
      </c>
    </row>
    <row r="707" spans="1:7" ht="33" hidden="1">
      <c r="A707" s="19" t="s">
        <v>355</v>
      </c>
      <c r="B707" s="9">
        <v>811</v>
      </c>
      <c r="C707" s="11" t="s">
        <v>282</v>
      </c>
      <c r="D707" s="11" t="s">
        <v>318</v>
      </c>
      <c r="E707" s="11" t="s">
        <v>35</v>
      </c>
      <c r="F707" s="11"/>
      <c r="G707" s="27">
        <f>G708</f>
        <v>0</v>
      </c>
    </row>
    <row r="708" spans="1:7" ht="16.5" hidden="1">
      <c r="A708" s="19" t="s">
        <v>432</v>
      </c>
      <c r="B708" s="9">
        <v>811</v>
      </c>
      <c r="C708" s="11" t="s">
        <v>282</v>
      </c>
      <c r="D708" s="11" t="s">
        <v>318</v>
      </c>
      <c r="E708" s="11" t="s">
        <v>427</v>
      </c>
      <c r="F708" s="11"/>
      <c r="G708" s="27">
        <f>G709</f>
        <v>0</v>
      </c>
    </row>
    <row r="709" spans="1:7" ht="16.5" hidden="1">
      <c r="A709" s="19" t="s">
        <v>335</v>
      </c>
      <c r="B709" s="9">
        <v>811</v>
      </c>
      <c r="C709" s="11" t="s">
        <v>282</v>
      </c>
      <c r="D709" s="11" t="s">
        <v>318</v>
      </c>
      <c r="E709" s="11" t="s">
        <v>427</v>
      </c>
      <c r="F709" s="11" t="s">
        <v>41</v>
      </c>
      <c r="G709" s="27"/>
    </row>
    <row r="710" spans="1:7" ht="16.5" hidden="1">
      <c r="A710" s="20" t="s">
        <v>159</v>
      </c>
      <c r="B710" s="9">
        <v>811</v>
      </c>
      <c r="C710" s="11" t="s">
        <v>282</v>
      </c>
      <c r="D710" s="11" t="s">
        <v>315</v>
      </c>
      <c r="E710" s="11"/>
      <c r="F710" s="11"/>
      <c r="G710" s="27"/>
    </row>
    <row r="711" spans="1:7" ht="33" hidden="1">
      <c r="A711" s="19" t="s">
        <v>355</v>
      </c>
      <c r="B711" s="9">
        <v>811</v>
      </c>
      <c r="C711" s="11" t="s">
        <v>282</v>
      </c>
      <c r="D711" s="11" t="s">
        <v>315</v>
      </c>
      <c r="E711" s="11" t="s">
        <v>35</v>
      </c>
      <c r="F711" s="11"/>
      <c r="G711" s="27"/>
    </row>
    <row r="712" spans="1:7" ht="16.5" hidden="1">
      <c r="A712" s="19" t="s">
        <v>432</v>
      </c>
      <c r="B712" s="9">
        <v>811</v>
      </c>
      <c r="C712" s="11" t="s">
        <v>282</v>
      </c>
      <c r="D712" s="11" t="s">
        <v>315</v>
      </c>
      <c r="E712" s="11" t="s">
        <v>427</v>
      </c>
      <c r="F712" s="11"/>
      <c r="G712" s="27"/>
    </row>
    <row r="713" spans="1:7" ht="16.5" hidden="1">
      <c r="A713" s="19" t="s">
        <v>335</v>
      </c>
      <c r="B713" s="9">
        <v>811</v>
      </c>
      <c r="C713" s="11" t="s">
        <v>282</v>
      </c>
      <c r="D713" s="11" t="s">
        <v>315</v>
      </c>
      <c r="E713" s="11" t="s">
        <v>427</v>
      </c>
      <c r="F713" s="11" t="s">
        <v>41</v>
      </c>
      <c r="G713" s="27"/>
    </row>
    <row r="714" spans="1:7" ht="16.5">
      <c r="A714" s="16" t="s">
        <v>319</v>
      </c>
      <c r="B714" s="9">
        <v>811</v>
      </c>
      <c r="C714" s="11" t="s">
        <v>282</v>
      </c>
      <c r="D714" s="11" t="s">
        <v>208</v>
      </c>
      <c r="E714" s="11"/>
      <c r="F714" s="11"/>
      <c r="G714" s="27">
        <f>G715+G718+G726+G723</f>
        <v>76180.4</v>
      </c>
    </row>
    <row r="715" spans="1:7" ht="49.5">
      <c r="A715" s="19" t="s">
        <v>333</v>
      </c>
      <c r="B715" s="9">
        <v>811</v>
      </c>
      <c r="C715" s="11" t="s">
        <v>282</v>
      </c>
      <c r="D715" s="11" t="s">
        <v>208</v>
      </c>
      <c r="E715" s="11" t="s">
        <v>311</v>
      </c>
      <c r="F715" s="11"/>
      <c r="G715" s="27">
        <f>SUM(G716)</f>
        <v>30526.5</v>
      </c>
    </row>
    <row r="716" spans="1:7" ht="16.5">
      <c r="A716" s="19" t="s">
        <v>337</v>
      </c>
      <c r="B716" s="9">
        <v>811</v>
      </c>
      <c r="C716" s="11" t="s">
        <v>282</v>
      </c>
      <c r="D716" s="11" t="s">
        <v>208</v>
      </c>
      <c r="E716" s="11" t="s">
        <v>313</v>
      </c>
      <c r="F716" s="11"/>
      <c r="G716" s="27">
        <f>SUM(G717)</f>
        <v>30526.5</v>
      </c>
    </row>
    <row r="717" spans="1:7" ht="16.5">
      <c r="A717" s="19" t="s">
        <v>335</v>
      </c>
      <c r="B717" s="9">
        <v>811</v>
      </c>
      <c r="C717" s="11" t="s">
        <v>282</v>
      </c>
      <c r="D717" s="11" t="s">
        <v>208</v>
      </c>
      <c r="E717" s="11" t="s">
        <v>313</v>
      </c>
      <c r="F717" s="11" t="s">
        <v>41</v>
      </c>
      <c r="G717" s="80">
        <v>30526.5</v>
      </c>
    </row>
    <row r="718" spans="1:7" ht="16.5">
      <c r="A718" s="16" t="s">
        <v>389</v>
      </c>
      <c r="B718" s="9">
        <v>811</v>
      </c>
      <c r="C718" s="11" t="s">
        <v>282</v>
      </c>
      <c r="D718" s="11" t="s">
        <v>208</v>
      </c>
      <c r="E718" s="11" t="s">
        <v>174</v>
      </c>
      <c r="F718" s="11"/>
      <c r="G718" s="27">
        <f>G719+G721</f>
        <v>45633.9</v>
      </c>
    </row>
    <row r="719" spans="1:7" ht="16.5">
      <c r="A719" s="22" t="s">
        <v>48</v>
      </c>
      <c r="B719" s="9">
        <v>811</v>
      </c>
      <c r="C719" s="11" t="s">
        <v>282</v>
      </c>
      <c r="D719" s="11" t="s">
        <v>208</v>
      </c>
      <c r="E719" s="11" t="s">
        <v>177</v>
      </c>
      <c r="F719" s="11"/>
      <c r="G719" s="27">
        <f>SUM(G720)</f>
        <v>248.8</v>
      </c>
    </row>
    <row r="720" spans="1:7" ht="16.5">
      <c r="A720" s="19" t="s">
        <v>335</v>
      </c>
      <c r="B720" s="9">
        <v>811</v>
      </c>
      <c r="C720" s="11" t="s">
        <v>282</v>
      </c>
      <c r="D720" s="11" t="s">
        <v>208</v>
      </c>
      <c r="E720" s="11" t="s">
        <v>177</v>
      </c>
      <c r="F720" s="11" t="s">
        <v>41</v>
      </c>
      <c r="G720" s="80">
        <v>248.8</v>
      </c>
    </row>
    <row r="721" spans="1:7" ht="16.5">
      <c r="A721" s="16" t="s">
        <v>106</v>
      </c>
      <c r="B721" s="9">
        <v>811</v>
      </c>
      <c r="C721" s="11" t="s">
        <v>282</v>
      </c>
      <c r="D721" s="11" t="s">
        <v>208</v>
      </c>
      <c r="E721" s="11" t="s">
        <v>73</v>
      </c>
      <c r="F721" s="11"/>
      <c r="G721" s="27">
        <f>G722</f>
        <v>45385.1</v>
      </c>
    </row>
    <row r="722" spans="1:7" ht="16.5">
      <c r="A722" s="16" t="s">
        <v>102</v>
      </c>
      <c r="B722" s="9">
        <v>811</v>
      </c>
      <c r="C722" s="11" t="s">
        <v>282</v>
      </c>
      <c r="D722" s="11" t="s">
        <v>208</v>
      </c>
      <c r="E722" s="11" t="s">
        <v>73</v>
      </c>
      <c r="F722" s="11" t="s">
        <v>23</v>
      </c>
      <c r="G722" s="80">
        <f>69.7+45315.4</f>
        <v>45385.1</v>
      </c>
    </row>
    <row r="723" spans="1:7" ht="16.5">
      <c r="A723" s="19" t="s">
        <v>220</v>
      </c>
      <c r="B723" s="9">
        <v>811</v>
      </c>
      <c r="C723" s="11" t="s">
        <v>282</v>
      </c>
      <c r="D723" s="11" t="s">
        <v>208</v>
      </c>
      <c r="E723" s="11" t="s">
        <v>182</v>
      </c>
      <c r="F723" s="11"/>
      <c r="G723" s="80">
        <f>G724</f>
        <v>20</v>
      </c>
    </row>
    <row r="724" spans="1:7" ht="49.5">
      <c r="A724" s="19" t="s">
        <v>524</v>
      </c>
      <c r="B724" s="9">
        <v>811</v>
      </c>
      <c r="C724" s="11" t="s">
        <v>282</v>
      </c>
      <c r="D724" s="11" t="s">
        <v>208</v>
      </c>
      <c r="E724" s="11" t="s">
        <v>522</v>
      </c>
      <c r="F724" s="11"/>
      <c r="G724" s="80">
        <f>G725</f>
        <v>20</v>
      </c>
    </row>
    <row r="725" spans="1:7" ht="22.5" customHeight="1">
      <c r="A725" s="19" t="s">
        <v>335</v>
      </c>
      <c r="B725" s="9">
        <v>811</v>
      </c>
      <c r="C725" s="11" t="s">
        <v>282</v>
      </c>
      <c r="D725" s="11" t="s">
        <v>208</v>
      </c>
      <c r="E725" s="11" t="s">
        <v>522</v>
      </c>
      <c r="F725" s="11" t="s">
        <v>41</v>
      </c>
      <c r="G725" s="80">
        <v>20</v>
      </c>
    </row>
    <row r="726" spans="1:7" ht="16.5" hidden="1">
      <c r="A726" s="16" t="s">
        <v>305</v>
      </c>
      <c r="B726" s="9">
        <v>811</v>
      </c>
      <c r="C726" s="11" t="s">
        <v>282</v>
      </c>
      <c r="D726" s="11" t="s">
        <v>208</v>
      </c>
      <c r="E726" s="11" t="s">
        <v>306</v>
      </c>
      <c r="F726" s="11"/>
      <c r="G726" s="80">
        <f>G727</f>
        <v>0</v>
      </c>
    </row>
    <row r="727" spans="1:7" ht="148.5" hidden="1">
      <c r="A727" s="16" t="s">
        <v>510</v>
      </c>
      <c r="B727" s="9">
        <v>811</v>
      </c>
      <c r="C727" s="11" t="s">
        <v>282</v>
      </c>
      <c r="D727" s="11" t="s">
        <v>208</v>
      </c>
      <c r="E727" s="11" t="s">
        <v>509</v>
      </c>
      <c r="F727" s="11"/>
      <c r="G727" s="80">
        <f>G728</f>
        <v>0</v>
      </c>
    </row>
    <row r="728" spans="1:7" ht="32.25" customHeight="1" hidden="1">
      <c r="A728" s="19" t="s">
        <v>335</v>
      </c>
      <c r="B728" s="9">
        <v>811</v>
      </c>
      <c r="C728" s="11" t="s">
        <v>282</v>
      </c>
      <c r="D728" s="11" t="s">
        <v>208</v>
      </c>
      <c r="E728" s="11" t="s">
        <v>509</v>
      </c>
      <c r="F728" s="11" t="s">
        <v>41</v>
      </c>
      <c r="G728" s="80"/>
    </row>
    <row r="729" spans="1:7" ht="16.5">
      <c r="A729" s="16" t="s">
        <v>152</v>
      </c>
      <c r="B729" s="9">
        <v>811</v>
      </c>
      <c r="C729" s="11" t="s">
        <v>207</v>
      </c>
      <c r="D729" s="11"/>
      <c r="E729" s="11"/>
      <c r="F729" s="11"/>
      <c r="G729" s="80">
        <f>G730</f>
        <v>207400</v>
      </c>
    </row>
    <row r="730" spans="1:7" ht="16.5">
      <c r="A730" s="16" t="s">
        <v>358</v>
      </c>
      <c r="B730" s="9">
        <v>811</v>
      </c>
      <c r="C730" s="11" t="s">
        <v>207</v>
      </c>
      <c r="D730" s="11" t="s">
        <v>315</v>
      </c>
      <c r="E730" s="11"/>
      <c r="F730" s="11"/>
      <c r="G730" s="80">
        <f>G731</f>
        <v>207400</v>
      </c>
    </row>
    <row r="731" spans="1:7" ht="18.75">
      <c r="A731" s="77" t="s">
        <v>506</v>
      </c>
      <c r="B731" s="9">
        <v>811</v>
      </c>
      <c r="C731" s="11" t="s">
        <v>207</v>
      </c>
      <c r="D731" s="11" t="s">
        <v>315</v>
      </c>
      <c r="E731" s="11" t="s">
        <v>507</v>
      </c>
      <c r="F731" s="11"/>
      <c r="G731" s="80">
        <f>G732</f>
        <v>207400</v>
      </c>
    </row>
    <row r="732" spans="1:7" ht="33">
      <c r="A732" s="22" t="s">
        <v>508</v>
      </c>
      <c r="B732" s="9">
        <v>811</v>
      </c>
      <c r="C732" s="11" t="s">
        <v>207</v>
      </c>
      <c r="D732" s="11" t="s">
        <v>315</v>
      </c>
      <c r="E732" s="11" t="s">
        <v>505</v>
      </c>
      <c r="F732" s="11"/>
      <c r="G732" s="80">
        <f>G733</f>
        <v>207400</v>
      </c>
    </row>
    <row r="733" spans="1:7" ht="16.5">
      <c r="A733" s="22" t="s">
        <v>20</v>
      </c>
      <c r="B733" s="9">
        <v>811</v>
      </c>
      <c r="C733" s="11" t="s">
        <v>207</v>
      </c>
      <c r="D733" s="11" t="s">
        <v>315</v>
      </c>
      <c r="E733" s="11" t="s">
        <v>505</v>
      </c>
      <c r="F733" s="11" t="s">
        <v>396</v>
      </c>
      <c r="G733" s="80">
        <v>207400</v>
      </c>
    </row>
    <row r="734" spans="1:7" ht="16.5">
      <c r="A734" s="49" t="s">
        <v>390</v>
      </c>
      <c r="B734" s="9">
        <v>811</v>
      </c>
      <c r="C734" s="11"/>
      <c r="D734" s="11"/>
      <c r="E734" s="53"/>
      <c r="F734" s="53"/>
      <c r="G734" s="27">
        <f>SUM(G747,G762,G757,G735)+G777</f>
        <v>113563.4</v>
      </c>
    </row>
    <row r="735" spans="1:7" ht="16.5">
      <c r="A735" s="49" t="s">
        <v>340</v>
      </c>
      <c r="B735" s="9">
        <v>811</v>
      </c>
      <c r="C735" s="11" t="s">
        <v>279</v>
      </c>
      <c r="D735" s="11" t="s">
        <v>195</v>
      </c>
      <c r="E735" s="53"/>
      <c r="F735" s="53"/>
      <c r="G735" s="27">
        <f>G739+G744+G736</f>
        <v>26581.7</v>
      </c>
    </row>
    <row r="736" spans="1:7" ht="49.5">
      <c r="A736" s="16" t="s">
        <v>500</v>
      </c>
      <c r="B736" s="9">
        <v>811</v>
      </c>
      <c r="C736" s="11" t="s">
        <v>279</v>
      </c>
      <c r="D736" s="11" t="s">
        <v>195</v>
      </c>
      <c r="E736" s="11" t="s">
        <v>311</v>
      </c>
      <c r="F736" s="11"/>
      <c r="G736" s="27">
        <f>G737</f>
        <v>19906.9</v>
      </c>
    </row>
    <row r="737" spans="1:7" ht="16.5">
      <c r="A737" s="16" t="s">
        <v>501</v>
      </c>
      <c r="B737" s="9">
        <v>811</v>
      </c>
      <c r="C737" s="11" t="s">
        <v>279</v>
      </c>
      <c r="D737" s="11" t="s">
        <v>195</v>
      </c>
      <c r="E737" s="11" t="s">
        <v>499</v>
      </c>
      <c r="F737" s="11"/>
      <c r="G737" s="27">
        <f>G738</f>
        <v>19906.9</v>
      </c>
    </row>
    <row r="738" spans="1:7" ht="33">
      <c r="A738" s="16" t="s">
        <v>459</v>
      </c>
      <c r="B738" s="9">
        <v>811</v>
      </c>
      <c r="C738" s="11" t="s">
        <v>279</v>
      </c>
      <c r="D738" s="11" t="s">
        <v>195</v>
      </c>
      <c r="E738" s="11" t="s">
        <v>499</v>
      </c>
      <c r="F738" s="11" t="s">
        <v>403</v>
      </c>
      <c r="G738" s="27">
        <v>19906.9</v>
      </c>
    </row>
    <row r="739" spans="1:7" ht="16.5">
      <c r="A739" s="19" t="s">
        <v>342</v>
      </c>
      <c r="B739" s="9">
        <v>811</v>
      </c>
      <c r="C739" s="11" t="s">
        <v>279</v>
      </c>
      <c r="D739" s="11" t="s">
        <v>195</v>
      </c>
      <c r="E739" s="11" t="s">
        <v>148</v>
      </c>
      <c r="F739" s="11"/>
      <c r="G739" s="27">
        <f>G740</f>
        <v>6674.8</v>
      </c>
    </row>
    <row r="740" spans="1:7" ht="33">
      <c r="A740" s="16" t="s">
        <v>459</v>
      </c>
      <c r="B740" s="9">
        <v>811</v>
      </c>
      <c r="C740" s="11" t="s">
        <v>279</v>
      </c>
      <c r="D740" s="11" t="s">
        <v>195</v>
      </c>
      <c r="E740" s="11" t="s">
        <v>148</v>
      </c>
      <c r="F740" s="11" t="s">
        <v>403</v>
      </c>
      <c r="G740" s="27">
        <v>6674.8</v>
      </c>
    </row>
    <row r="741" spans="1:7" ht="16.5" hidden="1">
      <c r="A741" s="49" t="s">
        <v>95</v>
      </c>
      <c r="B741" s="9">
        <v>811</v>
      </c>
      <c r="C741" s="11" t="s">
        <v>279</v>
      </c>
      <c r="D741" s="11" t="s">
        <v>195</v>
      </c>
      <c r="E741" s="11" t="s">
        <v>136</v>
      </c>
      <c r="F741" s="11"/>
      <c r="G741" s="27"/>
    </row>
    <row r="742" spans="1:7" ht="49.5" hidden="1">
      <c r="A742" s="49" t="s">
        <v>492</v>
      </c>
      <c r="B742" s="9">
        <v>811</v>
      </c>
      <c r="C742" s="11" t="s">
        <v>279</v>
      </c>
      <c r="D742" s="11" t="s">
        <v>195</v>
      </c>
      <c r="E742" s="11" t="s">
        <v>491</v>
      </c>
      <c r="F742" s="11"/>
      <c r="G742" s="27"/>
    </row>
    <row r="743" spans="1:7" ht="16.5" hidden="1">
      <c r="A743" s="22" t="s">
        <v>20</v>
      </c>
      <c r="B743" s="9">
        <v>811</v>
      </c>
      <c r="C743" s="11" t="s">
        <v>279</v>
      </c>
      <c r="D743" s="11" t="s">
        <v>195</v>
      </c>
      <c r="E743" s="11" t="s">
        <v>491</v>
      </c>
      <c r="F743" s="11" t="s">
        <v>403</v>
      </c>
      <c r="G743" s="27"/>
    </row>
    <row r="744" spans="1:7" ht="16.5" hidden="1">
      <c r="A744" s="49" t="s">
        <v>95</v>
      </c>
      <c r="B744" s="9">
        <v>811</v>
      </c>
      <c r="C744" s="11" t="s">
        <v>279</v>
      </c>
      <c r="D744" s="11" t="s">
        <v>195</v>
      </c>
      <c r="E744" s="11" t="s">
        <v>136</v>
      </c>
      <c r="F744" s="11"/>
      <c r="G744" s="27">
        <f>G745</f>
        <v>0</v>
      </c>
    </row>
    <row r="745" spans="1:7" ht="22.5" customHeight="1" hidden="1">
      <c r="A745" s="49" t="s">
        <v>492</v>
      </c>
      <c r="B745" s="9">
        <v>811</v>
      </c>
      <c r="C745" s="11" t="s">
        <v>279</v>
      </c>
      <c r="D745" s="11" t="s">
        <v>195</v>
      </c>
      <c r="E745" s="11" t="s">
        <v>491</v>
      </c>
      <c r="F745" s="11"/>
      <c r="G745" s="27">
        <f>G746</f>
        <v>0</v>
      </c>
    </row>
    <row r="746" spans="1:7" ht="53.25" customHeight="1" hidden="1">
      <c r="A746" s="16" t="s">
        <v>459</v>
      </c>
      <c r="B746" s="9">
        <v>811</v>
      </c>
      <c r="C746" s="11" t="s">
        <v>279</v>
      </c>
      <c r="D746" s="11" t="s">
        <v>195</v>
      </c>
      <c r="E746" s="11" t="s">
        <v>494</v>
      </c>
      <c r="F746" s="11" t="s">
        <v>403</v>
      </c>
      <c r="G746" s="27"/>
    </row>
    <row r="747" spans="1:7" ht="23.25" customHeight="1">
      <c r="A747" s="19" t="s">
        <v>168</v>
      </c>
      <c r="B747" s="9">
        <v>811</v>
      </c>
      <c r="C747" s="11" t="s">
        <v>282</v>
      </c>
      <c r="D747" s="11"/>
      <c r="E747" s="11"/>
      <c r="F747" s="11"/>
      <c r="G747" s="27">
        <f>G748+G753</f>
        <v>35410.2</v>
      </c>
    </row>
    <row r="748" spans="1:7" ht="16.5">
      <c r="A748" s="20" t="s">
        <v>159</v>
      </c>
      <c r="B748" s="9">
        <v>811</v>
      </c>
      <c r="C748" s="11" t="s">
        <v>282</v>
      </c>
      <c r="D748" s="11" t="s">
        <v>315</v>
      </c>
      <c r="E748" s="11"/>
      <c r="F748" s="11"/>
      <c r="G748" s="27">
        <f>G749</f>
        <v>10634.6</v>
      </c>
    </row>
    <row r="749" spans="1:7" ht="16.5">
      <c r="A749" s="20" t="s">
        <v>161</v>
      </c>
      <c r="B749" s="9">
        <v>811</v>
      </c>
      <c r="C749" s="11" t="s">
        <v>282</v>
      </c>
      <c r="D749" s="11" t="s">
        <v>315</v>
      </c>
      <c r="E749" s="11" t="s">
        <v>160</v>
      </c>
      <c r="F749" s="11"/>
      <c r="G749" s="27">
        <f>G750</f>
        <v>10634.6</v>
      </c>
    </row>
    <row r="750" spans="1:7" ht="16.5">
      <c r="A750" s="20" t="s">
        <v>163</v>
      </c>
      <c r="B750" s="9">
        <v>811</v>
      </c>
      <c r="C750" s="11" t="s">
        <v>282</v>
      </c>
      <c r="D750" s="11" t="s">
        <v>315</v>
      </c>
      <c r="E750" s="11" t="s">
        <v>162</v>
      </c>
      <c r="F750" s="11"/>
      <c r="G750" s="27">
        <f>G751</f>
        <v>10634.6</v>
      </c>
    </row>
    <row r="751" spans="1:7" ht="16.5">
      <c r="A751" s="20" t="s">
        <v>377</v>
      </c>
      <c r="B751" s="9">
        <v>811</v>
      </c>
      <c r="C751" s="11" t="s">
        <v>282</v>
      </c>
      <c r="D751" s="11" t="s">
        <v>315</v>
      </c>
      <c r="E751" s="11" t="s">
        <v>376</v>
      </c>
      <c r="F751" s="11"/>
      <c r="G751" s="27">
        <f>G752</f>
        <v>10634.6</v>
      </c>
    </row>
    <row r="752" spans="1:7" ht="33">
      <c r="A752" s="16" t="s">
        <v>459</v>
      </c>
      <c r="B752" s="9">
        <v>811</v>
      </c>
      <c r="C752" s="11" t="s">
        <v>282</v>
      </c>
      <c r="D752" s="11" t="s">
        <v>315</v>
      </c>
      <c r="E752" s="11" t="s">
        <v>376</v>
      </c>
      <c r="F752" s="11" t="s">
        <v>403</v>
      </c>
      <c r="G752" s="80">
        <v>10634.6</v>
      </c>
    </row>
    <row r="753" spans="1:7" ht="16.5">
      <c r="A753" s="16" t="s">
        <v>319</v>
      </c>
      <c r="B753" s="9">
        <v>811</v>
      </c>
      <c r="C753" s="11" t="s">
        <v>282</v>
      </c>
      <c r="D753" s="11" t="s">
        <v>208</v>
      </c>
      <c r="E753" s="11"/>
      <c r="F753" s="11"/>
      <c r="G753" s="80">
        <f>G754</f>
        <v>24775.6</v>
      </c>
    </row>
    <row r="754" spans="1:7" ht="20.25" customHeight="1">
      <c r="A754" s="16" t="s">
        <v>389</v>
      </c>
      <c r="B754" s="9">
        <v>811</v>
      </c>
      <c r="C754" s="11" t="s">
        <v>282</v>
      </c>
      <c r="D754" s="11" t="s">
        <v>208</v>
      </c>
      <c r="E754" s="11" t="s">
        <v>174</v>
      </c>
      <c r="F754" s="11"/>
      <c r="G754" s="80">
        <f>G755</f>
        <v>24775.6</v>
      </c>
    </row>
    <row r="755" spans="1:7" ht="16.5">
      <c r="A755" s="16" t="s">
        <v>106</v>
      </c>
      <c r="B755" s="9">
        <v>811</v>
      </c>
      <c r="C755" s="11" t="s">
        <v>282</v>
      </c>
      <c r="D755" s="11" t="s">
        <v>208</v>
      </c>
      <c r="E755" s="11" t="s">
        <v>73</v>
      </c>
      <c r="F755" s="11"/>
      <c r="G755" s="80">
        <f>G756</f>
        <v>24775.6</v>
      </c>
    </row>
    <row r="756" spans="1:7" ht="33">
      <c r="A756" s="16" t="s">
        <v>459</v>
      </c>
      <c r="B756" s="9">
        <v>811</v>
      </c>
      <c r="C756" s="11" t="s">
        <v>282</v>
      </c>
      <c r="D756" s="11" t="s">
        <v>208</v>
      </c>
      <c r="E756" s="11" t="s">
        <v>73</v>
      </c>
      <c r="F756" s="11" t="s">
        <v>403</v>
      </c>
      <c r="G756" s="80">
        <v>24775.6</v>
      </c>
    </row>
    <row r="757" spans="1:7" ht="16.5">
      <c r="A757" s="22" t="s">
        <v>142</v>
      </c>
      <c r="B757" s="9">
        <v>811</v>
      </c>
      <c r="C757" s="11" t="s">
        <v>317</v>
      </c>
      <c r="D757" s="11"/>
      <c r="E757" s="11"/>
      <c r="F757" s="11"/>
      <c r="G757" s="27">
        <f>G758</f>
        <v>249.2</v>
      </c>
    </row>
    <row r="758" spans="1:7" ht="16.5">
      <c r="A758" s="16" t="s">
        <v>322</v>
      </c>
      <c r="B758" s="9">
        <v>811</v>
      </c>
      <c r="C758" s="11" t="s">
        <v>317</v>
      </c>
      <c r="D758" s="11" t="s">
        <v>279</v>
      </c>
      <c r="E758" s="11"/>
      <c r="F758" s="11"/>
      <c r="G758" s="27">
        <f>SUM(G759)</f>
        <v>249.2</v>
      </c>
    </row>
    <row r="759" spans="1:7" ht="16.5">
      <c r="A759" s="16" t="s">
        <v>379</v>
      </c>
      <c r="B759" s="9">
        <v>811</v>
      </c>
      <c r="C759" s="11" t="s">
        <v>317</v>
      </c>
      <c r="D759" s="11" t="s">
        <v>279</v>
      </c>
      <c r="E759" s="11" t="s">
        <v>146</v>
      </c>
      <c r="F759" s="11"/>
      <c r="G759" s="27">
        <f>SUM(G760)</f>
        <v>249.2</v>
      </c>
    </row>
    <row r="760" spans="1:7" ht="16.5">
      <c r="A760" s="16" t="s">
        <v>380</v>
      </c>
      <c r="B760" s="9">
        <v>811</v>
      </c>
      <c r="C760" s="11" t="s">
        <v>317</v>
      </c>
      <c r="D760" s="11" t="s">
        <v>279</v>
      </c>
      <c r="E760" s="11" t="s">
        <v>145</v>
      </c>
      <c r="F760" s="11"/>
      <c r="G760" s="27">
        <f>SUM(G761)</f>
        <v>249.2</v>
      </c>
    </row>
    <row r="761" spans="1:7" ht="33">
      <c r="A761" s="16" t="s">
        <v>459</v>
      </c>
      <c r="B761" s="9">
        <v>811</v>
      </c>
      <c r="C761" s="11" t="s">
        <v>317</v>
      </c>
      <c r="D761" s="11" t="s">
        <v>279</v>
      </c>
      <c r="E761" s="11" t="s">
        <v>145</v>
      </c>
      <c r="F761" s="11" t="s">
        <v>403</v>
      </c>
      <c r="G761" s="80">
        <v>249.2</v>
      </c>
    </row>
    <row r="762" spans="1:7" ht="16.5">
      <c r="A762" s="16" t="s">
        <v>152</v>
      </c>
      <c r="B762" s="9">
        <v>811</v>
      </c>
      <c r="C762" s="11" t="s">
        <v>207</v>
      </c>
      <c r="D762" s="11"/>
      <c r="E762" s="11"/>
      <c r="F762" s="11"/>
      <c r="G762" s="27">
        <f>SUM(G763,G767,G774)</f>
        <v>51223.700000000004</v>
      </c>
    </row>
    <row r="763" spans="1:7" ht="16.5">
      <c r="A763" s="16" t="s">
        <v>391</v>
      </c>
      <c r="B763" s="9">
        <v>811</v>
      </c>
      <c r="C763" s="11" t="s">
        <v>207</v>
      </c>
      <c r="D763" s="11" t="s">
        <v>279</v>
      </c>
      <c r="E763" s="11"/>
      <c r="F763" s="11"/>
      <c r="G763" s="27">
        <f>SUM(G764)</f>
        <v>13637.9</v>
      </c>
    </row>
    <row r="764" spans="1:7" ht="16.5">
      <c r="A764" s="16" t="s">
        <v>392</v>
      </c>
      <c r="B764" s="9">
        <v>811</v>
      </c>
      <c r="C764" s="11" t="s">
        <v>207</v>
      </c>
      <c r="D764" s="11" t="s">
        <v>279</v>
      </c>
      <c r="E764" s="11" t="s">
        <v>178</v>
      </c>
      <c r="F764" s="11"/>
      <c r="G764" s="27">
        <f>SUM(G765)</f>
        <v>13637.9</v>
      </c>
    </row>
    <row r="765" spans="1:7" ht="16.5">
      <c r="A765" s="16" t="s">
        <v>106</v>
      </c>
      <c r="B765" s="9">
        <v>811</v>
      </c>
      <c r="C765" s="11" t="s">
        <v>207</v>
      </c>
      <c r="D765" s="11" t="s">
        <v>279</v>
      </c>
      <c r="E765" s="11" t="s">
        <v>179</v>
      </c>
      <c r="F765" s="11"/>
      <c r="G765" s="27">
        <f>SUM(G766)</f>
        <v>13637.9</v>
      </c>
    </row>
    <row r="766" spans="1:7" ht="33">
      <c r="A766" s="16" t="s">
        <v>459</v>
      </c>
      <c r="B766" s="9">
        <v>811</v>
      </c>
      <c r="C766" s="11" t="s">
        <v>207</v>
      </c>
      <c r="D766" s="11" t="s">
        <v>279</v>
      </c>
      <c r="E766" s="11" t="s">
        <v>179</v>
      </c>
      <c r="F766" s="11" t="s">
        <v>403</v>
      </c>
      <c r="G766" s="80">
        <v>13637.9</v>
      </c>
    </row>
    <row r="767" spans="1:7" ht="16.5">
      <c r="A767" s="16" t="s">
        <v>357</v>
      </c>
      <c r="B767" s="9">
        <v>811</v>
      </c>
      <c r="C767" s="11" t="s">
        <v>207</v>
      </c>
      <c r="D767" s="11" t="s">
        <v>280</v>
      </c>
      <c r="E767" s="11"/>
      <c r="F767" s="11"/>
      <c r="G767" s="27">
        <f>SUM(G768,G771,)</f>
        <v>36744.5</v>
      </c>
    </row>
    <row r="768" spans="1:7" ht="16.5">
      <c r="A768" s="16" t="s">
        <v>393</v>
      </c>
      <c r="B768" s="9">
        <v>811</v>
      </c>
      <c r="C768" s="11" t="s">
        <v>207</v>
      </c>
      <c r="D768" s="11" t="s">
        <v>280</v>
      </c>
      <c r="E768" s="11" t="s">
        <v>180</v>
      </c>
      <c r="F768" s="11"/>
      <c r="G768" s="27">
        <f>SUM(G769)</f>
        <v>32719.8</v>
      </c>
    </row>
    <row r="769" spans="1:7" ht="16.5">
      <c r="A769" s="16" t="s">
        <v>106</v>
      </c>
      <c r="B769" s="9">
        <v>811</v>
      </c>
      <c r="C769" s="11" t="s">
        <v>207</v>
      </c>
      <c r="D769" s="11" t="s">
        <v>280</v>
      </c>
      <c r="E769" s="11" t="s">
        <v>181</v>
      </c>
      <c r="F769" s="11"/>
      <c r="G769" s="27">
        <f>SUM(G770)</f>
        <v>32719.8</v>
      </c>
    </row>
    <row r="770" spans="1:7" ht="33">
      <c r="A770" s="16" t="s">
        <v>459</v>
      </c>
      <c r="B770" s="9">
        <v>811</v>
      </c>
      <c r="C770" s="11" t="s">
        <v>207</v>
      </c>
      <c r="D770" s="11" t="s">
        <v>280</v>
      </c>
      <c r="E770" s="11" t="s">
        <v>181</v>
      </c>
      <c r="F770" s="11" t="s">
        <v>403</v>
      </c>
      <c r="G770" s="80">
        <v>32719.8</v>
      </c>
    </row>
    <row r="771" spans="1:7" ht="16.5">
      <c r="A771" s="16" t="s">
        <v>394</v>
      </c>
      <c r="B771" s="9">
        <v>811</v>
      </c>
      <c r="C771" s="11" t="s">
        <v>207</v>
      </c>
      <c r="D771" s="11" t="s">
        <v>280</v>
      </c>
      <c r="E771" s="11" t="s">
        <v>183</v>
      </c>
      <c r="F771" s="11"/>
      <c r="G771" s="27">
        <f>SUM(G772)</f>
        <v>4024.7</v>
      </c>
    </row>
    <row r="772" spans="1:7" ht="16.5">
      <c r="A772" s="16" t="s">
        <v>106</v>
      </c>
      <c r="B772" s="9">
        <v>811</v>
      </c>
      <c r="C772" s="11" t="s">
        <v>207</v>
      </c>
      <c r="D772" s="11" t="s">
        <v>280</v>
      </c>
      <c r="E772" s="11" t="s">
        <v>184</v>
      </c>
      <c r="F772" s="11"/>
      <c r="G772" s="27">
        <f>SUM(G773)</f>
        <v>4024.7</v>
      </c>
    </row>
    <row r="773" spans="1:7" ht="37.5" customHeight="1">
      <c r="A773" s="16" t="s">
        <v>459</v>
      </c>
      <c r="B773" s="9">
        <v>811</v>
      </c>
      <c r="C773" s="11" t="s">
        <v>207</v>
      </c>
      <c r="D773" s="11" t="s">
        <v>280</v>
      </c>
      <c r="E773" s="11" t="s">
        <v>184</v>
      </c>
      <c r="F773" s="11" t="s">
        <v>403</v>
      </c>
      <c r="G773" s="80">
        <f>4024.7</f>
        <v>4024.7</v>
      </c>
    </row>
    <row r="774" spans="1:7" ht="16.5">
      <c r="A774" s="16" t="s">
        <v>95</v>
      </c>
      <c r="B774" s="9">
        <v>811</v>
      </c>
      <c r="C774" s="11" t="s">
        <v>207</v>
      </c>
      <c r="D774" s="11" t="s">
        <v>207</v>
      </c>
      <c r="E774" s="11" t="s">
        <v>136</v>
      </c>
      <c r="F774" s="11"/>
      <c r="G774" s="80">
        <f>G775</f>
        <v>841.3</v>
      </c>
    </row>
    <row r="775" spans="1:7" ht="55.5" customHeight="1">
      <c r="A775" s="20" t="s">
        <v>1</v>
      </c>
      <c r="B775" s="9">
        <v>811</v>
      </c>
      <c r="C775" s="11" t="s">
        <v>207</v>
      </c>
      <c r="D775" s="11" t="s">
        <v>207</v>
      </c>
      <c r="E775" s="11" t="s">
        <v>307</v>
      </c>
      <c r="F775" s="11"/>
      <c r="G775" s="80">
        <f>G776</f>
        <v>841.3</v>
      </c>
    </row>
    <row r="776" spans="1:7" ht="33.75" customHeight="1">
      <c r="A776" s="16" t="s">
        <v>459</v>
      </c>
      <c r="B776" s="9">
        <v>811</v>
      </c>
      <c r="C776" s="11" t="s">
        <v>207</v>
      </c>
      <c r="D776" s="11" t="s">
        <v>207</v>
      </c>
      <c r="E776" s="11" t="s">
        <v>3</v>
      </c>
      <c r="F776" s="11" t="s">
        <v>403</v>
      </c>
      <c r="G776" s="80">
        <v>841.3</v>
      </c>
    </row>
    <row r="777" spans="1:7" ht="16.5">
      <c r="A777" s="16" t="s">
        <v>59</v>
      </c>
      <c r="B777" s="9">
        <v>811</v>
      </c>
      <c r="C777" s="11" t="s">
        <v>318</v>
      </c>
      <c r="D777" s="11"/>
      <c r="E777" s="11"/>
      <c r="F777" s="11"/>
      <c r="G777" s="80">
        <f>G778</f>
        <v>98.6</v>
      </c>
    </row>
    <row r="778" spans="1:7" ht="16.5">
      <c r="A778" s="16" t="s">
        <v>76</v>
      </c>
      <c r="B778" s="9">
        <v>811</v>
      </c>
      <c r="C778" s="11" t="s">
        <v>318</v>
      </c>
      <c r="D778" s="11" t="s">
        <v>279</v>
      </c>
      <c r="E778" s="11"/>
      <c r="F778" s="11"/>
      <c r="G778" s="80">
        <f>G779</f>
        <v>98.6</v>
      </c>
    </row>
    <row r="779" spans="1:7" ht="16.5">
      <c r="A779" s="16" t="s">
        <v>106</v>
      </c>
      <c r="B779" s="9">
        <v>811</v>
      </c>
      <c r="C779" s="11" t="s">
        <v>318</v>
      </c>
      <c r="D779" s="11" t="s">
        <v>279</v>
      </c>
      <c r="E779" s="11" t="s">
        <v>371</v>
      </c>
      <c r="F779" s="11"/>
      <c r="G779" s="80">
        <f>G780</f>
        <v>98.6</v>
      </c>
    </row>
    <row r="780" spans="1:7" ht="35.25" customHeight="1">
      <c r="A780" s="16" t="s">
        <v>459</v>
      </c>
      <c r="B780" s="9">
        <v>811</v>
      </c>
      <c r="C780" s="11" t="s">
        <v>318</v>
      </c>
      <c r="D780" s="11" t="s">
        <v>279</v>
      </c>
      <c r="E780" s="11" t="s">
        <v>371</v>
      </c>
      <c r="F780" s="11" t="s">
        <v>403</v>
      </c>
      <c r="G780" s="80">
        <v>98.6</v>
      </c>
    </row>
    <row r="781" spans="1:7" ht="21" customHeight="1">
      <c r="A781" s="49" t="s">
        <v>21</v>
      </c>
      <c r="B781" s="9">
        <v>811</v>
      </c>
      <c r="C781" s="11"/>
      <c r="D781" s="11"/>
      <c r="E781" s="11"/>
      <c r="F781" s="11"/>
      <c r="G781" s="27">
        <f>G806+G825+G786+G855+G783+G850</f>
        <v>247435.40000000002</v>
      </c>
    </row>
    <row r="782" spans="1:7" ht="16.5" hidden="1">
      <c r="A782" s="49" t="s">
        <v>340</v>
      </c>
      <c r="B782" s="9">
        <v>811</v>
      </c>
      <c r="C782" s="11" t="s">
        <v>279</v>
      </c>
      <c r="D782" s="11" t="s">
        <v>195</v>
      </c>
      <c r="E782" s="11"/>
      <c r="F782" s="11"/>
      <c r="G782" s="27">
        <f>G783</f>
        <v>0</v>
      </c>
    </row>
    <row r="783" spans="1:7" ht="16.5" hidden="1">
      <c r="A783" s="49" t="s">
        <v>95</v>
      </c>
      <c r="B783" s="9">
        <v>811</v>
      </c>
      <c r="C783" s="11" t="s">
        <v>279</v>
      </c>
      <c r="D783" s="11" t="s">
        <v>195</v>
      </c>
      <c r="E783" s="11" t="s">
        <v>136</v>
      </c>
      <c r="F783" s="11"/>
      <c r="G783" s="27">
        <f>G784</f>
        <v>0</v>
      </c>
    </row>
    <row r="784" spans="1:7" ht="49.5" hidden="1">
      <c r="A784" s="49" t="s">
        <v>492</v>
      </c>
      <c r="B784" s="9">
        <v>811</v>
      </c>
      <c r="C784" s="11" t="s">
        <v>279</v>
      </c>
      <c r="D784" s="11" t="s">
        <v>195</v>
      </c>
      <c r="E784" s="11" t="s">
        <v>491</v>
      </c>
      <c r="F784" s="11"/>
      <c r="G784" s="27">
        <f>G785</f>
        <v>0</v>
      </c>
    </row>
    <row r="785" spans="1:7" ht="22.5" customHeight="1" hidden="1">
      <c r="A785" s="22" t="s">
        <v>20</v>
      </c>
      <c r="B785" s="9">
        <v>811</v>
      </c>
      <c r="C785" s="11" t="s">
        <v>279</v>
      </c>
      <c r="D785" s="11" t="s">
        <v>195</v>
      </c>
      <c r="E785" s="11" t="s">
        <v>491</v>
      </c>
      <c r="F785" s="11" t="s">
        <v>396</v>
      </c>
      <c r="G785" s="27"/>
    </row>
    <row r="786" spans="1:7" ht="16.5" customHeight="1">
      <c r="A786" s="19" t="s">
        <v>168</v>
      </c>
      <c r="B786" s="9">
        <v>811</v>
      </c>
      <c r="C786" s="11" t="s">
        <v>282</v>
      </c>
      <c r="D786" s="11"/>
      <c r="E786" s="11"/>
      <c r="F786" s="11"/>
      <c r="G786" s="27">
        <f>G787+G801</f>
        <v>22616.7</v>
      </c>
    </row>
    <row r="787" spans="1:7" ht="16.5">
      <c r="A787" s="20" t="s">
        <v>159</v>
      </c>
      <c r="B787" s="9">
        <v>811</v>
      </c>
      <c r="C787" s="11" t="s">
        <v>282</v>
      </c>
      <c r="D787" s="11" t="s">
        <v>315</v>
      </c>
      <c r="E787" s="11"/>
      <c r="F787" s="11"/>
      <c r="G787" s="27">
        <f>G788+G798</f>
        <v>22473.2</v>
      </c>
    </row>
    <row r="788" spans="1:7" ht="33">
      <c r="A788" s="19" t="s">
        <v>143</v>
      </c>
      <c r="B788" s="9">
        <v>811</v>
      </c>
      <c r="C788" s="11" t="s">
        <v>282</v>
      </c>
      <c r="D788" s="11" t="s">
        <v>315</v>
      </c>
      <c r="E788" s="11" t="s">
        <v>144</v>
      </c>
      <c r="F788" s="11"/>
      <c r="G788" s="27">
        <f>G789</f>
        <v>18157.2</v>
      </c>
    </row>
    <row r="789" spans="1:7" ht="16.5">
      <c r="A789" s="19" t="s">
        <v>397</v>
      </c>
      <c r="B789" s="9">
        <v>811</v>
      </c>
      <c r="C789" s="11" t="s">
        <v>282</v>
      </c>
      <c r="D789" s="11" t="s">
        <v>315</v>
      </c>
      <c r="E789" s="11" t="s">
        <v>285</v>
      </c>
      <c r="F789" s="11"/>
      <c r="G789" s="27">
        <f>G790+G792+G794+G796</f>
        <v>18157.2</v>
      </c>
    </row>
    <row r="790" spans="1:7" ht="16.5">
      <c r="A790" s="19" t="s">
        <v>19</v>
      </c>
      <c r="B790" s="9">
        <v>811</v>
      </c>
      <c r="C790" s="11" t="s">
        <v>282</v>
      </c>
      <c r="D790" s="11" t="s">
        <v>315</v>
      </c>
      <c r="E790" s="11" t="s">
        <v>286</v>
      </c>
      <c r="F790" s="11"/>
      <c r="G790" s="27">
        <f>G791</f>
        <v>13319.8</v>
      </c>
    </row>
    <row r="791" spans="1:7" ht="16.5">
      <c r="A791" s="22" t="s">
        <v>20</v>
      </c>
      <c r="B791" s="9">
        <v>811</v>
      </c>
      <c r="C791" s="11" t="s">
        <v>282</v>
      </c>
      <c r="D791" s="11" t="s">
        <v>315</v>
      </c>
      <c r="E791" s="11" t="s">
        <v>286</v>
      </c>
      <c r="F791" s="11" t="s">
        <v>396</v>
      </c>
      <c r="G791" s="80">
        <v>13319.8</v>
      </c>
    </row>
    <row r="792" spans="1:7" ht="16.5">
      <c r="A792" s="19" t="s">
        <v>11</v>
      </c>
      <c r="B792" s="9">
        <v>811</v>
      </c>
      <c r="C792" s="11" t="s">
        <v>282</v>
      </c>
      <c r="D792" s="11" t="s">
        <v>315</v>
      </c>
      <c r="E792" s="11" t="s">
        <v>287</v>
      </c>
      <c r="F792" s="11"/>
      <c r="G792" s="27">
        <f>G793</f>
        <v>2816.8</v>
      </c>
    </row>
    <row r="793" spans="1:7" ht="16.5">
      <c r="A793" s="22" t="s">
        <v>20</v>
      </c>
      <c r="B793" s="9">
        <v>811</v>
      </c>
      <c r="C793" s="11" t="s">
        <v>282</v>
      </c>
      <c r="D793" s="11" t="s">
        <v>315</v>
      </c>
      <c r="E793" s="11" t="s">
        <v>287</v>
      </c>
      <c r="F793" s="11" t="s">
        <v>396</v>
      </c>
      <c r="G793" s="80">
        <v>2816.8</v>
      </c>
    </row>
    <row r="794" spans="1:7" ht="33">
      <c r="A794" s="22" t="s">
        <v>418</v>
      </c>
      <c r="B794" s="9">
        <v>811</v>
      </c>
      <c r="C794" s="11" t="s">
        <v>282</v>
      </c>
      <c r="D794" s="11" t="s">
        <v>315</v>
      </c>
      <c r="E794" s="11" t="s">
        <v>417</v>
      </c>
      <c r="F794" s="11"/>
      <c r="G794" s="27">
        <f>G795</f>
        <v>211.2</v>
      </c>
    </row>
    <row r="795" spans="1:7" ht="16.5">
      <c r="A795" s="22" t="s">
        <v>20</v>
      </c>
      <c r="B795" s="9">
        <v>811</v>
      </c>
      <c r="C795" s="11" t="s">
        <v>282</v>
      </c>
      <c r="D795" s="11" t="s">
        <v>315</v>
      </c>
      <c r="E795" s="11" t="s">
        <v>417</v>
      </c>
      <c r="F795" s="11" t="s">
        <v>396</v>
      </c>
      <c r="G795" s="80">
        <v>211.2</v>
      </c>
    </row>
    <row r="796" spans="1:7" ht="33.75" customHeight="1">
      <c r="A796" s="22" t="s">
        <v>498</v>
      </c>
      <c r="B796" s="9">
        <v>811</v>
      </c>
      <c r="C796" s="11" t="s">
        <v>282</v>
      </c>
      <c r="D796" s="11" t="s">
        <v>315</v>
      </c>
      <c r="E796" s="11" t="s">
        <v>497</v>
      </c>
      <c r="F796" s="11"/>
      <c r="G796" s="80">
        <f>G797</f>
        <v>1809.4</v>
      </c>
    </row>
    <row r="797" spans="1:7" ht="19.5" customHeight="1">
      <c r="A797" s="22" t="s">
        <v>20</v>
      </c>
      <c r="B797" s="9">
        <v>811</v>
      </c>
      <c r="C797" s="11" t="s">
        <v>282</v>
      </c>
      <c r="D797" s="11" t="s">
        <v>315</v>
      </c>
      <c r="E797" s="11" t="s">
        <v>497</v>
      </c>
      <c r="F797" s="11" t="s">
        <v>396</v>
      </c>
      <c r="G797" s="80">
        <v>1809.4</v>
      </c>
    </row>
    <row r="798" spans="1:7" ht="16.5">
      <c r="A798" s="16" t="s">
        <v>95</v>
      </c>
      <c r="B798" s="9">
        <v>811</v>
      </c>
      <c r="C798" s="11" t="s">
        <v>282</v>
      </c>
      <c r="D798" s="11" t="s">
        <v>315</v>
      </c>
      <c r="E798" s="11" t="s">
        <v>136</v>
      </c>
      <c r="F798" s="11"/>
      <c r="G798" s="27">
        <f>G799</f>
        <v>4316</v>
      </c>
    </row>
    <row r="799" spans="1:7" ht="52.5" customHeight="1">
      <c r="A799" s="20" t="s">
        <v>440</v>
      </c>
      <c r="B799" s="9">
        <v>811</v>
      </c>
      <c r="C799" s="11" t="s">
        <v>282</v>
      </c>
      <c r="D799" s="11" t="s">
        <v>315</v>
      </c>
      <c r="E799" s="11" t="s">
        <v>439</v>
      </c>
      <c r="F799" s="11"/>
      <c r="G799" s="27">
        <f>G800</f>
        <v>4316</v>
      </c>
    </row>
    <row r="800" spans="1:7" ht="16.5">
      <c r="A800" s="22" t="s">
        <v>20</v>
      </c>
      <c r="B800" s="9">
        <v>811</v>
      </c>
      <c r="C800" s="11" t="s">
        <v>282</v>
      </c>
      <c r="D800" s="11" t="s">
        <v>315</v>
      </c>
      <c r="E800" s="11" t="s">
        <v>439</v>
      </c>
      <c r="F800" s="11" t="s">
        <v>396</v>
      </c>
      <c r="G800" s="80">
        <v>4316</v>
      </c>
    </row>
    <row r="801" spans="1:7" ht="16.5">
      <c r="A801" s="16" t="s">
        <v>328</v>
      </c>
      <c r="B801" s="9">
        <v>811</v>
      </c>
      <c r="C801" s="11" t="s">
        <v>282</v>
      </c>
      <c r="D801" s="11" t="s">
        <v>189</v>
      </c>
      <c r="E801" s="11"/>
      <c r="F801" s="11"/>
      <c r="G801" s="27">
        <f>G802</f>
        <v>143.5</v>
      </c>
    </row>
    <row r="802" spans="1:7" ht="36.75" customHeight="1">
      <c r="A802" s="19" t="s">
        <v>143</v>
      </c>
      <c r="B802" s="9">
        <v>811</v>
      </c>
      <c r="C802" s="11" t="s">
        <v>282</v>
      </c>
      <c r="D802" s="11" t="s">
        <v>189</v>
      </c>
      <c r="E802" s="11" t="s">
        <v>144</v>
      </c>
      <c r="F802" s="11"/>
      <c r="G802" s="27">
        <f>G803</f>
        <v>143.5</v>
      </c>
    </row>
    <row r="803" spans="1:7" ht="16.5">
      <c r="A803" s="19" t="s">
        <v>397</v>
      </c>
      <c r="B803" s="9">
        <v>811</v>
      </c>
      <c r="C803" s="11" t="s">
        <v>282</v>
      </c>
      <c r="D803" s="11" t="s">
        <v>189</v>
      </c>
      <c r="E803" s="11" t="s">
        <v>285</v>
      </c>
      <c r="F803" s="11"/>
      <c r="G803" s="27">
        <f>G804</f>
        <v>143.5</v>
      </c>
    </row>
    <row r="804" spans="1:7" ht="16.5">
      <c r="A804" s="19" t="s">
        <v>19</v>
      </c>
      <c r="B804" s="9">
        <v>811</v>
      </c>
      <c r="C804" s="11" t="s">
        <v>282</v>
      </c>
      <c r="D804" s="11" t="s">
        <v>189</v>
      </c>
      <c r="E804" s="11" t="s">
        <v>286</v>
      </c>
      <c r="F804" s="11"/>
      <c r="G804" s="27">
        <f>G805</f>
        <v>143.5</v>
      </c>
    </row>
    <row r="805" spans="1:7" ht="16.5">
      <c r="A805" s="22" t="s">
        <v>20</v>
      </c>
      <c r="B805" s="9">
        <v>811</v>
      </c>
      <c r="C805" s="11" t="s">
        <v>282</v>
      </c>
      <c r="D805" s="11" t="s">
        <v>189</v>
      </c>
      <c r="E805" s="11" t="s">
        <v>286</v>
      </c>
      <c r="F805" s="11" t="s">
        <v>396</v>
      </c>
      <c r="G805" s="80">
        <v>143.5</v>
      </c>
    </row>
    <row r="806" spans="1:7" ht="16.5">
      <c r="A806" s="19" t="s">
        <v>142</v>
      </c>
      <c r="B806" s="9">
        <v>811</v>
      </c>
      <c r="C806" s="11" t="s">
        <v>476</v>
      </c>
      <c r="D806" s="11"/>
      <c r="E806" s="11"/>
      <c r="F806" s="11"/>
      <c r="G806" s="27">
        <f>G807+G818</f>
        <v>4352.7</v>
      </c>
    </row>
    <row r="807" spans="1:7" ht="16.5">
      <c r="A807" s="22" t="s">
        <v>360</v>
      </c>
      <c r="B807" s="9">
        <v>811</v>
      </c>
      <c r="C807" s="11" t="s">
        <v>317</v>
      </c>
      <c r="D807" s="11" t="s">
        <v>280</v>
      </c>
      <c r="E807" s="11"/>
      <c r="F807" s="11"/>
      <c r="G807" s="27">
        <f>G808</f>
        <v>4101.5</v>
      </c>
    </row>
    <row r="808" spans="1:7" ht="33">
      <c r="A808" s="19" t="s">
        <v>143</v>
      </c>
      <c r="B808" s="9">
        <v>811</v>
      </c>
      <c r="C808" s="11" t="s">
        <v>317</v>
      </c>
      <c r="D808" s="11" t="s">
        <v>280</v>
      </c>
      <c r="E808" s="11" t="s">
        <v>144</v>
      </c>
      <c r="F808" s="11"/>
      <c r="G808" s="27">
        <f>G809</f>
        <v>4101.5</v>
      </c>
    </row>
    <row r="809" spans="1:7" ht="16.5">
      <c r="A809" s="19" t="s">
        <v>397</v>
      </c>
      <c r="B809" s="9">
        <v>811</v>
      </c>
      <c r="C809" s="11" t="s">
        <v>317</v>
      </c>
      <c r="D809" s="11" t="s">
        <v>280</v>
      </c>
      <c r="E809" s="11" t="s">
        <v>285</v>
      </c>
      <c r="F809" s="11"/>
      <c r="G809" s="27">
        <f>G812+G816+G814+G810</f>
        <v>4101.5</v>
      </c>
    </row>
    <row r="810" spans="1:7" ht="16.5">
      <c r="A810" s="19" t="s">
        <v>19</v>
      </c>
      <c r="B810" s="9">
        <v>811</v>
      </c>
      <c r="C810" s="11" t="s">
        <v>317</v>
      </c>
      <c r="D810" s="11" t="s">
        <v>280</v>
      </c>
      <c r="E810" s="11" t="s">
        <v>543</v>
      </c>
      <c r="F810" s="11"/>
      <c r="G810" s="27">
        <f>G811</f>
        <v>634.4</v>
      </c>
    </row>
    <row r="811" spans="1:7" ht="16.5">
      <c r="A811" s="22" t="s">
        <v>20</v>
      </c>
      <c r="B811" s="9">
        <v>811</v>
      </c>
      <c r="C811" s="11" t="s">
        <v>317</v>
      </c>
      <c r="D811" s="11" t="s">
        <v>280</v>
      </c>
      <c r="E811" s="11" t="s">
        <v>286</v>
      </c>
      <c r="F811" s="11" t="s">
        <v>396</v>
      </c>
      <c r="G811" s="27">
        <v>634.4</v>
      </c>
    </row>
    <row r="812" spans="1:7" ht="33">
      <c r="A812" s="19" t="s">
        <v>222</v>
      </c>
      <c r="B812" s="9">
        <v>811</v>
      </c>
      <c r="C812" s="11" t="s">
        <v>317</v>
      </c>
      <c r="D812" s="11" t="s">
        <v>280</v>
      </c>
      <c r="E812" s="11" t="s">
        <v>87</v>
      </c>
      <c r="F812" s="11"/>
      <c r="G812" s="27">
        <f>SUM(G813)</f>
        <v>2487.5</v>
      </c>
    </row>
    <row r="813" spans="1:7" ht="16.5">
      <c r="A813" s="22" t="s">
        <v>20</v>
      </c>
      <c r="B813" s="9">
        <v>811</v>
      </c>
      <c r="C813" s="11" t="s">
        <v>317</v>
      </c>
      <c r="D813" s="11" t="s">
        <v>280</v>
      </c>
      <c r="E813" s="11" t="s">
        <v>87</v>
      </c>
      <c r="F813" s="11" t="s">
        <v>396</v>
      </c>
      <c r="G813" s="80">
        <v>2487.5</v>
      </c>
    </row>
    <row r="814" spans="1:7" ht="16.5" hidden="1">
      <c r="A814" s="22" t="s">
        <v>496</v>
      </c>
      <c r="B814" s="9">
        <v>811</v>
      </c>
      <c r="C814" s="11" t="s">
        <v>317</v>
      </c>
      <c r="D814" s="11" t="s">
        <v>280</v>
      </c>
      <c r="E814" s="11" t="s">
        <v>495</v>
      </c>
      <c r="F814" s="11"/>
      <c r="G814" s="80">
        <f>G815</f>
        <v>0</v>
      </c>
    </row>
    <row r="815" spans="1:7" ht="16.5" hidden="1">
      <c r="A815" s="22" t="s">
        <v>20</v>
      </c>
      <c r="B815" s="9">
        <v>811</v>
      </c>
      <c r="C815" s="11" t="s">
        <v>317</v>
      </c>
      <c r="D815" s="11" t="s">
        <v>280</v>
      </c>
      <c r="E815" s="11" t="s">
        <v>495</v>
      </c>
      <c r="F815" s="11" t="s">
        <v>396</v>
      </c>
      <c r="G815" s="80"/>
    </row>
    <row r="816" spans="1:7" ht="33">
      <c r="A816" s="22" t="s">
        <v>223</v>
      </c>
      <c r="B816" s="9">
        <v>811</v>
      </c>
      <c r="C816" s="11" t="s">
        <v>317</v>
      </c>
      <c r="D816" s="11" t="s">
        <v>280</v>
      </c>
      <c r="E816" s="11" t="s">
        <v>98</v>
      </c>
      <c r="F816" s="11"/>
      <c r="G816" s="27">
        <f>G817</f>
        <v>979.6</v>
      </c>
    </row>
    <row r="817" spans="1:7" ht="16.5">
      <c r="A817" s="22" t="s">
        <v>20</v>
      </c>
      <c r="B817" s="9">
        <v>811</v>
      </c>
      <c r="C817" s="11" t="s">
        <v>317</v>
      </c>
      <c r="D817" s="11" t="s">
        <v>280</v>
      </c>
      <c r="E817" s="11" t="s">
        <v>98</v>
      </c>
      <c r="F817" s="11" t="s">
        <v>396</v>
      </c>
      <c r="G817" s="80">
        <v>979.6</v>
      </c>
    </row>
    <row r="818" spans="1:7" ht="16.5">
      <c r="A818" s="22" t="s">
        <v>359</v>
      </c>
      <c r="B818" s="9">
        <v>811</v>
      </c>
      <c r="C818" s="11" t="s">
        <v>317</v>
      </c>
      <c r="D818" s="11" t="s">
        <v>281</v>
      </c>
      <c r="E818" s="11"/>
      <c r="F818" s="11"/>
      <c r="G818" s="27">
        <f>G819</f>
        <v>251.2</v>
      </c>
    </row>
    <row r="819" spans="1:7" ht="33">
      <c r="A819" s="19" t="s">
        <v>143</v>
      </c>
      <c r="B819" s="9">
        <v>811</v>
      </c>
      <c r="C819" s="11" t="s">
        <v>317</v>
      </c>
      <c r="D819" s="11" t="s">
        <v>281</v>
      </c>
      <c r="E819" s="11" t="s">
        <v>144</v>
      </c>
      <c r="F819" s="11"/>
      <c r="G819" s="27">
        <f>G820</f>
        <v>251.2</v>
      </c>
    </row>
    <row r="820" spans="1:7" ht="16.5">
      <c r="A820" s="19" t="s">
        <v>397</v>
      </c>
      <c r="B820" s="9">
        <v>811</v>
      </c>
      <c r="C820" s="11" t="s">
        <v>317</v>
      </c>
      <c r="D820" s="11" t="s">
        <v>281</v>
      </c>
      <c r="E820" s="11" t="s">
        <v>285</v>
      </c>
      <c r="F820" s="11"/>
      <c r="G820" s="27">
        <f>G821+G823</f>
        <v>251.2</v>
      </c>
    </row>
    <row r="821" spans="1:7" ht="16.5">
      <c r="A821" s="19" t="s">
        <v>19</v>
      </c>
      <c r="B821" s="9">
        <v>811</v>
      </c>
      <c r="C821" s="11" t="s">
        <v>317</v>
      </c>
      <c r="D821" s="11" t="s">
        <v>281</v>
      </c>
      <c r="E821" s="11" t="s">
        <v>286</v>
      </c>
      <c r="F821" s="11"/>
      <c r="G821" s="27">
        <f>SUM(G822)</f>
        <v>251.2</v>
      </c>
    </row>
    <row r="822" spans="1:7" ht="16.5">
      <c r="A822" s="22" t="s">
        <v>20</v>
      </c>
      <c r="B822" s="9">
        <v>811</v>
      </c>
      <c r="C822" s="11" t="s">
        <v>317</v>
      </c>
      <c r="D822" s="11" t="s">
        <v>281</v>
      </c>
      <c r="E822" s="11" t="s">
        <v>286</v>
      </c>
      <c r="F822" s="11" t="s">
        <v>396</v>
      </c>
      <c r="G822" s="80">
        <v>251.2</v>
      </c>
    </row>
    <row r="823" spans="1:7" ht="33" hidden="1">
      <c r="A823" s="22" t="s">
        <v>433</v>
      </c>
      <c r="B823" s="9">
        <v>811</v>
      </c>
      <c r="C823" s="11" t="s">
        <v>317</v>
      </c>
      <c r="D823" s="11" t="s">
        <v>281</v>
      </c>
      <c r="E823" s="11" t="s">
        <v>434</v>
      </c>
      <c r="F823" s="11"/>
      <c r="G823" s="27">
        <f>G824</f>
        <v>0</v>
      </c>
    </row>
    <row r="824" spans="1:7" ht="16.5" hidden="1">
      <c r="A824" s="22" t="s">
        <v>20</v>
      </c>
      <c r="B824" s="9">
        <v>811</v>
      </c>
      <c r="C824" s="11" t="s">
        <v>317</v>
      </c>
      <c r="D824" s="11" t="s">
        <v>281</v>
      </c>
      <c r="E824" s="11" t="s">
        <v>434</v>
      </c>
      <c r="F824" s="11" t="s">
        <v>396</v>
      </c>
      <c r="G824" s="80"/>
    </row>
    <row r="825" spans="1:7" ht="16.5">
      <c r="A825" s="16" t="s">
        <v>152</v>
      </c>
      <c r="B825" s="9">
        <v>811</v>
      </c>
      <c r="C825" s="11" t="s">
        <v>207</v>
      </c>
      <c r="D825" s="11"/>
      <c r="E825" s="11"/>
      <c r="F825" s="11"/>
      <c r="G825" s="27">
        <f>G826+G835</f>
        <v>184195.6</v>
      </c>
    </row>
    <row r="826" spans="1:7" ht="16.5">
      <c r="A826" s="16" t="s">
        <v>224</v>
      </c>
      <c r="B826" s="9">
        <v>811</v>
      </c>
      <c r="C826" s="11" t="s">
        <v>207</v>
      </c>
      <c r="D826" s="11" t="s">
        <v>207</v>
      </c>
      <c r="E826" s="11"/>
      <c r="F826" s="11"/>
      <c r="G826" s="27">
        <f>G827+G831</f>
        <v>3336.6</v>
      </c>
    </row>
    <row r="827" spans="1:7" ht="16.5">
      <c r="A827" s="16" t="s">
        <v>95</v>
      </c>
      <c r="B827" s="9">
        <v>811</v>
      </c>
      <c r="C827" s="11" t="s">
        <v>207</v>
      </c>
      <c r="D827" s="11" t="s">
        <v>207</v>
      </c>
      <c r="E827" s="11" t="s">
        <v>136</v>
      </c>
      <c r="F827" s="11"/>
      <c r="G827" s="27">
        <f>G828</f>
        <v>3152.1</v>
      </c>
    </row>
    <row r="828" spans="1:7" ht="49.5">
      <c r="A828" s="20" t="s">
        <v>1</v>
      </c>
      <c r="B828" s="9">
        <v>811</v>
      </c>
      <c r="C828" s="11" t="s">
        <v>207</v>
      </c>
      <c r="D828" s="11" t="s">
        <v>207</v>
      </c>
      <c r="E828" s="11" t="s">
        <v>307</v>
      </c>
      <c r="F828" s="11"/>
      <c r="G828" s="27">
        <f>G829</f>
        <v>3152.1</v>
      </c>
    </row>
    <row r="829" spans="1:7" ht="16.5">
      <c r="A829" s="32" t="s">
        <v>4</v>
      </c>
      <c r="B829" s="9">
        <v>811</v>
      </c>
      <c r="C829" s="11" t="s">
        <v>207</v>
      </c>
      <c r="D829" s="11" t="s">
        <v>207</v>
      </c>
      <c r="E829" s="11" t="s">
        <v>3</v>
      </c>
      <c r="F829" s="11"/>
      <c r="G829" s="27">
        <f>G830</f>
        <v>3152.1</v>
      </c>
    </row>
    <row r="830" spans="1:7" ht="16.5">
      <c r="A830" s="22" t="s">
        <v>20</v>
      </c>
      <c r="B830" s="9">
        <v>811</v>
      </c>
      <c r="C830" s="11" t="s">
        <v>207</v>
      </c>
      <c r="D830" s="11" t="s">
        <v>207</v>
      </c>
      <c r="E830" s="11" t="s">
        <v>3</v>
      </c>
      <c r="F830" s="11" t="s">
        <v>396</v>
      </c>
      <c r="G830" s="80">
        <v>3152.1</v>
      </c>
    </row>
    <row r="831" spans="1:7" ht="16.5">
      <c r="A831" s="16" t="s">
        <v>110</v>
      </c>
      <c r="B831" s="9">
        <v>811</v>
      </c>
      <c r="C831" s="11" t="s">
        <v>207</v>
      </c>
      <c r="D831" s="11" t="s">
        <v>207</v>
      </c>
      <c r="E831" s="11" t="s">
        <v>428</v>
      </c>
      <c r="F831" s="11"/>
      <c r="G831" s="27">
        <f>G832</f>
        <v>184.5</v>
      </c>
    </row>
    <row r="832" spans="1:7" ht="16.5">
      <c r="A832" s="16" t="s">
        <v>95</v>
      </c>
      <c r="B832" s="9">
        <v>811</v>
      </c>
      <c r="C832" s="11" t="s">
        <v>207</v>
      </c>
      <c r="D832" s="11" t="s">
        <v>207</v>
      </c>
      <c r="E832" s="11" t="s">
        <v>429</v>
      </c>
      <c r="F832" s="11"/>
      <c r="G832" s="27">
        <f>G833</f>
        <v>184.5</v>
      </c>
    </row>
    <row r="833" spans="1:7" ht="33">
      <c r="A833" s="19" t="s">
        <v>436</v>
      </c>
      <c r="B833" s="9">
        <v>811</v>
      </c>
      <c r="C833" s="11" t="s">
        <v>207</v>
      </c>
      <c r="D833" s="11" t="s">
        <v>207</v>
      </c>
      <c r="E833" s="11" t="s">
        <v>430</v>
      </c>
      <c r="F833" s="11"/>
      <c r="G833" s="27">
        <f>G834</f>
        <v>184.5</v>
      </c>
    </row>
    <row r="834" spans="1:7" ht="16.5">
      <c r="A834" s="22" t="s">
        <v>20</v>
      </c>
      <c r="B834" s="9">
        <v>811</v>
      </c>
      <c r="C834" s="11" t="s">
        <v>207</v>
      </c>
      <c r="D834" s="11" t="s">
        <v>207</v>
      </c>
      <c r="E834" s="11" t="s">
        <v>430</v>
      </c>
      <c r="F834" s="11" t="s">
        <v>396</v>
      </c>
      <c r="G834" s="80">
        <v>184.5</v>
      </c>
    </row>
    <row r="835" spans="1:7" ht="16.5">
      <c r="A835" s="16" t="s">
        <v>358</v>
      </c>
      <c r="B835" s="9">
        <v>811</v>
      </c>
      <c r="C835" s="11" t="s">
        <v>207</v>
      </c>
      <c r="D835" s="11" t="s">
        <v>315</v>
      </c>
      <c r="E835" s="11"/>
      <c r="F835" s="11"/>
      <c r="G835" s="27">
        <f>G836+G846+G843</f>
        <v>180859</v>
      </c>
    </row>
    <row r="836" spans="1:7" ht="16.5">
      <c r="A836" s="19" t="s">
        <v>397</v>
      </c>
      <c r="B836" s="9">
        <v>811</v>
      </c>
      <c r="C836" s="11" t="s">
        <v>207</v>
      </c>
      <c r="D836" s="11" t="s">
        <v>315</v>
      </c>
      <c r="E836" s="11" t="s">
        <v>285</v>
      </c>
      <c r="F836" s="11"/>
      <c r="G836" s="27">
        <f>G837+G839+G841</f>
        <v>111545.7</v>
      </c>
    </row>
    <row r="837" spans="1:7" ht="16.5">
      <c r="A837" s="19" t="s">
        <v>19</v>
      </c>
      <c r="B837" s="9">
        <v>811</v>
      </c>
      <c r="C837" s="11" t="s">
        <v>207</v>
      </c>
      <c r="D837" s="11" t="s">
        <v>315</v>
      </c>
      <c r="E837" s="11" t="s">
        <v>286</v>
      </c>
      <c r="F837" s="11"/>
      <c r="G837" s="27">
        <f>SUM(G838)</f>
        <v>6551.4</v>
      </c>
    </row>
    <row r="838" spans="1:7" ht="16.5">
      <c r="A838" s="22" t="s">
        <v>20</v>
      </c>
      <c r="B838" s="9">
        <v>811</v>
      </c>
      <c r="C838" s="11" t="s">
        <v>207</v>
      </c>
      <c r="D838" s="11" t="s">
        <v>315</v>
      </c>
      <c r="E838" s="11" t="s">
        <v>286</v>
      </c>
      <c r="F838" s="11" t="s">
        <v>396</v>
      </c>
      <c r="G838" s="80">
        <v>6551.4</v>
      </c>
    </row>
    <row r="839" spans="1:7" ht="16.5">
      <c r="A839" s="22" t="s">
        <v>407</v>
      </c>
      <c r="B839" s="9">
        <v>811</v>
      </c>
      <c r="C839" s="11" t="s">
        <v>207</v>
      </c>
      <c r="D839" s="11" t="s">
        <v>315</v>
      </c>
      <c r="E839" s="11" t="s">
        <v>288</v>
      </c>
      <c r="F839" s="11"/>
      <c r="G839" s="27">
        <f>G840</f>
        <v>104879.8</v>
      </c>
    </row>
    <row r="840" spans="1:7" ht="16.5">
      <c r="A840" s="22" t="s">
        <v>20</v>
      </c>
      <c r="B840" s="9">
        <v>811</v>
      </c>
      <c r="C840" s="11" t="s">
        <v>207</v>
      </c>
      <c r="D840" s="11" t="s">
        <v>315</v>
      </c>
      <c r="E840" s="11" t="s">
        <v>288</v>
      </c>
      <c r="F840" s="11" t="s">
        <v>396</v>
      </c>
      <c r="G840" s="80">
        <v>104879.8</v>
      </c>
    </row>
    <row r="841" spans="1:7" ht="16.5">
      <c r="A841" s="22" t="s">
        <v>545</v>
      </c>
      <c r="B841" s="9">
        <v>811</v>
      </c>
      <c r="C841" s="11" t="s">
        <v>207</v>
      </c>
      <c r="D841" s="11" t="s">
        <v>315</v>
      </c>
      <c r="E841" s="11" t="s">
        <v>544</v>
      </c>
      <c r="F841" s="11"/>
      <c r="G841" s="80">
        <f>G842</f>
        <v>114.5</v>
      </c>
    </row>
    <row r="842" spans="1:7" ht="16.5">
      <c r="A842" s="22" t="s">
        <v>20</v>
      </c>
      <c r="B842" s="9">
        <v>811</v>
      </c>
      <c r="C842" s="11" t="s">
        <v>207</v>
      </c>
      <c r="D842" s="11" t="s">
        <v>315</v>
      </c>
      <c r="E842" s="11" t="s">
        <v>544</v>
      </c>
      <c r="F842" s="11" t="s">
        <v>396</v>
      </c>
      <c r="G842" s="80">
        <v>114.5</v>
      </c>
    </row>
    <row r="843" spans="1:7" ht="18.75">
      <c r="A843" s="77" t="s">
        <v>506</v>
      </c>
      <c r="B843" s="9">
        <v>811</v>
      </c>
      <c r="C843" s="11" t="s">
        <v>207</v>
      </c>
      <c r="D843" s="11" t="s">
        <v>315</v>
      </c>
      <c r="E843" s="11" t="s">
        <v>507</v>
      </c>
      <c r="F843" s="11"/>
      <c r="G843" s="80">
        <f>G844</f>
        <v>42600</v>
      </c>
    </row>
    <row r="844" spans="1:7" ht="33">
      <c r="A844" s="22" t="s">
        <v>508</v>
      </c>
      <c r="B844" s="9">
        <v>811</v>
      </c>
      <c r="C844" s="11" t="s">
        <v>207</v>
      </c>
      <c r="D844" s="11" t="s">
        <v>315</v>
      </c>
      <c r="E844" s="11" t="s">
        <v>505</v>
      </c>
      <c r="F844" s="11"/>
      <c r="G844" s="80">
        <f>G845</f>
        <v>42600</v>
      </c>
    </row>
    <row r="845" spans="1:7" ht="16.5">
      <c r="A845" s="22" t="s">
        <v>20</v>
      </c>
      <c r="B845" s="9">
        <v>811</v>
      </c>
      <c r="C845" s="11" t="s">
        <v>207</v>
      </c>
      <c r="D845" s="11" t="s">
        <v>315</v>
      </c>
      <c r="E845" s="11" t="s">
        <v>505</v>
      </c>
      <c r="F845" s="11" t="s">
        <v>396</v>
      </c>
      <c r="G845" s="80">
        <v>42600</v>
      </c>
    </row>
    <row r="846" spans="1:7" ht="16.5">
      <c r="A846" s="16" t="s">
        <v>95</v>
      </c>
      <c r="B846" s="13">
        <v>811</v>
      </c>
      <c r="C846" s="3" t="s">
        <v>207</v>
      </c>
      <c r="D846" s="3" t="s">
        <v>315</v>
      </c>
      <c r="E846" s="3" t="s">
        <v>136</v>
      </c>
      <c r="F846" s="3"/>
      <c r="G846" s="27">
        <f>G847</f>
        <v>26713.3</v>
      </c>
    </row>
    <row r="847" spans="1:7" ht="49.5">
      <c r="A847" s="26" t="s">
        <v>8</v>
      </c>
      <c r="B847" s="13">
        <v>811</v>
      </c>
      <c r="C847" s="3" t="s">
        <v>207</v>
      </c>
      <c r="D847" s="3" t="s">
        <v>315</v>
      </c>
      <c r="E847" s="3" t="s">
        <v>5</v>
      </c>
      <c r="F847" s="3"/>
      <c r="G847" s="27">
        <f>G848</f>
        <v>26713.3</v>
      </c>
    </row>
    <row r="848" spans="1:7" ht="33">
      <c r="A848" s="26" t="s">
        <v>6</v>
      </c>
      <c r="B848" s="13">
        <v>811</v>
      </c>
      <c r="C848" s="3" t="s">
        <v>207</v>
      </c>
      <c r="D848" s="3" t="s">
        <v>315</v>
      </c>
      <c r="E848" s="3" t="s">
        <v>7</v>
      </c>
      <c r="F848" s="3"/>
      <c r="G848" s="27">
        <f>G849</f>
        <v>26713.3</v>
      </c>
    </row>
    <row r="849" spans="1:7" ht="16.5">
      <c r="A849" s="22" t="s">
        <v>20</v>
      </c>
      <c r="B849" s="13">
        <v>811</v>
      </c>
      <c r="C849" s="3" t="s">
        <v>207</v>
      </c>
      <c r="D849" s="3" t="s">
        <v>315</v>
      </c>
      <c r="E849" s="3" t="s">
        <v>7</v>
      </c>
      <c r="F849" s="3" t="s">
        <v>396</v>
      </c>
      <c r="G849" s="80">
        <v>26713.3</v>
      </c>
    </row>
    <row r="850" spans="1:7" ht="16.5" hidden="1">
      <c r="A850" s="16" t="s">
        <v>59</v>
      </c>
      <c r="B850" s="13">
        <v>811</v>
      </c>
      <c r="C850" s="3" t="s">
        <v>318</v>
      </c>
      <c r="D850" s="3"/>
      <c r="E850" s="3"/>
      <c r="F850" s="3"/>
      <c r="G850" s="80">
        <f>G851</f>
        <v>0</v>
      </c>
    </row>
    <row r="851" spans="1:7" ht="16.5" hidden="1">
      <c r="A851" s="19" t="s">
        <v>45</v>
      </c>
      <c r="B851" s="13">
        <v>811</v>
      </c>
      <c r="C851" s="3" t="s">
        <v>318</v>
      </c>
      <c r="D851" s="3" t="s">
        <v>282</v>
      </c>
      <c r="E851" s="3"/>
      <c r="F851" s="3"/>
      <c r="G851" s="80">
        <f>G852</f>
        <v>0</v>
      </c>
    </row>
    <row r="852" spans="1:7" ht="16.5" hidden="1">
      <c r="A852" s="19" t="s">
        <v>397</v>
      </c>
      <c r="B852" s="13">
        <v>811</v>
      </c>
      <c r="C852" s="3" t="s">
        <v>318</v>
      </c>
      <c r="D852" s="3" t="s">
        <v>282</v>
      </c>
      <c r="E852" s="3" t="s">
        <v>285</v>
      </c>
      <c r="F852" s="3"/>
      <c r="G852" s="80">
        <f>G853</f>
        <v>0</v>
      </c>
    </row>
    <row r="853" spans="1:7" ht="16.5" hidden="1">
      <c r="A853" s="19" t="s">
        <v>19</v>
      </c>
      <c r="B853" s="13">
        <v>811</v>
      </c>
      <c r="C853" s="3" t="s">
        <v>318</v>
      </c>
      <c r="D853" s="3" t="s">
        <v>282</v>
      </c>
      <c r="E853" s="3" t="s">
        <v>286</v>
      </c>
      <c r="F853" s="3"/>
      <c r="G853" s="80">
        <f>G854</f>
        <v>0</v>
      </c>
    </row>
    <row r="854" spans="1:7" ht="16.5" hidden="1">
      <c r="A854" s="22" t="s">
        <v>20</v>
      </c>
      <c r="B854" s="13">
        <v>811</v>
      </c>
      <c r="C854" s="3" t="s">
        <v>318</v>
      </c>
      <c r="D854" s="3" t="s">
        <v>282</v>
      </c>
      <c r="E854" s="3" t="s">
        <v>286</v>
      </c>
      <c r="F854" s="3" t="s">
        <v>396</v>
      </c>
      <c r="G854" s="80"/>
    </row>
    <row r="855" spans="1:7" ht="16.5">
      <c r="A855" s="16" t="s">
        <v>90</v>
      </c>
      <c r="B855" s="13">
        <v>811</v>
      </c>
      <c r="C855" s="3" t="s">
        <v>320</v>
      </c>
      <c r="D855" s="3"/>
      <c r="E855" s="3"/>
      <c r="F855" s="3"/>
      <c r="G855" s="80">
        <f>G856</f>
        <v>36270.4</v>
      </c>
    </row>
    <row r="856" spans="1:7" ht="16.5">
      <c r="A856" s="22" t="s">
        <v>197</v>
      </c>
      <c r="B856" s="13">
        <v>811</v>
      </c>
      <c r="C856" s="3" t="s">
        <v>320</v>
      </c>
      <c r="D856" s="3" t="s">
        <v>317</v>
      </c>
      <c r="E856" s="3"/>
      <c r="F856" s="3"/>
      <c r="G856" s="80">
        <f>G857</f>
        <v>36270.4</v>
      </c>
    </row>
    <row r="857" spans="1:7" ht="16.5">
      <c r="A857" s="19" t="s">
        <v>397</v>
      </c>
      <c r="B857" s="13">
        <v>811</v>
      </c>
      <c r="C857" s="3" t="s">
        <v>320</v>
      </c>
      <c r="D857" s="3" t="s">
        <v>317</v>
      </c>
      <c r="E857" s="3" t="s">
        <v>144</v>
      </c>
      <c r="F857" s="3"/>
      <c r="G857" s="80">
        <f>G858</f>
        <v>36270.4</v>
      </c>
    </row>
    <row r="858" spans="1:7" ht="16.5">
      <c r="A858" s="19" t="s">
        <v>19</v>
      </c>
      <c r="B858" s="13">
        <v>811</v>
      </c>
      <c r="C858" s="3" t="s">
        <v>320</v>
      </c>
      <c r="D858" s="3" t="s">
        <v>317</v>
      </c>
      <c r="E858" s="3" t="s">
        <v>286</v>
      </c>
      <c r="F858" s="3"/>
      <c r="G858" s="80">
        <f>G859</f>
        <v>36270.4</v>
      </c>
    </row>
    <row r="859" spans="1:7" ht="16.5">
      <c r="A859" s="22" t="s">
        <v>20</v>
      </c>
      <c r="B859" s="13">
        <v>811</v>
      </c>
      <c r="C859" s="3" t="s">
        <v>320</v>
      </c>
      <c r="D859" s="3" t="s">
        <v>317</v>
      </c>
      <c r="E859" s="3" t="s">
        <v>286</v>
      </c>
      <c r="F859" s="3" t="s">
        <v>396</v>
      </c>
      <c r="G859" s="80">
        <v>36270.4</v>
      </c>
    </row>
    <row r="860" spans="1:7" ht="33">
      <c r="A860" s="49" t="s">
        <v>262</v>
      </c>
      <c r="B860" s="9">
        <v>840</v>
      </c>
      <c r="C860" s="11"/>
      <c r="D860" s="11"/>
      <c r="E860" s="11"/>
      <c r="F860" s="11"/>
      <c r="G860" s="27">
        <f>SUM(G861)</f>
        <v>15573.9</v>
      </c>
    </row>
    <row r="861" spans="1:7" ht="16.5">
      <c r="A861" s="49" t="s">
        <v>39</v>
      </c>
      <c r="B861" s="9">
        <v>840</v>
      </c>
      <c r="C861" s="11" t="s">
        <v>283</v>
      </c>
      <c r="D861" s="11"/>
      <c r="E861" s="11"/>
      <c r="F861" s="11"/>
      <c r="G861" s="27">
        <f>SUM(G866,G862)</f>
        <v>15573.9</v>
      </c>
    </row>
    <row r="862" spans="1:7" ht="16.5">
      <c r="A862" s="49" t="s">
        <v>33</v>
      </c>
      <c r="B862" s="9">
        <v>840</v>
      </c>
      <c r="C862" s="11" t="s">
        <v>283</v>
      </c>
      <c r="D862" s="11" t="s">
        <v>281</v>
      </c>
      <c r="E862" s="11"/>
      <c r="F862" s="11"/>
      <c r="G862" s="27">
        <f>G863</f>
        <v>1775.2</v>
      </c>
    </row>
    <row r="863" spans="1:7" ht="16.5">
      <c r="A863" s="49" t="s">
        <v>305</v>
      </c>
      <c r="B863" s="9">
        <v>840</v>
      </c>
      <c r="C863" s="11" t="s">
        <v>283</v>
      </c>
      <c r="D863" s="11" t="s">
        <v>281</v>
      </c>
      <c r="E863" s="11" t="s">
        <v>306</v>
      </c>
      <c r="F863" s="11"/>
      <c r="G863" s="27">
        <f>G864</f>
        <v>1775.2</v>
      </c>
    </row>
    <row r="864" spans="1:7" ht="33">
      <c r="A864" s="49" t="s">
        <v>263</v>
      </c>
      <c r="B864" s="9">
        <v>840</v>
      </c>
      <c r="C864" s="11" t="s">
        <v>283</v>
      </c>
      <c r="D864" s="11" t="s">
        <v>281</v>
      </c>
      <c r="E864" s="11" t="s">
        <v>32</v>
      </c>
      <c r="F864" s="11"/>
      <c r="G864" s="27">
        <f>G865</f>
        <v>1775.2</v>
      </c>
    </row>
    <row r="865" spans="1:7" ht="16.5">
      <c r="A865" s="19" t="s">
        <v>335</v>
      </c>
      <c r="B865" s="9">
        <v>840</v>
      </c>
      <c r="C865" s="11" t="s">
        <v>283</v>
      </c>
      <c r="D865" s="11" t="s">
        <v>281</v>
      </c>
      <c r="E865" s="11" t="s">
        <v>32</v>
      </c>
      <c r="F865" s="11" t="s">
        <v>41</v>
      </c>
      <c r="G865" s="80">
        <v>1775.2</v>
      </c>
    </row>
    <row r="866" spans="1:7" ht="16.5">
      <c r="A866" s="16" t="s">
        <v>362</v>
      </c>
      <c r="B866" s="9">
        <v>840</v>
      </c>
      <c r="C866" s="11" t="s">
        <v>283</v>
      </c>
      <c r="D866" s="11" t="s">
        <v>317</v>
      </c>
      <c r="E866" s="11"/>
      <c r="F866" s="11"/>
      <c r="G866" s="27">
        <f>SUM(G867,G870)</f>
        <v>13798.699999999999</v>
      </c>
    </row>
    <row r="867" spans="1:7" ht="49.5">
      <c r="A867" s="19" t="s">
        <v>333</v>
      </c>
      <c r="B867" s="9">
        <v>840</v>
      </c>
      <c r="C867" s="11" t="s">
        <v>283</v>
      </c>
      <c r="D867" s="11" t="s">
        <v>317</v>
      </c>
      <c r="E867" s="11" t="s">
        <v>311</v>
      </c>
      <c r="F867" s="11"/>
      <c r="G867" s="27">
        <f>SUM(G868)</f>
        <v>8694.3</v>
      </c>
    </row>
    <row r="868" spans="1:7" ht="16.5">
      <c r="A868" s="19" t="s">
        <v>337</v>
      </c>
      <c r="B868" s="9">
        <v>840</v>
      </c>
      <c r="C868" s="11" t="s">
        <v>283</v>
      </c>
      <c r="D868" s="11" t="s">
        <v>317</v>
      </c>
      <c r="E868" s="11" t="s">
        <v>313</v>
      </c>
      <c r="F868" s="11"/>
      <c r="G868" s="27">
        <f>SUM(G869)</f>
        <v>8694.3</v>
      </c>
    </row>
    <row r="869" spans="1:7" ht="16.5">
      <c r="A869" s="19" t="s">
        <v>335</v>
      </c>
      <c r="B869" s="9">
        <v>840</v>
      </c>
      <c r="C869" s="11" t="s">
        <v>283</v>
      </c>
      <c r="D869" s="11" t="s">
        <v>317</v>
      </c>
      <c r="E869" s="11" t="s">
        <v>313</v>
      </c>
      <c r="F869" s="11" t="s">
        <v>41</v>
      </c>
      <c r="G869" s="80">
        <v>8694.3</v>
      </c>
    </row>
    <row r="870" spans="1:7" ht="16.5">
      <c r="A870" s="16" t="s">
        <v>110</v>
      </c>
      <c r="B870" s="9">
        <v>840</v>
      </c>
      <c r="C870" s="11" t="s">
        <v>283</v>
      </c>
      <c r="D870" s="11" t="s">
        <v>317</v>
      </c>
      <c r="E870" s="11" t="s">
        <v>119</v>
      </c>
      <c r="F870" s="11"/>
      <c r="G870" s="27">
        <f>G871</f>
        <v>5104.4</v>
      </c>
    </row>
    <row r="871" spans="1:7" ht="16.5">
      <c r="A871" s="16" t="s">
        <v>95</v>
      </c>
      <c r="B871" s="9">
        <v>840</v>
      </c>
      <c r="C871" s="11" t="s">
        <v>283</v>
      </c>
      <c r="D871" s="11" t="s">
        <v>317</v>
      </c>
      <c r="E871" s="11" t="s">
        <v>120</v>
      </c>
      <c r="F871" s="11"/>
      <c r="G871" s="27">
        <f>G872</f>
        <v>5104.4</v>
      </c>
    </row>
    <row r="872" spans="1:7" ht="16.5">
      <c r="A872" s="16" t="s">
        <v>272</v>
      </c>
      <c r="B872" s="9">
        <v>840</v>
      </c>
      <c r="C872" s="11" t="s">
        <v>283</v>
      </c>
      <c r="D872" s="11" t="s">
        <v>317</v>
      </c>
      <c r="E872" s="11" t="s">
        <v>122</v>
      </c>
      <c r="F872" s="11"/>
      <c r="G872" s="27">
        <f>SUM(G873)</f>
        <v>5104.4</v>
      </c>
    </row>
    <row r="873" spans="1:7" ht="16.5">
      <c r="A873" s="19" t="s">
        <v>72</v>
      </c>
      <c r="B873" s="9">
        <v>840</v>
      </c>
      <c r="C873" s="11" t="s">
        <v>283</v>
      </c>
      <c r="D873" s="11" t="s">
        <v>317</v>
      </c>
      <c r="E873" s="11" t="s">
        <v>122</v>
      </c>
      <c r="F873" s="11" t="s">
        <v>185</v>
      </c>
      <c r="G873" s="80">
        <v>5104.4</v>
      </c>
    </row>
    <row r="874" spans="1:7" ht="33">
      <c r="A874" s="16" t="s">
        <v>233</v>
      </c>
      <c r="B874" s="9">
        <v>842</v>
      </c>
      <c r="C874" s="11"/>
      <c r="D874" s="11"/>
      <c r="E874" s="11"/>
      <c r="F874" s="11"/>
      <c r="G874" s="27">
        <f aca="true" t="shared" si="0" ref="G874:G879">G875</f>
        <v>2354.1</v>
      </c>
    </row>
    <row r="875" spans="1:7" ht="16.5">
      <c r="A875" s="45" t="s">
        <v>300</v>
      </c>
      <c r="B875" s="9">
        <v>842</v>
      </c>
      <c r="C875" s="11" t="s">
        <v>279</v>
      </c>
      <c r="D875" s="11"/>
      <c r="E875" s="11"/>
      <c r="F875" s="11"/>
      <c r="G875" s="27">
        <f t="shared" si="0"/>
        <v>2354.1</v>
      </c>
    </row>
    <row r="876" spans="1:7" ht="16.5">
      <c r="A876" s="22" t="s">
        <v>227</v>
      </c>
      <c r="B876" s="9">
        <v>842</v>
      </c>
      <c r="C876" s="11" t="s">
        <v>279</v>
      </c>
      <c r="D876" s="11" t="s">
        <v>207</v>
      </c>
      <c r="E876" s="11"/>
      <c r="F876" s="11"/>
      <c r="G876" s="27">
        <f t="shared" si="0"/>
        <v>2354.1</v>
      </c>
    </row>
    <row r="877" spans="1:7" ht="16.5">
      <c r="A877" s="22" t="s">
        <v>226</v>
      </c>
      <c r="B877" s="9">
        <v>842</v>
      </c>
      <c r="C877" s="11" t="s">
        <v>279</v>
      </c>
      <c r="D877" s="11" t="s">
        <v>207</v>
      </c>
      <c r="E877" s="11" t="s">
        <v>302</v>
      </c>
      <c r="F877" s="11"/>
      <c r="G877" s="27">
        <f t="shared" si="0"/>
        <v>2354.1</v>
      </c>
    </row>
    <row r="878" spans="1:7" ht="16.5">
      <c r="A878" s="19" t="s">
        <v>55</v>
      </c>
      <c r="B878" s="9">
        <v>842</v>
      </c>
      <c r="C878" s="11" t="s">
        <v>279</v>
      </c>
      <c r="D878" s="11" t="s">
        <v>207</v>
      </c>
      <c r="E878" s="11" t="s">
        <v>301</v>
      </c>
      <c r="F878" s="11"/>
      <c r="G878" s="27">
        <f t="shared" si="0"/>
        <v>2354.1</v>
      </c>
    </row>
    <row r="879" spans="1:7" ht="16.5">
      <c r="A879" s="19" t="s">
        <v>234</v>
      </c>
      <c r="B879" s="9">
        <v>842</v>
      </c>
      <c r="C879" s="11" t="s">
        <v>279</v>
      </c>
      <c r="D879" s="11" t="s">
        <v>207</v>
      </c>
      <c r="E879" s="11" t="s">
        <v>232</v>
      </c>
      <c r="F879" s="11"/>
      <c r="G879" s="27">
        <f t="shared" si="0"/>
        <v>2354.1</v>
      </c>
    </row>
    <row r="880" spans="1:7" ht="16.5">
      <c r="A880" s="16" t="s">
        <v>228</v>
      </c>
      <c r="B880" s="9">
        <v>842</v>
      </c>
      <c r="C880" s="11" t="s">
        <v>279</v>
      </c>
      <c r="D880" s="11" t="s">
        <v>207</v>
      </c>
      <c r="E880" s="11" t="s">
        <v>232</v>
      </c>
      <c r="F880" s="11" t="s">
        <v>216</v>
      </c>
      <c r="G880" s="80">
        <v>2354.1</v>
      </c>
    </row>
    <row r="881" spans="1:7" ht="16.5">
      <c r="A881" s="22" t="s">
        <v>56</v>
      </c>
      <c r="B881" s="43"/>
      <c r="C881" s="43"/>
      <c r="D881" s="43"/>
      <c r="E881" s="43"/>
      <c r="F881" s="43"/>
      <c r="G881" s="80">
        <f>SUM(G14,G178,G188,G268,G285,G432,G457,G537,G592,G686,G860,G874)+G426</f>
        <v>6354112.9</v>
      </c>
    </row>
    <row r="882" ht="16.5">
      <c r="A882" s="54"/>
    </row>
    <row r="883" spans="1:7" ht="18.75" customHeight="1">
      <c r="A883" s="55"/>
      <c r="B883" s="44"/>
      <c r="C883" s="44"/>
      <c r="D883" s="44"/>
      <c r="E883" s="44"/>
      <c r="F883" s="44"/>
      <c r="G883" s="39">
        <f>6354112.9-G881</f>
        <v>0</v>
      </c>
    </row>
    <row r="884" spans="2:6" ht="48.75" customHeight="1">
      <c r="B884" s="44"/>
      <c r="C884" s="40"/>
      <c r="D884" s="44"/>
      <c r="E884" s="56"/>
      <c r="F884" s="44"/>
    </row>
    <row r="885" spans="5:6" ht="32.25" customHeight="1">
      <c r="E885" s="40"/>
      <c r="F885" s="40"/>
    </row>
    <row r="886" spans="5:6" ht="32.25" customHeight="1">
      <c r="E886" s="40"/>
      <c r="F886" s="40"/>
    </row>
    <row r="887" spans="5:6" ht="16.5">
      <c r="E887" s="40"/>
      <c r="F887" s="40"/>
    </row>
    <row r="888" spans="5:6" ht="16.5">
      <c r="E888" s="40"/>
      <c r="F888" s="40"/>
    </row>
    <row r="889" spans="5:6" ht="16.5">
      <c r="E889" s="40"/>
      <c r="F889" s="40"/>
    </row>
    <row r="890" spans="5:6" ht="16.5">
      <c r="E890" s="40"/>
      <c r="F890" s="40"/>
    </row>
    <row r="891" spans="5:6" ht="16.5">
      <c r="E891" s="40"/>
      <c r="F891" s="40"/>
    </row>
    <row r="892" spans="5:6" ht="16.5">
      <c r="E892" s="40"/>
      <c r="F892" s="40"/>
    </row>
    <row r="893" spans="5:6" ht="16.5">
      <c r="E893" s="40"/>
      <c r="F893" s="40"/>
    </row>
  </sheetData>
  <sheetProtection/>
  <mergeCells count="7">
    <mergeCell ref="A8:G8"/>
    <mergeCell ref="A7:G7"/>
    <mergeCell ref="A9:G9"/>
    <mergeCell ref="F1:G1"/>
    <mergeCell ref="F2:G2"/>
    <mergeCell ref="F3:G3"/>
    <mergeCell ref="F4:G4"/>
  </mergeCells>
  <printOptions/>
  <pageMargins left="1.3779527559055118" right="0.3937007874015748" top="0.7874015748031497" bottom="0.7874015748031497" header="0.3937007874015748" footer="0.3937007874015748"/>
  <pageSetup fitToHeight="0" fitToWidth="1" horizontalDpi="600" verticalDpi="600" orientation="portrait" paperSize="9" scale="53" r:id="rId2"/>
  <headerFooter alignWithMargins="0">
    <oddHeader>&amp;C&amp;P</oddHeader>
  </headerFooter>
  <rowBreaks count="1" manualBreakCount="1">
    <brk id="883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мэрии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Budget_05_4</dc:creator>
  <cp:keywords/>
  <dc:description/>
  <cp:lastModifiedBy>vostryakovalm</cp:lastModifiedBy>
  <cp:lastPrinted>2014-04-23T16:13:09Z</cp:lastPrinted>
  <dcterms:created xsi:type="dcterms:W3CDTF">2005-10-27T10:10:18Z</dcterms:created>
  <dcterms:modified xsi:type="dcterms:W3CDTF">2014-04-25T12:14:20Z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