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45" windowWidth="11325" windowHeight="6465" tabRatio="590"/>
  </bookViews>
  <sheets>
    <sheet name="Прил.7" sheetId="4" r:id="rId1"/>
  </sheets>
  <definedNames>
    <definedName name="_xlnm.Print_Titles" localSheetId="0">Прил.7!$17:$17</definedName>
    <definedName name="_xlnm.Print_Area" localSheetId="0">Прил.7!$A$1:$P$143</definedName>
  </definedNames>
  <calcPr calcId="124519"/>
</workbook>
</file>

<file path=xl/calcChain.xml><?xml version="1.0" encoding="utf-8"?>
<calcChain xmlns="http://schemas.openxmlformats.org/spreadsheetml/2006/main">
  <c r="O137" i="4"/>
  <c r="O106"/>
  <c r="O74"/>
  <c r="O49"/>
  <c r="O48" s="1"/>
  <c r="O73"/>
  <c r="O72"/>
  <c r="O76"/>
  <c r="O75"/>
  <c r="O104"/>
  <c r="O103" s="1"/>
  <c r="O95" s="1"/>
  <c r="O100"/>
  <c r="O99"/>
  <c r="O86"/>
  <c r="O85"/>
  <c r="O84" s="1"/>
  <c r="O89"/>
  <c r="O88"/>
  <c r="O129"/>
  <c r="O128"/>
  <c r="O141"/>
  <c r="O140"/>
  <c r="O139"/>
  <c r="O136"/>
  <c r="O135"/>
  <c r="O134"/>
  <c r="F89"/>
  <c r="H89" s="1"/>
  <c r="J89" s="1"/>
  <c r="L89" s="1"/>
  <c r="N89" s="1"/>
  <c r="P89" s="1"/>
  <c r="F88"/>
  <c r="H88" s="1"/>
  <c r="J88" s="1"/>
  <c r="G89"/>
  <c r="G88"/>
  <c r="I89"/>
  <c r="I88"/>
  <c r="K89"/>
  <c r="K88"/>
  <c r="M89"/>
  <c r="M88"/>
  <c r="H90"/>
  <c r="J90" s="1"/>
  <c r="L90" s="1"/>
  <c r="N90" s="1"/>
  <c r="P90"/>
  <c r="L88"/>
  <c r="N88" s="1"/>
  <c r="P88" s="1"/>
  <c r="O21"/>
  <c r="O20"/>
  <c r="O24"/>
  <c r="O23"/>
  <c r="O27"/>
  <c r="O29"/>
  <c r="O26"/>
  <c r="O32"/>
  <c r="O31" s="1"/>
  <c r="O38"/>
  <c r="O37"/>
  <c r="O35"/>
  <c r="O34" s="1"/>
  <c r="O54"/>
  <c r="O53"/>
  <c r="O45"/>
  <c r="O44"/>
  <c r="O42"/>
  <c r="O41"/>
  <c r="O58"/>
  <c r="O57"/>
  <c r="O56"/>
  <c r="O62"/>
  <c r="O61" s="1"/>
  <c r="O60" s="1"/>
  <c r="O66"/>
  <c r="O64"/>
  <c r="O82"/>
  <c r="O81"/>
  <c r="O68" s="1"/>
  <c r="O79"/>
  <c r="O78"/>
  <c r="O70"/>
  <c r="O69"/>
  <c r="O93"/>
  <c r="O92"/>
  <c r="O97"/>
  <c r="O96"/>
  <c r="O109"/>
  <c r="O108"/>
  <c r="O107" s="1"/>
  <c r="O115"/>
  <c r="O113"/>
  <c r="O120"/>
  <c r="O119" s="1"/>
  <c r="O118" s="1"/>
  <c r="O112" s="1"/>
  <c r="O126"/>
  <c r="O125"/>
  <c r="O124" s="1"/>
  <c r="O132"/>
  <c r="O114"/>
  <c r="O65"/>
  <c r="M129"/>
  <c r="M128" s="1"/>
  <c r="M124"/>
  <c r="M142"/>
  <c r="M141"/>
  <c r="M140"/>
  <c r="M139" s="1"/>
  <c r="K62"/>
  <c r="K61"/>
  <c r="K60"/>
  <c r="M49"/>
  <c r="M48"/>
  <c r="M136"/>
  <c r="M135"/>
  <c r="M134" s="1"/>
  <c r="M132"/>
  <c r="M126"/>
  <c r="M125"/>
  <c r="M120"/>
  <c r="M119"/>
  <c r="M118"/>
  <c r="M115"/>
  <c r="M109"/>
  <c r="M108"/>
  <c r="M107" s="1"/>
  <c r="M104"/>
  <c r="M103"/>
  <c r="M100"/>
  <c r="M99" s="1"/>
  <c r="M97"/>
  <c r="M96"/>
  <c r="M93"/>
  <c r="M92"/>
  <c r="M86"/>
  <c r="M85"/>
  <c r="M84" s="1"/>
  <c r="M82"/>
  <c r="M81"/>
  <c r="M79"/>
  <c r="M78"/>
  <c r="M76"/>
  <c r="M75"/>
  <c r="M73"/>
  <c r="M72"/>
  <c r="M70"/>
  <c r="M69"/>
  <c r="M66"/>
  <c r="M65" s="1"/>
  <c r="M64"/>
  <c r="M62"/>
  <c r="M61"/>
  <c r="M60"/>
  <c r="M58"/>
  <c r="M57"/>
  <c r="M56"/>
  <c r="M54"/>
  <c r="M53" s="1"/>
  <c r="M45"/>
  <c r="M44"/>
  <c r="M42"/>
  <c r="M41" s="1"/>
  <c r="M38"/>
  <c r="M37"/>
  <c r="M35"/>
  <c r="M34" s="1"/>
  <c r="M32"/>
  <c r="M31"/>
  <c r="M29"/>
  <c r="M27"/>
  <c r="M26" s="1"/>
  <c r="M24"/>
  <c r="M23"/>
  <c r="M21"/>
  <c r="M20"/>
  <c r="K21"/>
  <c r="K20" s="1"/>
  <c r="K24"/>
  <c r="K23"/>
  <c r="K27"/>
  <c r="K29"/>
  <c r="K26"/>
  <c r="K32"/>
  <c r="K31" s="1"/>
  <c r="K38"/>
  <c r="K37"/>
  <c r="K35"/>
  <c r="K34" s="1"/>
  <c r="K49"/>
  <c r="K48"/>
  <c r="K54"/>
  <c r="K53" s="1"/>
  <c r="K45"/>
  <c r="K44"/>
  <c r="K42"/>
  <c r="K41" s="1"/>
  <c r="K58"/>
  <c r="K57"/>
  <c r="K56"/>
  <c r="K66"/>
  <c r="K64"/>
  <c r="K76"/>
  <c r="K75"/>
  <c r="K68" s="1"/>
  <c r="K82"/>
  <c r="K81"/>
  <c r="K73"/>
  <c r="K72" s="1"/>
  <c r="K79"/>
  <c r="K78"/>
  <c r="K70"/>
  <c r="K69" s="1"/>
  <c r="K86"/>
  <c r="K85"/>
  <c r="K84" s="1"/>
  <c r="K93"/>
  <c r="K92" s="1"/>
  <c r="K100"/>
  <c r="K99"/>
  <c r="K104"/>
  <c r="K103" s="1"/>
  <c r="K97"/>
  <c r="K96"/>
  <c r="K109"/>
  <c r="K108" s="1"/>
  <c r="K107" s="1"/>
  <c r="K115"/>
  <c r="K113" s="1"/>
  <c r="K120"/>
  <c r="K119"/>
  <c r="K118"/>
  <c r="K126"/>
  <c r="K125" s="1"/>
  <c r="K132"/>
  <c r="K128" s="1"/>
  <c r="K136"/>
  <c r="K135"/>
  <c r="K134"/>
  <c r="K141"/>
  <c r="K140" s="1"/>
  <c r="K139" s="1"/>
  <c r="K65"/>
  <c r="I142"/>
  <c r="I141"/>
  <c r="I140"/>
  <c r="I139" s="1"/>
  <c r="I132"/>
  <c r="I128"/>
  <c r="J132"/>
  <c r="J133"/>
  <c r="L133"/>
  <c r="N133" s="1"/>
  <c r="P133" s="1"/>
  <c r="I126"/>
  <c r="I125"/>
  <c r="I124"/>
  <c r="I115"/>
  <c r="I113" s="1"/>
  <c r="I120"/>
  <c r="I119"/>
  <c r="I118" s="1"/>
  <c r="I136"/>
  <c r="I135" s="1"/>
  <c r="I134" s="1"/>
  <c r="I21"/>
  <c r="I20"/>
  <c r="I24"/>
  <c r="I23"/>
  <c r="I27"/>
  <c r="I29"/>
  <c r="I26" s="1"/>
  <c r="I32"/>
  <c r="I31"/>
  <c r="I38"/>
  <c r="I37"/>
  <c r="I35"/>
  <c r="I34"/>
  <c r="I49"/>
  <c r="I48"/>
  <c r="I54"/>
  <c r="I53" s="1"/>
  <c r="I45"/>
  <c r="I44" s="1"/>
  <c r="I42"/>
  <c r="I41" s="1"/>
  <c r="I58"/>
  <c r="I57" s="1"/>
  <c r="I56" s="1"/>
  <c r="I62"/>
  <c r="I61"/>
  <c r="I60" s="1"/>
  <c r="I66"/>
  <c r="I64" s="1"/>
  <c r="I76"/>
  <c r="I75" s="1"/>
  <c r="I82"/>
  <c r="I81"/>
  <c r="I68" s="1"/>
  <c r="I73"/>
  <c r="I72" s="1"/>
  <c r="I79"/>
  <c r="I78"/>
  <c r="I70"/>
  <c r="I69" s="1"/>
  <c r="I86"/>
  <c r="I85" s="1"/>
  <c r="I84" s="1"/>
  <c r="I93"/>
  <c r="I92" s="1"/>
  <c r="I100"/>
  <c r="I99" s="1"/>
  <c r="I95" s="1"/>
  <c r="I104"/>
  <c r="I103"/>
  <c r="I97"/>
  <c r="I96" s="1"/>
  <c r="I109"/>
  <c r="I108"/>
  <c r="I107" s="1"/>
  <c r="F21"/>
  <c r="F24"/>
  <c r="F27"/>
  <c r="H27" s="1"/>
  <c r="J27" s="1"/>
  <c r="L27" s="1"/>
  <c r="N27" s="1"/>
  <c r="P27" s="1"/>
  <c r="F30"/>
  <c r="F29" s="1"/>
  <c r="H29" s="1"/>
  <c r="J29" s="1"/>
  <c r="L29" s="1"/>
  <c r="N29" s="1"/>
  <c r="P29" s="1"/>
  <c r="F32"/>
  <c r="F31"/>
  <c r="H31"/>
  <c r="J31"/>
  <c r="L31" s="1"/>
  <c r="N31" s="1"/>
  <c r="P31" s="1"/>
  <c r="F38"/>
  <c r="F37"/>
  <c r="F35"/>
  <c r="F34" s="1"/>
  <c r="H34" s="1"/>
  <c r="J34" s="1"/>
  <c r="L34" s="1"/>
  <c r="N34" s="1"/>
  <c r="P34" s="1"/>
  <c r="F49"/>
  <c r="F48" s="1"/>
  <c r="H48" s="1"/>
  <c r="J48" s="1"/>
  <c r="L48" s="1"/>
  <c r="N48" s="1"/>
  <c r="P48" s="1"/>
  <c r="F54"/>
  <c r="F53"/>
  <c r="F45"/>
  <c r="F44" s="1"/>
  <c r="H44" s="1"/>
  <c r="J44" s="1"/>
  <c r="L44" s="1"/>
  <c r="N44" s="1"/>
  <c r="P44" s="1"/>
  <c r="F42"/>
  <c r="F41" s="1"/>
  <c r="F58"/>
  <c r="F57" s="1"/>
  <c r="F62"/>
  <c r="H62" s="1"/>
  <c r="J62" s="1"/>
  <c r="L62" s="1"/>
  <c r="F61"/>
  <c r="H61" s="1"/>
  <c r="J61" s="1"/>
  <c r="F66"/>
  <c r="F64"/>
  <c r="F76"/>
  <c r="F82"/>
  <c r="F81" s="1"/>
  <c r="H81" s="1"/>
  <c r="J81" s="1"/>
  <c r="F73"/>
  <c r="F79"/>
  <c r="F78" s="1"/>
  <c r="H78" s="1"/>
  <c r="J78" s="1"/>
  <c r="L78" s="1"/>
  <c r="N78" s="1"/>
  <c r="P78" s="1"/>
  <c r="F70"/>
  <c r="F69" s="1"/>
  <c r="H69"/>
  <c r="J69" s="1"/>
  <c r="L69" s="1"/>
  <c r="N69" s="1"/>
  <c r="P69" s="1"/>
  <c r="F87"/>
  <c r="H87"/>
  <c r="J87" s="1"/>
  <c r="L87" s="1"/>
  <c r="N87" s="1"/>
  <c r="P87" s="1"/>
  <c r="F86"/>
  <c r="F85"/>
  <c r="F84" s="1"/>
  <c r="F93"/>
  <c r="F92"/>
  <c r="F101"/>
  <c r="F102"/>
  <c r="H102" s="1"/>
  <c r="J102" s="1"/>
  <c r="L102" s="1"/>
  <c r="N102" s="1"/>
  <c r="P102" s="1"/>
  <c r="F104"/>
  <c r="H104" s="1"/>
  <c r="J104" s="1"/>
  <c r="L104" s="1"/>
  <c r="N104" s="1"/>
  <c r="P104" s="1"/>
  <c r="F97"/>
  <c r="F109"/>
  <c r="F108"/>
  <c r="H108" s="1"/>
  <c r="J108" s="1"/>
  <c r="F107"/>
  <c r="F115"/>
  <c r="F113"/>
  <c r="F120"/>
  <c r="F119"/>
  <c r="F118" s="1"/>
  <c r="F126"/>
  <c r="F125"/>
  <c r="F129"/>
  <c r="F128"/>
  <c r="F136"/>
  <c r="F135"/>
  <c r="F141"/>
  <c r="F140"/>
  <c r="G21"/>
  <c r="G20" s="1"/>
  <c r="G19" s="1"/>
  <c r="G24"/>
  <c r="G23" s="1"/>
  <c r="G27"/>
  <c r="G29"/>
  <c r="G26"/>
  <c r="G32"/>
  <c r="G31"/>
  <c r="G38"/>
  <c r="H38" s="1"/>
  <c r="J38" s="1"/>
  <c r="L38" s="1"/>
  <c r="N38" s="1"/>
  <c r="P38" s="1"/>
  <c r="G37"/>
  <c r="G35"/>
  <c r="G34"/>
  <c r="G49"/>
  <c r="G48"/>
  <c r="G54"/>
  <c r="G53"/>
  <c r="G45"/>
  <c r="G44" s="1"/>
  <c r="G42"/>
  <c r="G41" s="1"/>
  <c r="G58"/>
  <c r="G57" s="1"/>
  <c r="G62"/>
  <c r="G61"/>
  <c r="G60" s="1"/>
  <c r="G66"/>
  <c r="G64" s="1"/>
  <c r="G76"/>
  <c r="G75" s="1"/>
  <c r="G82"/>
  <c r="G81" s="1"/>
  <c r="G73"/>
  <c r="G72" s="1"/>
  <c r="G79"/>
  <c r="G78" s="1"/>
  <c r="G70"/>
  <c r="G69"/>
  <c r="G86"/>
  <c r="G85" s="1"/>
  <c r="G93"/>
  <c r="G92" s="1"/>
  <c r="H92" s="1"/>
  <c r="J92" s="1"/>
  <c r="L92" s="1"/>
  <c r="N92" s="1"/>
  <c r="P92" s="1"/>
  <c r="G100"/>
  <c r="G99" s="1"/>
  <c r="G104"/>
  <c r="G103" s="1"/>
  <c r="G97"/>
  <c r="G96" s="1"/>
  <c r="G109"/>
  <c r="G108"/>
  <c r="G115"/>
  <c r="G113" s="1"/>
  <c r="H113" s="1"/>
  <c r="G121"/>
  <c r="G122"/>
  <c r="G120" s="1"/>
  <c r="H120" s="1"/>
  <c r="J120" s="1"/>
  <c r="L120" s="1"/>
  <c r="N120" s="1"/>
  <c r="P120" s="1"/>
  <c r="G123"/>
  <c r="G126"/>
  <c r="G125"/>
  <c r="G131"/>
  <c r="G129" s="1"/>
  <c r="G128" s="1"/>
  <c r="G124" s="1"/>
  <c r="H124" s="1"/>
  <c r="J124" s="1"/>
  <c r="G136"/>
  <c r="G135" s="1"/>
  <c r="G142"/>
  <c r="G141"/>
  <c r="H141" s="1"/>
  <c r="J141" s="1"/>
  <c r="L141" s="1"/>
  <c r="N141" s="1"/>
  <c r="P141" s="1"/>
  <c r="G140"/>
  <c r="G139" s="1"/>
  <c r="H142"/>
  <c r="J142"/>
  <c r="L142" s="1"/>
  <c r="N142"/>
  <c r="P142" s="1"/>
  <c r="H138"/>
  <c r="J138"/>
  <c r="L138" s="1"/>
  <c r="N138"/>
  <c r="P138" s="1"/>
  <c r="H137"/>
  <c r="J137" s="1"/>
  <c r="L137" s="1"/>
  <c r="N137" s="1"/>
  <c r="P137" s="1"/>
  <c r="H131"/>
  <c r="J131"/>
  <c r="L131" s="1"/>
  <c r="N131" s="1"/>
  <c r="P131" s="1"/>
  <c r="H130"/>
  <c r="J130"/>
  <c r="L130" s="1"/>
  <c r="N130"/>
  <c r="P130" s="1"/>
  <c r="H127"/>
  <c r="J127"/>
  <c r="L127" s="1"/>
  <c r="N127"/>
  <c r="P127" s="1"/>
  <c r="H123"/>
  <c r="J123" s="1"/>
  <c r="L123" s="1"/>
  <c r="N123" s="1"/>
  <c r="P123" s="1"/>
  <c r="H122"/>
  <c r="J122"/>
  <c r="L122" s="1"/>
  <c r="N122" s="1"/>
  <c r="P122" s="1"/>
  <c r="H117"/>
  <c r="J117"/>
  <c r="L117" s="1"/>
  <c r="N117"/>
  <c r="P117" s="1"/>
  <c r="H116"/>
  <c r="J116"/>
  <c r="L116" s="1"/>
  <c r="N116"/>
  <c r="P116" s="1"/>
  <c r="G114"/>
  <c r="H111"/>
  <c r="J111" s="1"/>
  <c r="L111"/>
  <c r="N111"/>
  <c r="P111" s="1"/>
  <c r="H110"/>
  <c r="J110" s="1"/>
  <c r="L110" s="1"/>
  <c r="N110" s="1"/>
  <c r="P110" s="1"/>
  <c r="H106"/>
  <c r="J106" s="1"/>
  <c r="L106"/>
  <c r="N106" s="1"/>
  <c r="P106" s="1"/>
  <c r="H105"/>
  <c r="J105"/>
  <c r="L105"/>
  <c r="N105" s="1"/>
  <c r="P105" s="1"/>
  <c r="H101"/>
  <c r="J101"/>
  <c r="L101"/>
  <c r="N101" s="1"/>
  <c r="P101" s="1"/>
  <c r="H98"/>
  <c r="J98"/>
  <c r="L98"/>
  <c r="N98" s="1"/>
  <c r="P98" s="1"/>
  <c r="H94"/>
  <c r="J94"/>
  <c r="L94"/>
  <c r="N94" s="1"/>
  <c r="P94" s="1"/>
  <c r="H91"/>
  <c r="J91"/>
  <c r="L91"/>
  <c r="N91" s="1"/>
  <c r="P91" s="1"/>
  <c r="H83"/>
  <c r="J83"/>
  <c r="L83"/>
  <c r="N83" s="1"/>
  <c r="P83" s="1"/>
  <c r="H80"/>
  <c r="J80"/>
  <c r="L80"/>
  <c r="N80" s="1"/>
  <c r="P80" s="1"/>
  <c r="H77"/>
  <c r="J77"/>
  <c r="L77"/>
  <c r="N77" s="1"/>
  <c r="P77" s="1"/>
  <c r="H74"/>
  <c r="J74"/>
  <c r="L74"/>
  <c r="N74" s="1"/>
  <c r="P74" s="1"/>
  <c r="H71"/>
  <c r="J71"/>
  <c r="L71"/>
  <c r="N71" s="1"/>
  <c r="P71" s="1"/>
  <c r="H67"/>
  <c r="J67"/>
  <c r="L67"/>
  <c r="N67" s="1"/>
  <c r="P67" s="1"/>
  <c r="F65"/>
  <c r="G65"/>
  <c r="H65"/>
  <c r="I65"/>
  <c r="H63"/>
  <c r="J63"/>
  <c r="L63"/>
  <c r="N63"/>
  <c r="P63" s="1"/>
  <c r="N62"/>
  <c r="P62" s="1"/>
  <c r="H59"/>
  <c r="J59"/>
  <c r="L59"/>
  <c r="N59"/>
  <c r="P59" s="1"/>
  <c r="H55"/>
  <c r="J55"/>
  <c r="L55"/>
  <c r="N55"/>
  <c r="P55" s="1"/>
  <c r="H52"/>
  <c r="J52"/>
  <c r="L52"/>
  <c r="N52"/>
  <c r="P52" s="1"/>
  <c r="H51"/>
  <c r="J51"/>
  <c r="L51"/>
  <c r="N51"/>
  <c r="P51" s="1"/>
  <c r="H50"/>
  <c r="J50"/>
  <c r="L50"/>
  <c r="N50"/>
  <c r="P50" s="1"/>
  <c r="H47"/>
  <c r="J47"/>
  <c r="L47"/>
  <c r="N47"/>
  <c r="P47" s="1"/>
  <c r="H46"/>
  <c r="J46"/>
  <c r="L46"/>
  <c r="N46"/>
  <c r="P46" s="1"/>
  <c r="H43"/>
  <c r="J43"/>
  <c r="L43"/>
  <c r="N43"/>
  <c r="P43" s="1"/>
  <c r="H39"/>
  <c r="J39"/>
  <c r="L39"/>
  <c r="N39"/>
  <c r="P39" s="1"/>
  <c r="H36"/>
  <c r="J36"/>
  <c r="L36"/>
  <c r="N36"/>
  <c r="P36" s="1"/>
  <c r="H33"/>
  <c r="J33"/>
  <c r="L33"/>
  <c r="N33"/>
  <c r="P33" s="1"/>
  <c r="H28"/>
  <c r="J28"/>
  <c r="L28"/>
  <c r="N28"/>
  <c r="P28" s="1"/>
  <c r="H25"/>
  <c r="J25"/>
  <c r="L25"/>
  <c r="N25"/>
  <c r="P25" s="1"/>
  <c r="H22"/>
  <c r="J22"/>
  <c r="L22"/>
  <c r="N22"/>
  <c r="P22" s="1"/>
  <c r="H129"/>
  <c r="J129"/>
  <c r="L129" s="1"/>
  <c r="N129" s="1"/>
  <c r="P129" s="1"/>
  <c r="L61"/>
  <c r="N61" s="1"/>
  <c r="P61" s="1"/>
  <c r="M68"/>
  <c r="H64"/>
  <c r="J64" s="1"/>
  <c r="L64" s="1"/>
  <c r="N64" s="1"/>
  <c r="P64" s="1"/>
  <c r="K95"/>
  <c r="G107"/>
  <c r="L108"/>
  <c r="N108"/>
  <c r="P108" s="1"/>
  <c r="L81"/>
  <c r="N81" s="1"/>
  <c r="P81" s="1"/>
  <c r="G119"/>
  <c r="H119" s="1"/>
  <c r="J119" s="1"/>
  <c r="L119" s="1"/>
  <c r="N119" s="1"/>
  <c r="P119" s="1"/>
  <c r="F134"/>
  <c r="F56"/>
  <c r="H53"/>
  <c r="J53"/>
  <c r="L53" s="1"/>
  <c r="N53" s="1"/>
  <c r="P53" s="1"/>
  <c r="K40"/>
  <c r="H125"/>
  <c r="J125" s="1"/>
  <c r="L125" s="1"/>
  <c r="N125" s="1"/>
  <c r="P125" s="1"/>
  <c r="F124"/>
  <c r="J113"/>
  <c r="L113"/>
  <c r="M40"/>
  <c r="H70"/>
  <c r="J70"/>
  <c r="L70" s="1"/>
  <c r="N70" s="1"/>
  <c r="P70" s="1"/>
  <c r="H109"/>
  <c r="J109"/>
  <c r="L109"/>
  <c r="N109" s="1"/>
  <c r="P109" s="1"/>
  <c r="F114"/>
  <c r="H114"/>
  <c r="H115"/>
  <c r="J115" s="1"/>
  <c r="L115" s="1"/>
  <c r="N115"/>
  <c r="P115" s="1"/>
  <c r="H121"/>
  <c r="J121" s="1"/>
  <c r="L121" s="1"/>
  <c r="N121"/>
  <c r="P121" s="1"/>
  <c r="H126"/>
  <c r="J126" s="1"/>
  <c r="L126" s="1"/>
  <c r="N126"/>
  <c r="P126" s="1"/>
  <c r="H136"/>
  <c r="J136" s="1"/>
  <c r="L136" s="1"/>
  <c r="N136"/>
  <c r="P136" s="1"/>
  <c r="H32"/>
  <c r="J32"/>
  <c r="L32"/>
  <c r="N32"/>
  <c r="P32" s="1"/>
  <c r="H54"/>
  <c r="J54"/>
  <c r="L54"/>
  <c r="N54" s="1"/>
  <c r="P54" s="1"/>
  <c r="G118"/>
  <c r="J65" l="1"/>
  <c r="L65" s="1"/>
  <c r="N65" s="1"/>
  <c r="P65" s="1"/>
  <c r="H128"/>
  <c r="J128" s="1"/>
  <c r="L128" s="1"/>
  <c r="N128" s="1"/>
  <c r="P128" s="1"/>
  <c r="H41"/>
  <c r="J41" s="1"/>
  <c r="L41" s="1"/>
  <c r="N41" s="1"/>
  <c r="P41" s="1"/>
  <c r="F26"/>
  <c r="H26" s="1"/>
  <c r="J26" s="1"/>
  <c r="L26" s="1"/>
  <c r="N26" s="1"/>
  <c r="P26" s="1"/>
  <c r="H134"/>
  <c r="J134" s="1"/>
  <c r="L134" s="1"/>
  <c r="N134" s="1"/>
  <c r="P134" s="1"/>
  <c r="G134"/>
  <c r="H135"/>
  <c r="J135" s="1"/>
  <c r="L135" s="1"/>
  <c r="N135" s="1"/>
  <c r="P135" s="1"/>
  <c r="G95"/>
  <c r="G68"/>
  <c r="G56"/>
  <c r="H56" s="1"/>
  <c r="J56" s="1"/>
  <c r="L56" s="1"/>
  <c r="N56" s="1"/>
  <c r="P56" s="1"/>
  <c r="H57"/>
  <c r="J57" s="1"/>
  <c r="L57" s="1"/>
  <c r="N57" s="1"/>
  <c r="P57" s="1"/>
  <c r="G40"/>
  <c r="G18" s="1"/>
  <c r="G143" s="1"/>
  <c r="H118"/>
  <c r="J118" s="1"/>
  <c r="L118" s="1"/>
  <c r="N118" s="1"/>
  <c r="P118" s="1"/>
  <c r="H107"/>
  <c r="J107" s="1"/>
  <c r="L107" s="1"/>
  <c r="N107" s="1"/>
  <c r="P107" s="1"/>
  <c r="G84"/>
  <c r="H140"/>
  <c r="J140" s="1"/>
  <c r="L140" s="1"/>
  <c r="N140" s="1"/>
  <c r="P140" s="1"/>
  <c r="F139"/>
  <c r="H139" s="1"/>
  <c r="J139" s="1"/>
  <c r="L139" s="1"/>
  <c r="N139" s="1"/>
  <c r="P139" s="1"/>
  <c r="I40"/>
  <c r="G112"/>
  <c r="H93"/>
  <c r="J93" s="1"/>
  <c r="L93" s="1"/>
  <c r="N93" s="1"/>
  <c r="P93" s="1"/>
  <c r="H82"/>
  <c r="J82" s="1"/>
  <c r="L82" s="1"/>
  <c r="N82" s="1"/>
  <c r="P82" s="1"/>
  <c r="H79"/>
  <c r="J79" s="1"/>
  <c r="L79" s="1"/>
  <c r="N79" s="1"/>
  <c r="P79" s="1"/>
  <c r="F40"/>
  <c r="I114"/>
  <c r="J114" s="1"/>
  <c r="L114" s="1"/>
  <c r="N114" s="1"/>
  <c r="P114" s="1"/>
  <c r="H58"/>
  <c r="J58" s="1"/>
  <c r="L58" s="1"/>
  <c r="N58" s="1"/>
  <c r="P58" s="1"/>
  <c r="H49"/>
  <c r="J49" s="1"/>
  <c r="L49" s="1"/>
  <c r="N49" s="1"/>
  <c r="P49" s="1"/>
  <c r="H45"/>
  <c r="J45" s="1"/>
  <c r="L45" s="1"/>
  <c r="N45" s="1"/>
  <c r="P45" s="1"/>
  <c r="H42"/>
  <c r="J42" s="1"/>
  <c r="L42" s="1"/>
  <c r="N42" s="1"/>
  <c r="P42" s="1"/>
  <c r="H35"/>
  <c r="J35" s="1"/>
  <c r="L35" s="1"/>
  <c r="N35" s="1"/>
  <c r="P35" s="1"/>
  <c r="H30"/>
  <c r="J30" s="1"/>
  <c r="L30" s="1"/>
  <c r="N30" s="1"/>
  <c r="P30" s="1"/>
  <c r="H85"/>
  <c r="J85" s="1"/>
  <c r="L85" s="1"/>
  <c r="N85" s="1"/>
  <c r="P85" s="1"/>
  <c r="H97"/>
  <c r="J97" s="1"/>
  <c r="L97" s="1"/>
  <c r="N97" s="1"/>
  <c r="P97" s="1"/>
  <c r="F96"/>
  <c r="H96" s="1"/>
  <c r="J96" s="1"/>
  <c r="L96" s="1"/>
  <c r="N96" s="1"/>
  <c r="P96" s="1"/>
  <c r="H73"/>
  <c r="J73" s="1"/>
  <c r="L73" s="1"/>
  <c r="N73" s="1"/>
  <c r="P73" s="1"/>
  <c r="F72"/>
  <c r="H72" s="1"/>
  <c r="J72" s="1"/>
  <c r="L72" s="1"/>
  <c r="N72" s="1"/>
  <c r="P72" s="1"/>
  <c r="H66"/>
  <c r="J66" s="1"/>
  <c r="L66" s="1"/>
  <c r="N66" s="1"/>
  <c r="P66" s="1"/>
  <c r="H21"/>
  <c r="J21" s="1"/>
  <c r="L21" s="1"/>
  <c r="N21" s="1"/>
  <c r="P21" s="1"/>
  <c r="F20"/>
  <c r="L132"/>
  <c r="N132" s="1"/>
  <c r="P132" s="1"/>
  <c r="K19"/>
  <c r="K18" s="1"/>
  <c r="F103"/>
  <c r="H103" s="1"/>
  <c r="J103" s="1"/>
  <c r="L103" s="1"/>
  <c r="N103" s="1"/>
  <c r="P103" s="1"/>
  <c r="F60"/>
  <c r="H60" s="1"/>
  <c r="J60" s="1"/>
  <c r="L60" s="1"/>
  <c r="N60" s="1"/>
  <c r="P60" s="1"/>
  <c r="I112"/>
  <c r="M113"/>
  <c r="M112" s="1"/>
  <c r="M114"/>
  <c r="H76"/>
  <c r="J76" s="1"/>
  <c r="L76" s="1"/>
  <c r="N76" s="1"/>
  <c r="P76" s="1"/>
  <c r="F75"/>
  <c r="F23"/>
  <c r="H23" s="1"/>
  <c r="J23" s="1"/>
  <c r="L23" s="1"/>
  <c r="N23" s="1"/>
  <c r="P23" s="1"/>
  <c r="H24"/>
  <c r="J24" s="1"/>
  <c r="L24" s="1"/>
  <c r="N24" s="1"/>
  <c r="P24" s="1"/>
  <c r="H84"/>
  <c r="J84" s="1"/>
  <c r="L84" s="1"/>
  <c r="N84" s="1"/>
  <c r="P84" s="1"/>
  <c r="H86"/>
  <c r="J86" s="1"/>
  <c r="L86" s="1"/>
  <c r="N86" s="1"/>
  <c r="P86" s="1"/>
  <c r="F100"/>
  <c r="H37"/>
  <c r="J37" s="1"/>
  <c r="L37" s="1"/>
  <c r="N37" s="1"/>
  <c r="P37" s="1"/>
  <c r="I19"/>
  <c r="I18" s="1"/>
  <c r="I143" s="1"/>
  <c r="K114"/>
  <c r="M19"/>
  <c r="M18" s="1"/>
  <c r="M143" s="1"/>
  <c r="O19"/>
  <c r="O18" s="1"/>
  <c r="O143" s="1"/>
  <c r="K124"/>
  <c r="L124" s="1"/>
  <c r="N124" s="1"/>
  <c r="P124" s="1"/>
  <c r="M95"/>
  <c r="O40"/>
  <c r="F99" l="1"/>
  <c r="H100"/>
  <c r="J100" s="1"/>
  <c r="L100" s="1"/>
  <c r="N100" s="1"/>
  <c r="P100" s="1"/>
  <c r="F19"/>
  <c r="H20"/>
  <c r="J20" s="1"/>
  <c r="L20" s="1"/>
  <c r="N20" s="1"/>
  <c r="P20" s="1"/>
  <c r="K112"/>
  <c r="K143"/>
  <c r="N113"/>
  <c r="P113" s="1"/>
  <c r="H75"/>
  <c r="J75" s="1"/>
  <c r="L75" s="1"/>
  <c r="N75" s="1"/>
  <c r="P75" s="1"/>
  <c r="F68"/>
  <c r="H68" s="1"/>
  <c r="J68" s="1"/>
  <c r="L68" s="1"/>
  <c r="N68" s="1"/>
  <c r="P68" s="1"/>
  <c r="H40"/>
  <c r="J40" s="1"/>
  <c r="L40" s="1"/>
  <c r="N40" s="1"/>
  <c r="P40" s="1"/>
  <c r="F112"/>
  <c r="H112" s="1"/>
  <c r="J112" s="1"/>
  <c r="L112" s="1"/>
  <c r="N112" s="1"/>
  <c r="P112" s="1"/>
  <c r="H19" l="1"/>
  <c r="J19" s="1"/>
  <c r="L19" s="1"/>
  <c r="N19" s="1"/>
  <c r="P19" s="1"/>
  <c r="F95"/>
  <c r="H95" s="1"/>
  <c r="J95" s="1"/>
  <c r="L95" s="1"/>
  <c r="N95" s="1"/>
  <c r="P95" s="1"/>
  <c r="H99"/>
  <c r="J99" s="1"/>
  <c r="L99" s="1"/>
  <c r="N99" s="1"/>
  <c r="P99" s="1"/>
  <c r="F18" l="1"/>
  <c r="F143" l="1"/>
  <c r="H143" s="1"/>
  <c r="J143" s="1"/>
  <c r="L143" s="1"/>
  <c r="N143" s="1"/>
  <c r="P143" s="1"/>
  <c r="H18"/>
  <c r="J18" s="1"/>
  <c r="L18" s="1"/>
  <c r="N18" s="1"/>
  <c r="P18" s="1"/>
</calcChain>
</file>

<file path=xl/sharedStrings.xml><?xml version="1.0" encoding="utf-8"?>
<sst xmlns="http://schemas.openxmlformats.org/spreadsheetml/2006/main" count="504" uniqueCount="118">
  <si>
    <t>Национальная экономика</t>
  </si>
  <si>
    <t>04</t>
  </si>
  <si>
    <t>006</t>
  </si>
  <si>
    <t>Другие вопросы в области национальной экономики</t>
  </si>
  <si>
    <t>Наименование</t>
  </si>
  <si>
    <t>Раздел</t>
  </si>
  <si>
    <t>ПР</t>
  </si>
  <si>
    <t>ЦСР</t>
  </si>
  <si>
    <t>ВР</t>
  </si>
  <si>
    <t>01</t>
  </si>
  <si>
    <t>05</t>
  </si>
  <si>
    <t>06</t>
  </si>
  <si>
    <t>07</t>
  </si>
  <si>
    <t>09</t>
  </si>
  <si>
    <t>08</t>
  </si>
  <si>
    <t>Другие вопросы в области охраны окружающей среды</t>
  </si>
  <si>
    <t>Другие вопросы в области образования</t>
  </si>
  <si>
    <t>10</t>
  </si>
  <si>
    <t>03</t>
  </si>
  <si>
    <t>500</t>
  </si>
  <si>
    <t>443</t>
  </si>
  <si>
    <t>Физическая культура и спорт</t>
  </si>
  <si>
    <t>Образование</t>
  </si>
  <si>
    <t>Охрана окружающей среды</t>
  </si>
  <si>
    <t>12</t>
  </si>
  <si>
    <t>022</t>
  </si>
  <si>
    <t>Другие вопросы в области культуры, кинематографии и средств массовой информации</t>
  </si>
  <si>
    <t>Социальная политика</t>
  </si>
  <si>
    <t>Другие вопросы в области социальной политики</t>
  </si>
  <si>
    <t>068</t>
  </si>
  <si>
    <t>Культура, кинематография и средства массовой информации</t>
  </si>
  <si>
    <t>795 01 00</t>
  </si>
  <si>
    <t>795 02 00</t>
  </si>
  <si>
    <t>Другие общегосударственные вопросы</t>
  </si>
  <si>
    <t>019</t>
  </si>
  <si>
    <t>Субсидии некоммерческим организациям</t>
  </si>
  <si>
    <t>Долгосрочные целевые программы</t>
  </si>
  <si>
    <t>795 01 01</t>
  </si>
  <si>
    <t>795 01 02</t>
  </si>
  <si>
    <t>"Экология города" на 2009-2015 годы</t>
  </si>
  <si>
    <t>795 01 03</t>
  </si>
  <si>
    <t>"Развитие инвестиционного потенциала города Череповца" на 2010-2015 годы</t>
  </si>
  <si>
    <t>795 01 06</t>
  </si>
  <si>
    <t xml:space="preserve">Ведомственные целевые программы </t>
  </si>
  <si>
    <t>"Одаренные дети" на 2011-2013 годы</t>
  </si>
  <si>
    <t>795 02 01</t>
  </si>
  <si>
    <t>795 01 05</t>
  </si>
  <si>
    <t>795 01 07</t>
  </si>
  <si>
    <t>13</t>
  </si>
  <si>
    <t>11</t>
  </si>
  <si>
    <t>Физическая культура</t>
  </si>
  <si>
    <t>"Здоровый город" на 2009-2015 годы</t>
  </si>
  <si>
    <t>тыс. рублей</t>
  </si>
  <si>
    <t>02</t>
  </si>
  <si>
    <t xml:space="preserve">Выполнение функций органами местного самоуправления </t>
  </si>
  <si>
    <t>701</t>
  </si>
  <si>
    <t>Содержание казенных учреждений</t>
  </si>
  <si>
    <t>795 01 09</t>
  </si>
  <si>
    <t>795 01 10</t>
  </si>
  <si>
    <t>Субсидии бюджетным учреждениям на иные цели</t>
  </si>
  <si>
    <t>805</t>
  </si>
  <si>
    <t>Средства массовой информации</t>
  </si>
  <si>
    <t>Жилищно-коммунальное хозяйство</t>
  </si>
  <si>
    <t>Общегосударственные вопросы</t>
  </si>
  <si>
    <t>501</t>
  </si>
  <si>
    <t xml:space="preserve"> Другие вопросы в области образования</t>
  </si>
  <si>
    <t xml:space="preserve">07 </t>
  </si>
  <si>
    <t xml:space="preserve">Культура и кинематография </t>
  </si>
  <si>
    <t>"Благоустройство и повышение внешней привлекательности города" на 2012-2014 годы</t>
  </si>
  <si>
    <t>795 02 06</t>
  </si>
  <si>
    <t>Дорожное хозяйство (дорожные фонды)</t>
  </si>
  <si>
    <t>Прочие расходы</t>
  </si>
  <si>
    <t>013</t>
  </si>
  <si>
    <t>Субсидии юридическим лицам</t>
  </si>
  <si>
    <t>"Укрепление материально-технической базы образовательных учреждений города и обеспечение их безопасности" на 2012-2014 годы</t>
  </si>
  <si>
    <t>795 02 02</t>
  </si>
  <si>
    <t>795 02 03</t>
  </si>
  <si>
    <t>"Отрасль "Культура города Череповца" (2012-2014 годы)</t>
  </si>
  <si>
    <t>795 02 04</t>
  </si>
  <si>
    <t>Субсидии автономным учреждениям на иные цели</t>
  </si>
  <si>
    <t>802</t>
  </si>
  <si>
    <t>Национальная безопасность и правоохранительная деятельность</t>
  </si>
  <si>
    <t>Молодежная политика и оздоровление детей</t>
  </si>
  <si>
    <t>Мероприятия в сфере образования</t>
  </si>
  <si>
    <t>Мероприятия в области социальной политики</t>
  </si>
  <si>
    <t>Природоохранные мероприятия</t>
  </si>
  <si>
    <t>Социальное обеспечение населения</t>
  </si>
  <si>
    <t xml:space="preserve">Субсидии на обеспечение жильем </t>
  </si>
  <si>
    <t>Периодическая печать и издательства</t>
  </si>
  <si>
    <t xml:space="preserve">Физическая культура и спорт  </t>
  </si>
  <si>
    <t xml:space="preserve">Другие вопросы в области культуры, кинематографии </t>
  </si>
  <si>
    <t>"Энергетическое обследование и выполнение мероприятий по энергосбережению по результатам его проведения в бюджетных организациях города Череповца" на 2012-2014 годы</t>
  </si>
  <si>
    <t xml:space="preserve">"Противопожарные мероприятия в городе Череповце" на 2012-2014 годы </t>
  </si>
  <si>
    <t>Благоустройство</t>
  </si>
  <si>
    <t>ВСЕГО РАСХОДОВ</t>
  </si>
  <si>
    <t xml:space="preserve">ПЕРЕЧЕНЬ  </t>
  </si>
  <si>
    <t xml:space="preserve">целевых программ, финансируемых из городского бюджета в 2013 году </t>
  </si>
  <si>
    <t>795 01 11</t>
  </si>
  <si>
    <t>400</t>
  </si>
  <si>
    <t xml:space="preserve">Бюджетные инвестиции </t>
  </si>
  <si>
    <t>"Развитие системы отдыха детей, их оздоровления и занятости в городе Череповце на 2012-2015 годы"</t>
  </si>
  <si>
    <t>Долгосрочная целевая программа противодействия коррупции в городе Череповце на 2011-2013 годы</t>
  </si>
  <si>
    <t>"Обеспечение жильем молодых семей" на 2011-2015 годы</t>
  </si>
  <si>
    <t xml:space="preserve">"Безбарьерная среда" на 2011-2014 годы </t>
  </si>
  <si>
    <t>"Спортивный город" на 2012-2014 годы</t>
  </si>
  <si>
    <t>Защита населения и территории от чрезвычайных ситуаций природного и техногенного характера, гражданская оборона</t>
  </si>
  <si>
    <t>Изменения</t>
  </si>
  <si>
    <t>Решение ЧГД от 04.12.2012 № 246</t>
  </si>
  <si>
    <t>323</t>
  </si>
  <si>
    <t>Приобретение товаров, работ, услуг в пользу граждан</t>
  </si>
  <si>
    <t>Решение ЧГД от 26.03.2013 № 29</t>
  </si>
  <si>
    <t>Массовый спорт</t>
  </si>
  <si>
    <t>Решение ЧГД от 11.06.2013 № 100</t>
  </si>
  <si>
    <t>Решение Череповецкой городской Думы   от 25.06.2013 № 103</t>
  </si>
  <si>
    <t>Решение Череповецкой городской Думы   от 24.09.2013 № 139</t>
  </si>
  <si>
    <t>Сумма</t>
  </si>
  <si>
    <t>Приложение 7 к решению Череповецкой городской Думы от 12.11.2013 № 207</t>
  </si>
  <si>
    <t>Приложение  17 к решению Череповецкой городской Думы от 04.12.2012 № 246</t>
  </si>
</sst>
</file>

<file path=xl/styles.xml><?xml version="1.0" encoding="utf-8"?>
<styleSheet xmlns="http://schemas.openxmlformats.org/spreadsheetml/2006/main">
  <numFmts count="1">
    <numFmt numFmtId="164" formatCode="#,##0.0"/>
  </numFmts>
  <fonts count="7">
    <font>
      <sz val="10"/>
      <name val="Arial Cyr"/>
      <charset val="204"/>
    </font>
    <font>
      <sz val="13"/>
      <color indexed="8"/>
      <name val="Times New Roman"/>
      <family val="1"/>
      <charset val="204"/>
    </font>
    <font>
      <sz val="13"/>
      <name val="Times New Roman"/>
      <family val="1"/>
      <charset val="204"/>
    </font>
    <font>
      <sz val="8"/>
      <name val="Arial Cyr"/>
      <charset val="204"/>
    </font>
    <font>
      <sz val="13"/>
      <color indexed="8"/>
      <name val="Times New Roman"/>
      <family val="1"/>
    </font>
    <font>
      <sz val="13"/>
      <name val="Times New Roman"/>
      <family val="1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26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49">
    <xf numFmtId="0" fontId="0" fillId="0" borderId="0" xfId="0"/>
    <xf numFmtId="0" fontId="2" fillId="0" borderId="1" xfId="0" applyNumberFormat="1" applyFont="1" applyFill="1" applyBorder="1" applyAlignment="1" applyProtection="1">
      <alignment horizontal="center" vertical="center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164" fontId="2" fillId="0" borderId="1" xfId="0" applyNumberFormat="1" applyFont="1" applyFill="1" applyBorder="1" applyAlignment="1" applyProtection="1">
      <alignment horizontal="right" vertical="center" wrapText="1"/>
    </xf>
    <xf numFmtId="49" fontId="2" fillId="0" borderId="1" xfId="0" applyNumberFormat="1" applyFont="1" applyFill="1" applyBorder="1" applyAlignment="1" applyProtection="1">
      <alignment horizontal="center" vertical="center"/>
    </xf>
    <xf numFmtId="164" fontId="2" fillId="0" borderId="1" xfId="0" applyNumberFormat="1" applyFont="1" applyFill="1" applyBorder="1" applyAlignment="1" applyProtection="1">
      <alignment horizontal="right" vertical="center"/>
    </xf>
    <xf numFmtId="0" fontId="2" fillId="0" borderId="0" xfId="0" applyFont="1" applyAlignment="1">
      <alignment vertical="center"/>
    </xf>
    <xf numFmtId="0" fontId="2" fillId="0" borderId="0" xfId="0" applyNumberFormat="1" applyFont="1" applyFill="1" applyBorder="1" applyAlignment="1" applyProtection="1">
      <alignment horizontal="justify" vertical="center"/>
    </xf>
    <xf numFmtId="0" fontId="2" fillId="0" borderId="1" xfId="0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 applyProtection="1">
      <alignment horizontal="center" vertical="center"/>
    </xf>
    <xf numFmtId="164" fontId="2" fillId="0" borderId="0" xfId="0" applyNumberFormat="1" applyFont="1" applyFill="1" applyBorder="1" applyAlignment="1" applyProtection="1">
      <alignment horizontal="right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49" fontId="2" fillId="2" borderId="1" xfId="0" applyNumberFormat="1" applyFont="1" applyFill="1" applyBorder="1" applyAlignment="1" applyProtection="1">
      <alignment horizontal="center" vertical="center" wrapText="1"/>
    </xf>
    <xf numFmtId="164" fontId="2" fillId="0" borderId="1" xfId="0" applyNumberFormat="1" applyFont="1" applyFill="1" applyBorder="1" applyAlignment="1">
      <alignment vertical="center"/>
    </xf>
    <xf numFmtId="164" fontId="2" fillId="0" borderId="0" xfId="0" applyNumberFormat="1" applyFont="1" applyAlignment="1">
      <alignment vertical="center"/>
    </xf>
    <xf numFmtId="164" fontId="2" fillId="0" borderId="0" xfId="0" applyNumberFormat="1" applyFont="1" applyFill="1" applyBorder="1" applyAlignment="1" applyProtection="1">
      <alignment vertical="center"/>
    </xf>
    <xf numFmtId="164" fontId="2" fillId="0" borderId="0" xfId="0" applyNumberFormat="1" applyFont="1" applyFill="1" applyBorder="1" applyAlignment="1" applyProtection="1">
      <alignment horizontal="justify" vertical="center"/>
    </xf>
    <xf numFmtId="164" fontId="2" fillId="2" borderId="1" xfId="0" applyNumberFormat="1" applyFont="1" applyFill="1" applyBorder="1" applyAlignment="1" applyProtection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2" fillId="2" borderId="0" xfId="0" applyNumberFormat="1" applyFont="1" applyFill="1" applyBorder="1" applyAlignment="1" applyProtection="1">
      <alignment vertical="center"/>
    </xf>
    <xf numFmtId="0" fontId="2" fillId="2" borderId="0" xfId="0" applyNumberFormat="1" applyFont="1" applyFill="1" applyBorder="1" applyAlignment="1" applyProtection="1"/>
    <xf numFmtId="0" fontId="2" fillId="0" borderId="1" xfId="0" applyNumberFormat="1" applyFont="1" applyFill="1" applyBorder="1" applyAlignment="1" applyProtection="1">
      <alignment horizontal="justify" vertical="center"/>
    </xf>
    <xf numFmtId="0" fontId="2" fillId="0" borderId="1" xfId="0" applyNumberFormat="1" applyFont="1" applyFill="1" applyBorder="1" applyAlignment="1" applyProtection="1">
      <alignment horizontal="justify" vertical="center" wrapText="1"/>
    </xf>
    <xf numFmtId="0" fontId="1" fillId="0" borderId="1" xfId="0" applyFont="1" applyFill="1" applyBorder="1" applyAlignment="1">
      <alignment horizontal="justify" vertical="center" wrapText="1"/>
    </xf>
    <xf numFmtId="0" fontId="2" fillId="2" borderId="1" xfId="0" applyNumberFormat="1" applyFont="1" applyFill="1" applyBorder="1" applyAlignment="1" applyProtection="1">
      <alignment horizontal="justify" vertical="center" wrapText="1"/>
    </xf>
    <xf numFmtId="0" fontId="5" fillId="2" borderId="1" xfId="0" applyNumberFormat="1" applyFont="1" applyFill="1" applyBorder="1" applyAlignment="1" applyProtection="1">
      <alignment horizontal="justify" vertical="center" wrapText="1"/>
    </xf>
    <xf numFmtId="0" fontId="1" fillId="0" borderId="1" xfId="0" applyFont="1" applyBorder="1" applyAlignment="1">
      <alignment horizontal="justify" vertical="center" wrapText="1"/>
    </xf>
    <xf numFmtId="0" fontId="2" fillId="0" borderId="1" xfId="0" applyFont="1" applyFill="1" applyBorder="1" applyAlignment="1">
      <alignment horizontal="justify" vertical="center" wrapText="1"/>
    </xf>
    <xf numFmtId="0" fontId="4" fillId="2" borderId="1" xfId="0" applyFont="1" applyFill="1" applyBorder="1" applyAlignment="1">
      <alignment horizontal="justify" vertical="center" wrapText="1"/>
    </xf>
    <xf numFmtId="0" fontId="5" fillId="0" borderId="1" xfId="1" applyNumberFormat="1" applyFont="1" applyFill="1" applyBorder="1" applyAlignment="1" applyProtection="1">
      <alignment horizontal="justify" vertical="center" wrapText="1"/>
      <protection hidden="1"/>
    </xf>
    <xf numFmtId="0" fontId="4" fillId="0" borderId="1" xfId="0" applyFont="1" applyFill="1" applyBorder="1" applyAlignment="1">
      <alignment horizontal="justify" vertical="center" wrapText="1"/>
    </xf>
    <xf numFmtId="0" fontId="5" fillId="3" borderId="1" xfId="0" applyNumberFormat="1" applyFont="1" applyFill="1" applyBorder="1" applyAlignment="1" applyProtection="1">
      <alignment horizontal="justify" vertical="center" wrapText="1"/>
    </xf>
    <xf numFmtId="0" fontId="5" fillId="0" borderId="1" xfId="0" applyNumberFormat="1" applyFont="1" applyFill="1" applyBorder="1" applyAlignment="1" applyProtection="1">
      <alignment horizontal="justify" vertical="center" wrapText="1"/>
    </xf>
    <xf numFmtId="0" fontId="5" fillId="3" borderId="1" xfId="0" applyFont="1" applyFill="1" applyBorder="1" applyAlignment="1">
      <alignment horizontal="justify" vertical="center" wrapText="1"/>
    </xf>
    <xf numFmtId="0" fontId="2" fillId="2" borderId="1" xfId="0" applyNumberFormat="1" applyFont="1" applyFill="1" applyBorder="1" applyAlignment="1" applyProtection="1">
      <alignment horizontal="left" vertical="center" wrapText="1"/>
    </xf>
    <xf numFmtId="0" fontId="2" fillId="0" borderId="1" xfId="0" applyFont="1" applyBorder="1" applyAlignment="1">
      <alignment horizontal="justify" vertical="center" wrapText="1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/>
    <xf numFmtId="164" fontId="2" fillId="0" borderId="0" xfId="0" applyNumberFormat="1" applyFon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left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2" borderId="0" xfId="0" applyNumberFormat="1" applyFont="1" applyFill="1" applyBorder="1" applyAlignment="1" applyProtection="1">
      <alignment horizontal="right" vertical="center"/>
    </xf>
    <xf numFmtId="0" fontId="2" fillId="0" borderId="0" xfId="0" applyFont="1" applyBorder="1" applyAlignment="1">
      <alignment horizontal="right" vertic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C0C0C0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44"/>
  <sheetViews>
    <sheetView showZeros="0" tabSelected="1" view="pageBreakPreview" zoomScale="95" zoomScaleNormal="75" zoomScaleSheetLayoutView="95" workbookViewId="0">
      <selection activeCell="A17" sqref="A17"/>
    </sheetView>
  </sheetViews>
  <sheetFormatPr defaultRowHeight="16.5"/>
  <cols>
    <col min="1" max="1" width="69.7109375" style="6" customWidth="1"/>
    <col min="2" max="2" width="18.28515625" style="6" customWidth="1"/>
    <col min="3" max="4" width="9.140625" style="6"/>
    <col min="5" max="5" width="8" style="6" customWidth="1"/>
    <col min="6" max="6" width="18.28515625" style="15" hidden="1" customWidth="1"/>
    <col min="7" max="7" width="15.7109375" style="15" hidden="1" customWidth="1"/>
    <col min="8" max="8" width="17.28515625" style="15" hidden="1" customWidth="1"/>
    <col min="9" max="9" width="14.28515625" style="6" hidden="1" customWidth="1"/>
    <col min="10" max="10" width="23.5703125" style="6" hidden="1" customWidth="1"/>
    <col min="11" max="11" width="17" style="6" hidden="1" customWidth="1"/>
    <col min="12" max="12" width="22.85546875" style="6" hidden="1" customWidth="1"/>
    <col min="13" max="13" width="14.140625" style="6" hidden="1" customWidth="1"/>
    <col min="14" max="14" width="22.85546875" style="6" hidden="1" customWidth="1"/>
    <col min="15" max="15" width="13.140625" style="6" hidden="1" customWidth="1"/>
    <col min="16" max="16" width="23.5703125" style="6" customWidth="1"/>
    <col min="17" max="16384" width="9.140625" style="6"/>
  </cols>
  <sheetData>
    <row r="1" spans="1:16">
      <c r="A1" s="38"/>
      <c r="B1" s="38"/>
      <c r="C1" s="38"/>
      <c r="D1" s="38"/>
      <c r="F1" s="21"/>
      <c r="G1" s="21"/>
      <c r="H1" s="21"/>
      <c r="I1" s="21"/>
      <c r="J1" s="38"/>
      <c r="P1" s="47" t="s">
        <v>116</v>
      </c>
    </row>
    <row r="2" spans="1:16" hidden="1">
      <c r="A2" s="38"/>
      <c r="B2" s="38"/>
      <c r="C2" s="38"/>
      <c r="D2" s="38"/>
      <c r="E2" s="21"/>
      <c r="F2" s="38"/>
      <c r="G2" s="22"/>
      <c r="H2" s="39"/>
      <c r="I2" s="21"/>
      <c r="J2" s="38"/>
    </row>
    <row r="3" spans="1:16" hidden="1">
      <c r="A3" s="38"/>
      <c r="B3" s="38"/>
      <c r="C3" s="38"/>
      <c r="D3" s="38"/>
      <c r="E3" s="21"/>
      <c r="F3" s="38"/>
      <c r="G3" s="21"/>
      <c r="H3" s="38"/>
      <c r="I3" s="21"/>
      <c r="J3" s="38"/>
    </row>
    <row r="4" spans="1:16" hidden="1">
      <c r="A4" s="38"/>
      <c r="B4" s="38"/>
      <c r="C4" s="38"/>
      <c r="D4" s="38"/>
      <c r="E4" s="21"/>
      <c r="F4" s="38"/>
      <c r="G4" s="21"/>
      <c r="H4" s="38"/>
      <c r="I4" s="21"/>
      <c r="J4" s="38"/>
    </row>
    <row r="5" spans="1:16" hidden="1">
      <c r="A5" s="38"/>
      <c r="B5" s="38"/>
      <c r="C5" s="38"/>
      <c r="D5" s="38"/>
      <c r="E5" s="38"/>
      <c r="F5" s="40"/>
      <c r="G5" s="38"/>
      <c r="H5" s="40"/>
      <c r="I5" s="38"/>
      <c r="J5" s="38"/>
    </row>
    <row r="6" spans="1:16" hidden="1">
      <c r="A6" s="38"/>
      <c r="B6" s="38"/>
      <c r="C6" s="38"/>
      <c r="D6" s="38"/>
      <c r="E6" s="38"/>
      <c r="F6" s="40"/>
      <c r="G6" s="38"/>
      <c r="H6" s="40"/>
      <c r="I6" s="38"/>
      <c r="J6" s="38"/>
    </row>
    <row r="7" spans="1:16">
      <c r="A7" s="38"/>
      <c r="B7" s="38"/>
      <c r="C7" s="38"/>
      <c r="D7" s="38"/>
      <c r="F7" s="40"/>
      <c r="G7" s="38"/>
      <c r="H7" s="40"/>
      <c r="I7" s="38"/>
      <c r="J7" s="38"/>
      <c r="P7" s="48" t="s">
        <v>117</v>
      </c>
    </row>
    <row r="8" spans="1:16" hidden="1">
      <c r="A8" s="38"/>
      <c r="B8" s="38"/>
      <c r="C8" s="38"/>
      <c r="D8" s="38"/>
      <c r="E8" s="38"/>
      <c r="F8" s="40"/>
      <c r="G8" s="38"/>
      <c r="H8" s="40"/>
      <c r="I8" s="38"/>
      <c r="J8" s="38"/>
    </row>
    <row r="9" spans="1:16" hidden="1">
      <c r="A9" s="38"/>
      <c r="B9" s="38"/>
      <c r="C9" s="38"/>
      <c r="D9" s="38"/>
      <c r="E9" s="38"/>
      <c r="F9" s="40"/>
      <c r="G9" s="38"/>
      <c r="H9" s="40"/>
      <c r="I9" s="38"/>
      <c r="J9" s="38"/>
    </row>
    <row r="10" spans="1:16" hidden="1">
      <c r="A10" s="38"/>
      <c r="B10" s="38"/>
      <c r="C10" s="38"/>
      <c r="D10" s="38"/>
      <c r="E10" s="41"/>
      <c r="F10" s="40"/>
      <c r="G10" s="41"/>
      <c r="H10" s="40"/>
      <c r="I10" s="41"/>
      <c r="J10" s="38"/>
    </row>
    <row r="11" spans="1:16" hidden="1">
      <c r="A11" s="38"/>
      <c r="B11" s="38"/>
      <c r="C11" s="38"/>
      <c r="D11" s="38"/>
      <c r="E11" s="38"/>
      <c r="F11" s="16"/>
      <c r="G11" s="40"/>
      <c r="H11" s="40"/>
      <c r="I11" s="38"/>
      <c r="J11" s="38"/>
    </row>
    <row r="12" spans="1:16" ht="15" customHeight="1">
      <c r="A12" s="38"/>
      <c r="B12" s="38"/>
      <c r="C12" s="38"/>
      <c r="D12" s="38"/>
      <c r="E12" s="38"/>
      <c r="F12" s="40"/>
      <c r="G12" s="40"/>
      <c r="H12" s="40"/>
      <c r="I12" s="38"/>
      <c r="J12" s="38"/>
    </row>
    <row r="13" spans="1:16" ht="15" customHeight="1">
      <c r="A13" s="46" t="s">
        <v>95</v>
      </c>
      <c r="B13" s="46"/>
      <c r="C13" s="46"/>
      <c r="D13" s="46"/>
      <c r="E13" s="46"/>
      <c r="F13" s="46"/>
      <c r="G13" s="40"/>
      <c r="H13" s="40"/>
      <c r="I13" s="38"/>
      <c r="J13" s="38"/>
    </row>
    <row r="14" spans="1:16" ht="18.75" customHeight="1">
      <c r="A14" s="45" t="s">
        <v>96</v>
      </c>
      <c r="B14" s="45"/>
      <c r="C14" s="45"/>
      <c r="D14" s="45"/>
      <c r="E14" s="45"/>
      <c r="F14" s="45"/>
      <c r="G14" s="40"/>
      <c r="H14" s="40"/>
      <c r="I14" s="38"/>
      <c r="J14" s="38"/>
    </row>
    <row r="15" spans="1:16" ht="17.25" customHeight="1">
      <c r="A15" s="7"/>
      <c r="B15" s="7"/>
      <c r="C15" s="7"/>
      <c r="D15" s="7"/>
      <c r="E15" s="7"/>
      <c r="F15" s="17"/>
      <c r="G15" s="40"/>
      <c r="H15" s="40"/>
      <c r="I15" s="38"/>
      <c r="J15" s="38"/>
    </row>
    <row r="16" spans="1:16">
      <c r="A16" s="7"/>
      <c r="B16" s="7"/>
      <c r="C16" s="7"/>
      <c r="D16" s="7"/>
      <c r="E16" s="7"/>
      <c r="F16" s="10"/>
      <c r="G16" s="40"/>
      <c r="H16" s="10"/>
      <c r="I16" s="38"/>
      <c r="J16" s="10"/>
      <c r="L16" s="10"/>
      <c r="N16" s="10"/>
      <c r="P16" s="10" t="s">
        <v>52</v>
      </c>
    </row>
    <row r="17" spans="1:16" s="11" customFormat="1" ht="96.75" customHeight="1">
      <c r="A17" s="2" t="s">
        <v>4</v>
      </c>
      <c r="B17" s="2" t="s">
        <v>7</v>
      </c>
      <c r="C17" s="2" t="s">
        <v>5</v>
      </c>
      <c r="D17" s="2" t="s">
        <v>6</v>
      </c>
      <c r="E17" s="2" t="s">
        <v>8</v>
      </c>
      <c r="F17" s="18" t="s">
        <v>107</v>
      </c>
      <c r="G17" s="19" t="s">
        <v>106</v>
      </c>
      <c r="H17" s="18" t="s">
        <v>110</v>
      </c>
      <c r="I17" s="19" t="s">
        <v>106</v>
      </c>
      <c r="J17" s="18" t="s">
        <v>112</v>
      </c>
      <c r="K17" s="19" t="s">
        <v>106</v>
      </c>
      <c r="L17" s="43" t="s">
        <v>113</v>
      </c>
      <c r="M17" s="19" t="s">
        <v>106</v>
      </c>
      <c r="N17" s="43" t="s">
        <v>114</v>
      </c>
      <c r="O17" s="19" t="s">
        <v>106</v>
      </c>
      <c r="P17" s="44" t="s">
        <v>115</v>
      </c>
    </row>
    <row r="18" spans="1:16" s="12" customFormat="1" ht="21.95" customHeight="1">
      <c r="A18" s="23" t="s">
        <v>36</v>
      </c>
      <c r="B18" s="1" t="s">
        <v>31</v>
      </c>
      <c r="C18" s="1"/>
      <c r="D18" s="2"/>
      <c r="E18" s="2"/>
      <c r="F18" s="3">
        <f>F19+F40+F56+F60+F64+F68+F84+F95+F107</f>
        <v>49562.3</v>
      </c>
      <c r="G18" s="3">
        <f>G19+G40+G56+G60+G64+G68+G84+G95+G107</f>
        <v>1634.3</v>
      </c>
      <c r="H18" s="14">
        <f>F18+G18</f>
        <v>51196.600000000006</v>
      </c>
      <c r="I18" s="3">
        <f>I19+I40+I56+I60+I64+I68+I84+I95+I107</f>
        <v>313.3</v>
      </c>
      <c r="J18" s="14">
        <f>H18+I18</f>
        <v>51509.900000000009</v>
      </c>
      <c r="K18" s="3">
        <f>K19+K40+K56+K60+K64+K68+K84+K95+K107</f>
        <v>0</v>
      </c>
      <c r="L18" s="14">
        <f>J18+K18</f>
        <v>51509.900000000009</v>
      </c>
      <c r="M18" s="3">
        <f>M19+M40+M56+M60+M64+M68+M84+M95+M107</f>
        <v>0</v>
      </c>
      <c r="N18" s="14">
        <f>L18+M18</f>
        <v>51509.900000000009</v>
      </c>
      <c r="O18" s="3">
        <f>O19+O40+O56+O60+O64+O68+O84+O95+O107</f>
        <v>-1673.8</v>
      </c>
      <c r="P18" s="14">
        <f>N18+O18</f>
        <v>49836.100000000006</v>
      </c>
    </row>
    <row r="19" spans="1:16" s="12" customFormat="1">
      <c r="A19" s="24" t="s">
        <v>51</v>
      </c>
      <c r="B19" s="4" t="s">
        <v>37</v>
      </c>
      <c r="C19" s="4"/>
      <c r="D19" s="4"/>
      <c r="E19" s="4"/>
      <c r="F19" s="5">
        <f>F20+F23+F26+F31+F37+F34</f>
        <v>5635.7</v>
      </c>
      <c r="G19" s="5">
        <f>G20+G23+G26+G31+G37+G34</f>
        <v>0</v>
      </c>
      <c r="H19" s="14">
        <f t="shared" ref="H19:H82" si="0">F19+G19</f>
        <v>5635.7</v>
      </c>
      <c r="I19" s="5">
        <f>I20+I23+I26+I31+I37+I34</f>
        <v>0</v>
      </c>
      <c r="J19" s="14">
        <f t="shared" ref="J19:J82" si="1">H19+I19</f>
        <v>5635.7</v>
      </c>
      <c r="K19" s="5">
        <f>K20+K23+K26+K31+K37+K34</f>
        <v>0</v>
      </c>
      <c r="L19" s="14">
        <f t="shared" ref="L19:L82" si="2">J19+K19</f>
        <v>5635.7</v>
      </c>
      <c r="M19" s="5">
        <f>M20+M23+M26+M31+M37+M34</f>
        <v>0</v>
      </c>
      <c r="N19" s="14">
        <f t="shared" ref="N19:N82" si="3">L19+M19</f>
        <v>5635.7</v>
      </c>
      <c r="O19" s="5">
        <f>O20+O23+O26+O31+O37+O34</f>
        <v>0</v>
      </c>
      <c r="P19" s="14">
        <f t="shared" ref="P19:P82" si="4">N19+O19</f>
        <v>5635.7</v>
      </c>
    </row>
    <row r="20" spans="1:16" s="12" customFormat="1" ht="18.75" customHeight="1">
      <c r="A20" s="24" t="s">
        <v>63</v>
      </c>
      <c r="B20" s="4" t="s">
        <v>37</v>
      </c>
      <c r="C20" s="4" t="s">
        <v>9</v>
      </c>
      <c r="D20" s="4"/>
      <c r="E20" s="4"/>
      <c r="F20" s="5">
        <f>SUM(F21)</f>
        <v>1460</v>
      </c>
      <c r="G20" s="5">
        <f>SUM(G21)</f>
        <v>0</v>
      </c>
      <c r="H20" s="14">
        <f t="shared" si="0"/>
        <v>1460</v>
      </c>
      <c r="I20" s="5">
        <f>SUM(I21)</f>
        <v>0</v>
      </c>
      <c r="J20" s="14">
        <f t="shared" si="1"/>
        <v>1460</v>
      </c>
      <c r="K20" s="5">
        <f>SUM(K21)</f>
        <v>0</v>
      </c>
      <c r="L20" s="14">
        <f t="shared" si="2"/>
        <v>1460</v>
      </c>
      <c r="M20" s="5">
        <f>SUM(M21)</f>
        <v>0</v>
      </c>
      <c r="N20" s="14">
        <f t="shared" si="3"/>
        <v>1460</v>
      </c>
      <c r="O20" s="5">
        <f>SUM(O21)</f>
        <v>0</v>
      </c>
      <c r="P20" s="14">
        <f t="shared" si="4"/>
        <v>1460</v>
      </c>
    </row>
    <row r="21" spans="1:16" s="12" customFormat="1">
      <c r="A21" s="24" t="s">
        <v>33</v>
      </c>
      <c r="B21" s="4" t="s">
        <v>37</v>
      </c>
      <c r="C21" s="4" t="s">
        <v>9</v>
      </c>
      <c r="D21" s="4" t="s">
        <v>48</v>
      </c>
      <c r="E21" s="4"/>
      <c r="F21" s="5">
        <f>SUM(F22)</f>
        <v>1460</v>
      </c>
      <c r="G21" s="5">
        <f>SUM(G22)</f>
        <v>0</v>
      </c>
      <c r="H21" s="14">
        <f t="shared" si="0"/>
        <v>1460</v>
      </c>
      <c r="I21" s="5">
        <f>SUM(I22)</f>
        <v>0</v>
      </c>
      <c r="J21" s="14">
        <f t="shared" si="1"/>
        <v>1460</v>
      </c>
      <c r="K21" s="5">
        <f>SUM(K22)</f>
        <v>0</v>
      </c>
      <c r="L21" s="14">
        <f t="shared" si="2"/>
        <v>1460</v>
      </c>
      <c r="M21" s="5">
        <f>SUM(M22)</f>
        <v>0</v>
      </c>
      <c r="N21" s="14">
        <f t="shared" si="3"/>
        <v>1460</v>
      </c>
      <c r="O21" s="5">
        <f>SUM(O22)</f>
        <v>0</v>
      </c>
      <c r="P21" s="14">
        <f t="shared" si="4"/>
        <v>1460</v>
      </c>
    </row>
    <row r="22" spans="1:16" s="12" customFormat="1">
      <c r="A22" s="25" t="s">
        <v>54</v>
      </c>
      <c r="B22" s="4" t="s">
        <v>37</v>
      </c>
      <c r="C22" s="4" t="s">
        <v>9</v>
      </c>
      <c r="D22" s="4" t="s">
        <v>48</v>
      </c>
      <c r="E22" s="4" t="s">
        <v>19</v>
      </c>
      <c r="F22" s="5">
        <v>1460</v>
      </c>
      <c r="G22" s="14"/>
      <c r="H22" s="14">
        <f t="shared" si="0"/>
        <v>1460</v>
      </c>
      <c r="I22" s="14"/>
      <c r="J22" s="14">
        <f t="shared" si="1"/>
        <v>1460</v>
      </c>
      <c r="K22" s="14"/>
      <c r="L22" s="14">
        <f t="shared" si="2"/>
        <v>1460</v>
      </c>
      <c r="M22" s="14"/>
      <c r="N22" s="14">
        <f t="shared" si="3"/>
        <v>1460</v>
      </c>
      <c r="O22" s="14"/>
      <c r="P22" s="14">
        <f t="shared" si="4"/>
        <v>1460</v>
      </c>
    </row>
    <row r="23" spans="1:16" s="12" customFormat="1" ht="18" customHeight="1">
      <c r="A23" s="24" t="s">
        <v>81</v>
      </c>
      <c r="B23" s="4" t="s">
        <v>37</v>
      </c>
      <c r="C23" s="4" t="s">
        <v>18</v>
      </c>
      <c r="D23" s="4"/>
      <c r="E23" s="4"/>
      <c r="F23" s="5">
        <f>SUM(F24)</f>
        <v>282</v>
      </c>
      <c r="G23" s="5">
        <f>SUM(G24)</f>
        <v>0</v>
      </c>
      <c r="H23" s="14">
        <f t="shared" si="0"/>
        <v>282</v>
      </c>
      <c r="I23" s="5">
        <f>SUM(I24)</f>
        <v>0</v>
      </c>
      <c r="J23" s="14">
        <f t="shared" si="1"/>
        <v>282</v>
      </c>
      <c r="K23" s="5">
        <f>SUM(K24)</f>
        <v>0</v>
      </c>
      <c r="L23" s="14">
        <f t="shared" si="2"/>
        <v>282</v>
      </c>
      <c r="M23" s="5">
        <f>SUM(M24)</f>
        <v>0</v>
      </c>
      <c r="N23" s="14">
        <f t="shared" si="3"/>
        <v>282</v>
      </c>
      <c r="O23" s="5">
        <f>SUM(O24)</f>
        <v>0</v>
      </c>
      <c r="P23" s="14">
        <f t="shared" si="4"/>
        <v>282</v>
      </c>
    </row>
    <row r="24" spans="1:16" s="12" customFormat="1" ht="36.75" customHeight="1">
      <c r="A24" s="24" t="s">
        <v>105</v>
      </c>
      <c r="B24" s="4" t="s">
        <v>37</v>
      </c>
      <c r="C24" s="4" t="s">
        <v>18</v>
      </c>
      <c r="D24" s="4" t="s">
        <v>13</v>
      </c>
      <c r="E24" s="4"/>
      <c r="F24" s="5">
        <f>F25</f>
        <v>282</v>
      </c>
      <c r="G24" s="5">
        <f>G25</f>
        <v>0</v>
      </c>
      <c r="H24" s="14">
        <f t="shared" si="0"/>
        <v>282</v>
      </c>
      <c r="I24" s="5">
        <f>I25</f>
        <v>0</v>
      </c>
      <c r="J24" s="14">
        <f t="shared" si="1"/>
        <v>282</v>
      </c>
      <c r="K24" s="5">
        <f>K25</f>
        <v>0</v>
      </c>
      <c r="L24" s="14">
        <f t="shared" si="2"/>
        <v>282</v>
      </c>
      <c r="M24" s="5">
        <f>M25</f>
        <v>0</v>
      </c>
      <c r="N24" s="14">
        <f t="shared" si="3"/>
        <v>282</v>
      </c>
      <c r="O24" s="5">
        <f>O25</f>
        <v>0</v>
      </c>
      <c r="P24" s="14">
        <f t="shared" si="4"/>
        <v>282</v>
      </c>
    </row>
    <row r="25" spans="1:16" s="12" customFormat="1">
      <c r="A25" s="26" t="s">
        <v>56</v>
      </c>
      <c r="B25" s="4" t="s">
        <v>37</v>
      </c>
      <c r="C25" s="4" t="s">
        <v>18</v>
      </c>
      <c r="D25" s="4" t="s">
        <v>13</v>
      </c>
      <c r="E25" s="4" t="s">
        <v>55</v>
      </c>
      <c r="F25" s="5">
        <v>282</v>
      </c>
      <c r="G25" s="14"/>
      <c r="H25" s="14">
        <f t="shared" si="0"/>
        <v>282</v>
      </c>
      <c r="I25" s="14"/>
      <c r="J25" s="14">
        <f t="shared" si="1"/>
        <v>282</v>
      </c>
      <c r="K25" s="14"/>
      <c r="L25" s="14">
        <f t="shared" si="2"/>
        <v>282</v>
      </c>
      <c r="M25" s="14"/>
      <c r="N25" s="14">
        <f t="shared" si="3"/>
        <v>282</v>
      </c>
      <c r="O25" s="14"/>
      <c r="P25" s="14">
        <f t="shared" si="4"/>
        <v>282</v>
      </c>
    </row>
    <row r="26" spans="1:16" s="12" customFormat="1">
      <c r="A26" s="25" t="s">
        <v>22</v>
      </c>
      <c r="B26" s="4" t="s">
        <v>37</v>
      </c>
      <c r="C26" s="4" t="s">
        <v>12</v>
      </c>
      <c r="D26" s="4"/>
      <c r="E26" s="4"/>
      <c r="F26" s="5">
        <f>SUM(F27,F29)</f>
        <v>2404.6999999999998</v>
      </c>
      <c r="G26" s="5">
        <f>SUM(G27,G29)</f>
        <v>0</v>
      </c>
      <c r="H26" s="14">
        <f t="shared" si="0"/>
        <v>2404.6999999999998</v>
      </c>
      <c r="I26" s="5">
        <f>SUM(I27,I29)</f>
        <v>0</v>
      </c>
      <c r="J26" s="14">
        <f t="shared" si="1"/>
        <v>2404.6999999999998</v>
      </c>
      <c r="K26" s="5">
        <f>SUM(K27,K29)</f>
        <v>0</v>
      </c>
      <c r="L26" s="14">
        <f t="shared" si="2"/>
        <v>2404.6999999999998</v>
      </c>
      <c r="M26" s="5">
        <f>SUM(M27,M29)</f>
        <v>0</v>
      </c>
      <c r="N26" s="14">
        <f t="shared" si="3"/>
        <v>2404.6999999999998</v>
      </c>
      <c r="O26" s="5">
        <f>SUM(O27,O29)</f>
        <v>0</v>
      </c>
      <c r="P26" s="14">
        <f t="shared" si="4"/>
        <v>2404.6999999999998</v>
      </c>
    </row>
    <row r="27" spans="1:16" s="12" customFormat="1">
      <c r="A27" s="24" t="s">
        <v>82</v>
      </c>
      <c r="B27" s="4" t="s">
        <v>37</v>
      </c>
      <c r="C27" s="4" t="s">
        <v>12</v>
      </c>
      <c r="D27" s="4" t="s">
        <v>12</v>
      </c>
      <c r="E27" s="4"/>
      <c r="F27" s="5">
        <f>F28</f>
        <v>630</v>
      </c>
      <c r="G27" s="5">
        <f>G28</f>
        <v>0</v>
      </c>
      <c r="H27" s="14">
        <f t="shared" si="0"/>
        <v>630</v>
      </c>
      <c r="I27" s="5">
        <f>I28</f>
        <v>0</v>
      </c>
      <c r="J27" s="14">
        <f t="shared" si="1"/>
        <v>630</v>
      </c>
      <c r="K27" s="5">
        <f>K28</f>
        <v>0</v>
      </c>
      <c r="L27" s="14">
        <f t="shared" si="2"/>
        <v>630</v>
      </c>
      <c r="M27" s="5">
        <f>M28</f>
        <v>0</v>
      </c>
      <c r="N27" s="14">
        <f t="shared" si="3"/>
        <v>630</v>
      </c>
      <c r="O27" s="5">
        <f>O28</f>
        <v>0</v>
      </c>
      <c r="P27" s="14">
        <f t="shared" si="4"/>
        <v>630</v>
      </c>
    </row>
    <row r="28" spans="1:16" s="12" customFormat="1">
      <c r="A28" s="26" t="s">
        <v>59</v>
      </c>
      <c r="B28" s="1" t="s">
        <v>37</v>
      </c>
      <c r="C28" s="4" t="s">
        <v>12</v>
      </c>
      <c r="D28" s="4" t="s">
        <v>12</v>
      </c>
      <c r="E28" s="4" t="s">
        <v>60</v>
      </c>
      <c r="F28" s="5">
        <v>630</v>
      </c>
      <c r="G28" s="14"/>
      <c r="H28" s="14">
        <f t="shared" si="0"/>
        <v>630</v>
      </c>
      <c r="I28" s="14"/>
      <c r="J28" s="14">
        <f t="shared" si="1"/>
        <v>630</v>
      </c>
      <c r="K28" s="14"/>
      <c r="L28" s="14">
        <f t="shared" si="2"/>
        <v>630</v>
      </c>
      <c r="M28" s="14"/>
      <c r="N28" s="14">
        <f t="shared" si="3"/>
        <v>630</v>
      </c>
      <c r="O28" s="14"/>
      <c r="P28" s="14">
        <f t="shared" si="4"/>
        <v>630</v>
      </c>
    </row>
    <row r="29" spans="1:16" s="12" customFormat="1">
      <c r="A29" s="24" t="s">
        <v>16</v>
      </c>
      <c r="B29" s="4" t="s">
        <v>37</v>
      </c>
      <c r="C29" s="4" t="s">
        <v>12</v>
      </c>
      <c r="D29" s="4" t="s">
        <v>13</v>
      </c>
      <c r="E29" s="4"/>
      <c r="F29" s="5">
        <f>F30</f>
        <v>1774.7</v>
      </c>
      <c r="G29" s="5">
        <f>G30</f>
        <v>0</v>
      </c>
      <c r="H29" s="14">
        <f t="shared" si="0"/>
        <v>1774.7</v>
      </c>
      <c r="I29" s="5">
        <f>I30</f>
        <v>0</v>
      </c>
      <c r="J29" s="14">
        <f t="shared" si="1"/>
        <v>1774.7</v>
      </c>
      <c r="K29" s="5">
        <f>K30</f>
        <v>0</v>
      </c>
      <c r="L29" s="14">
        <f t="shared" si="2"/>
        <v>1774.7</v>
      </c>
      <c r="M29" s="5">
        <f>M30</f>
        <v>0</v>
      </c>
      <c r="N29" s="14">
        <f t="shared" si="3"/>
        <v>1774.7</v>
      </c>
      <c r="O29" s="5">
        <f>O30</f>
        <v>0</v>
      </c>
      <c r="P29" s="14">
        <f t="shared" si="4"/>
        <v>1774.7</v>
      </c>
    </row>
    <row r="30" spans="1:16" s="12" customFormat="1">
      <c r="A30" s="26" t="s">
        <v>59</v>
      </c>
      <c r="B30" s="4" t="s">
        <v>37</v>
      </c>
      <c r="C30" s="4" t="s">
        <v>12</v>
      </c>
      <c r="D30" s="4" t="s">
        <v>13</v>
      </c>
      <c r="E30" s="4" t="s">
        <v>60</v>
      </c>
      <c r="F30" s="5">
        <f>50+1724.7</f>
        <v>1774.7</v>
      </c>
      <c r="G30" s="14"/>
      <c r="H30" s="14">
        <f t="shared" si="0"/>
        <v>1774.7</v>
      </c>
      <c r="I30" s="14"/>
      <c r="J30" s="14">
        <f t="shared" si="1"/>
        <v>1774.7</v>
      </c>
      <c r="K30" s="14"/>
      <c r="L30" s="14">
        <f t="shared" si="2"/>
        <v>1774.7</v>
      </c>
      <c r="M30" s="14"/>
      <c r="N30" s="14">
        <f t="shared" si="3"/>
        <v>1774.7</v>
      </c>
      <c r="O30" s="14"/>
      <c r="P30" s="14">
        <f t="shared" si="4"/>
        <v>1774.7</v>
      </c>
    </row>
    <row r="31" spans="1:16" s="12" customFormat="1">
      <c r="A31" s="24" t="s">
        <v>30</v>
      </c>
      <c r="B31" s="1" t="s">
        <v>37</v>
      </c>
      <c r="C31" s="4" t="s">
        <v>14</v>
      </c>
      <c r="D31" s="4"/>
      <c r="E31" s="4"/>
      <c r="F31" s="5">
        <f>F32</f>
        <v>314</v>
      </c>
      <c r="G31" s="5">
        <f>G32</f>
        <v>0</v>
      </c>
      <c r="H31" s="14">
        <f t="shared" si="0"/>
        <v>314</v>
      </c>
      <c r="I31" s="5">
        <f>I32</f>
        <v>0</v>
      </c>
      <c r="J31" s="14">
        <f t="shared" si="1"/>
        <v>314</v>
      </c>
      <c r="K31" s="5">
        <f>K32</f>
        <v>0</v>
      </c>
      <c r="L31" s="14">
        <f t="shared" si="2"/>
        <v>314</v>
      </c>
      <c r="M31" s="5">
        <f>M32</f>
        <v>0</v>
      </c>
      <c r="N31" s="14">
        <f t="shared" si="3"/>
        <v>314</v>
      </c>
      <c r="O31" s="5">
        <f>O32</f>
        <v>0</v>
      </c>
      <c r="P31" s="14">
        <f t="shared" si="4"/>
        <v>314</v>
      </c>
    </row>
    <row r="32" spans="1:16" s="12" customFormat="1" ht="33">
      <c r="A32" s="25" t="s">
        <v>26</v>
      </c>
      <c r="B32" s="1" t="s">
        <v>37</v>
      </c>
      <c r="C32" s="4" t="s">
        <v>14</v>
      </c>
      <c r="D32" s="4" t="s">
        <v>1</v>
      </c>
      <c r="E32" s="4"/>
      <c r="F32" s="5">
        <f>SUM(F33)</f>
        <v>314</v>
      </c>
      <c r="G32" s="5">
        <f>SUM(G33)</f>
        <v>0</v>
      </c>
      <c r="H32" s="14">
        <f t="shared" si="0"/>
        <v>314</v>
      </c>
      <c r="I32" s="5">
        <f>SUM(I33)</f>
        <v>0</v>
      </c>
      <c r="J32" s="14">
        <f t="shared" si="1"/>
        <v>314</v>
      </c>
      <c r="K32" s="5">
        <f>SUM(K33)</f>
        <v>0</v>
      </c>
      <c r="L32" s="14">
        <f t="shared" si="2"/>
        <v>314</v>
      </c>
      <c r="M32" s="5">
        <f>SUM(M33)</f>
        <v>0</v>
      </c>
      <c r="N32" s="14">
        <f t="shared" si="3"/>
        <v>314</v>
      </c>
      <c r="O32" s="5">
        <f>SUM(O33)</f>
        <v>0</v>
      </c>
      <c r="P32" s="14">
        <f t="shared" si="4"/>
        <v>314</v>
      </c>
    </row>
    <row r="33" spans="1:16" s="12" customFormat="1">
      <c r="A33" s="26" t="s">
        <v>59</v>
      </c>
      <c r="B33" s="1" t="s">
        <v>37</v>
      </c>
      <c r="C33" s="4" t="s">
        <v>14</v>
      </c>
      <c r="D33" s="4" t="s">
        <v>1</v>
      </c>
      <c r="E33" s="4" t="s">
        <v>60</v>
      </c>
      <c r="F33" s="5">
        <v>314</v>
      </c>
      <c r="G33" s="14"/>
      <c r="H33" s="14">
        <f t="shared" si="0"/>
        <v>314</v>
      </c>
      <c r="I33" s="14"/>
      <c r="J33" s="14">
        <f t="shared" si="1"/>
        <v>314</v>
      </c>
      <c r="K33" s="14"/>
      <c r="L33" s="14">
        <f t="shared" si="2"/>
        <v>314</v>
      </c>
      <c r="M33" s="14"/>
      <c r="N33" s="14">
        <f t="shared" si="3"/>
        <v>314</v>
      </c>
      <c r="O33" s="14"/>
      <c r="P33" s="14">
        <f t="shared" si="4"/>
        <v>314</v>
      </c>
    </row>
    <row r="34" spans="1:16" s="12" customFormat="1">
      <c r="A34" s="27" t="s">
        <v>27</v>
      </c>
      <c r="B34" s="4" t="s">
        <v>37</v>
      </c>
      <c r="C34" s="4" t="s">
        <v>17</v>
      </c>
      <c r="D34" s="4"/>
      <c r="E34" s="4"/>
      <c r="F34" s="5">
        <f>F35</f>
        <v>470</v>
      </c>
      <c r="G34" s="5">
        <f>G35</f>
        <v>0</v>
      </c>
      <c r="H34" s="14">
        <f t="shared" si="0"/>
        <v>470</v>
      </c>
      <c r="I34" s="5">
        <f>I35</f>
        <v>0</v>
      </c>
      <c r="J34" s="14">
        <f t="shared" si="1"/>
        <v>470</v>
      </c>
      <c r="K34" s="5">
        <f>K35</f>
        <v>0</v>
      </c>
      <c r="L34" s="14">
        <f t="shared" si="2"/>
        <v>470</v>
      </c>
      <c r="M34" s="5">
        <f>M35</f>
        <v>0</v>
      </c>
      <c r="N34" s="14">
        <f t="shared" si="3"/>
        <v>470</v>
      </c>
      <c r="O34" s="5">
        <f>O35</f>
        <v>0</v>
      </c>
      <c r="P34" s="14">
        <f t="shared" si="4"/>
        <v>470</v>
      </c>
    </row>
    <row r="35" spans="1:16" s="12" customFormat="1">
      <c r="A35" s="27" t="s">
        <v>28</v>
      </c>
      <c r="B35" s="4" t="s">
        <v>37</v>
      </c>
      <c r="C35" s="4" t="s">
        <v>17</v>
      </c>
      <c r="D35" s="4" t="s">
        <v>11</v>
      </c>
      <c r="E35" s="4"/>
      <c r="F35" s="5">
        <f>F36</f>
        <v>470</v>
      </c>
      <c r="G35" s="5">
        <f>G36</f>
        <v>0</v>
      </c>
      <c r="H35" s="14">
        <f t="shared" si="0"/>
        <v>470</v>
      </c>
      <c r="I35" s="5">
        <f>I36</f>
        <v>0</v>
      </c>
      <c r="J35" s="14">
        <f t="shared" si="1"/>
        <v>470</v>
      </c>
      <c r="K35" s="5">
        <f>K36</f>
        <v>0</v>
      </c>
      <c r="L35" s="14">
        <f t="shared" si="2"/>
        <v>470</v>
      </c>
      <c r="M35" s="5">
        <f>M36</f>
        <v>0</v>
      </c>
      <c r="N35" s="14">
        <f t="shared" si="3"/>
        <v>470</v>
      </c>
      <c r="O35" s="5">
        <f>O36</f>
        <v>0</v>
      </c>
      <c r="P35" s="14">
        <f t="shared" si="4"/>
        <v>470</v>
      </c>
    </row>
    <row r="36" spans="1:16" s="12" customFormat="1">
      <c r="A36" s="27" t="s">
        <v>84</v>
      </c>
      <c r="B36" s="4" t="s">
        <v>37</v>
      </c>
      <c r="C36" s="4" t="s">
        <v>17</v>
      </c>
      <c r="D36" s="4" t="s">
        <v>11</v>
      </c>
      <c r="E36" s="4" t="s">
        <v>29</v>
      </c>
      <c r="F36" s="5">
        <v>470</v>
      </c>
      <c r="G36" s="14"/>
      <c r="H36" s="14">
        <f t="shared" si="0"/>
        <v>470</v>
      </c>
      <c r="I36" s="14"/>
      <c r="J36" s="14">
        <f t="shared" si="1"/>
        <v>470</v>
      </c>
      <c r="K36" s="14"/>
      <c r="L36" s="14">
        <f t="shared" si="2"/>
        <v>470</v>
      </c>
      <c r="M36" s="14"/>
      <c r="N36" s="14">
        <f t="shared" si="3"/>
        <v>470</v>
      </c>
      <c r="O36" s="14"/>
      <c r="P36" s="14">
        <f t="shared" si="4"/>
        <v>470</v>
      </c>
    </row>
    <row r="37" spans="1:16" s="12" customFormat="1">
      <c r="A37" s="25" t="s">
        <v>21</v>
      </c>
      <c r="B37" s="4" t="s">
        <v>37</v>
      </c>
      <c r="C37" s="4" t="s">
        <v>49</v>
      </c>
      <c r="D37" s="4"/>
      <c r="E37" s="4"/>
      <c r="F37" s="5">
        <f>F38</f>
        <v>705</v>
      </c>
      <c r="G37" s="5">
        <f>G38</f>
        <v>0</v>
      </c>
      <c r="H37" s="14">
        <f t="shared" si="0"/>
        <v>705</v>
      </c>
      <c r="I37" s="5">
        <f>I38</f>
        <v>0</v>
      </c>
      <c r="J37" s="14">
        <f t="shared" si="1"/>
        <v>705</v>
      </c>
      <c r="K37" s="5">
        <f>K38</f>
        <v>0</v>
      </c>
      <c r="L37" s="14">
        <f t="shared" si="2"/>
        <v>705</v>
      </c>
      <c r="M37" s="5">
        <f>M38</f>
        <v>0</v>
      </c>
      <c r="N37" s="14">
        <f t="shared" si="3"/>
        <v>705</v>
      </c>
      <c r="O37" s="5">
        <f>O38</f>
        <v>0</v>
      </c>
      <c r="P37" s="14">
        <f t="shared" si="4"/>
        <v>705</v>
      </c>
    </row>
    <row r="38" spans="1:16" s="12" customFormat="1">
      <c r="A38" s="24" t="s">
        <v>50</v>
      </c>
      <c r="B38" s="4" t="s">
        <v>37</v>
      </c>
      <c r="C38" s="4" t="s">
        <v>49</v>
      </c>
      <c r="D38" s="4" t="s">
        <v>9</v>
      </c>
      <c r="E38" s="4"/>
      <c r="F38" s="5">
        <f>SUM(F39:F39)</f>
        <v>705</v>
      </c>
      <c r="G38" s="5">
        <f>SUM(G39:G39)</f>
        <v>0</v>
      </c>
      <c r="H38" s="14">
        <f t="shared" si="0"/>
        <v>705</v>
      </c>
      <c r="I38" s="5">
        <f>SUM(I39:I39)</f>
        <v>0</v>
      </c>
      <c r="J38" s="14">
        <f t="shared" si="1"/>
        <v>705</v>
      </c>
      <c r="K38" s="5">
        <f>SUM(K39:K39)</f>
        <v>0</v>
      </c>
      <c r="L38" s="14">
        <f t="shared" si="2"/>
        <v>705</v>
      </c>
      <c r="M38" s="5">
        <f>SUM(M39:M39)</f>
        <v>0</v>
      </c>
      <c r="N38" s="14">
        <f t="shared" si="3"/>
        <v>705</v>
      </c>
      <c r="O38" s="5">
        <f>SUM(O39:O39)</f>
        <v>0</v>
      </c>
      <c r="P38" s="14">
        <f t="shared" si="4"/>
        <v>705</v>
      </c>
    </row>
    <row r="39" spans="1:16" s="12" customFormat="1">
      <c r="A39" s="26" t="s">
        <v>79</v>
      </c>
      <c r="B39" s="4" t="s">
        <v>37</v>
      </c>
      <c r="C39" s="4" t="s">
        <v>49</v>
      </c>
      <c r="D39" s="4" t="s">
        <v>9</v>
      </c>
      <c r="E39" s="4" t="s">
        <v>80</v>
      </c>
      <c r="F39" s="5">
        <v>705</v>
      </c>
      <c r="G39" s="14"/>
      <c r="H39" s="14">
        <f t="shared" si="0"/>
        <v>705</v>
      </c>
      <c r="I39" s="14"/>
      <c r="J39" s="14">
        <f t="shared" si="1"/>
        <v>705</v>
      </c>
      <c r="K39" s="14"/>
      <c r="L39" s="14">
        <f t="shared" si="2"/>
        <v>705</v>
      </c>
      <c r="M39" s="14"/>
      <c r="N39" s="14">
        <f t="shared" si="3"/>
        <v>705</v>
      </c>
      <c r="O39" s="14"/>
      <c r="P39" s="14">
        <f t="shared" si="4"/>
        <v>705</v>
      </c>
    </row>
    <row r="40" spans="1:16" s="12" customFormat="1">
      <c r="A40" s="24" t="s">
        <v>39</v>
      </c>
      <c r="B40" s="1" t="s">
        <v>38</v>
      </c>
      <c r="C40" s="4"/>
      <c r="D40" s="4"/>
      <c r="E40" s="4"/>
      <c r="F40" s="5">
        <f>F48+F53+F44+F41</f>
        <v>6207.1</v>
      </c>
      <c r="G40" s="5">
        <f>G48+G53+G44+G41</f>
        <v>0</v>
      </c>
      <c r="H40" s="14">
        <f t="shared" si="0"/>
        <v>6207.1</v>
      </c>
      <c r="I40" s="5">
        <f>I48+I53+I44+I41</f>
        <v>0</v>
      </c>
      <c r="J40" s="14">
        <f t="shared" si="1"/>
        <v>6207.1</v>
      </c>
      <c r="K40" s="5">
        <f>K48+K53+K44+K41</f>
        <v>0</v>
      </c>
      <c r="L40" s="14">
        <f t="shared" si="2"/>
        <v>6207.1</v>
      </c>
      <c r="M40" s="5">
        <f>M48+M53+M44+M41</f>
        <v>0</v>
      </c>
      <c r="N40" s="14">
        <f t="shared" si="3"/>
        <v>6207.1</v>
      </c>
      <c r="O40" s="5">
        <f>O48+O53+O44+O41</f>
        <v>0</v>
      </c>
      <c r="P40" s="14">
        <f t="shared" si="4"/>
        <v>6207.1</v>
      </c>
    </row>
    <row r="41" spans="1:16" s="12" customFormat="1">
      <c r="A41" s="24" t="s">
        <v>63</v>
      </c>
      <c r="B41" s="1" t="s">
        <v>38</v>
      </c>
      <c r="C41" s="4" t="s">
        <v>9</v>
      </c>
      <c r="D41" s="4"/>
      <c r="E41" s="4"/>
      <c r="F41" s="5">
        <f>F42</f>
        <v>135</v>
      </c>
      <c r="G41" s="5">
        <f>G42</f>
        <v>0</v>
      </c>
      <c r="H41" s="14">
        <f t="shared" si="0"/>
        <v>135</v>
      </c>
      <c r="I41" s="5">
        <f>I42</f>
        <v>0</v>
      </c>
      <c r="J41" s="14">
        <f t="shared" si="1"/>
        <v>135</v>
      </c>
      <c r="K41" s="5">
        <f>K42</f>
        <v>0</v>
      </c>
      <c r="L41" s="14">
        <f t="shared" si="2"/>
        <v>135</v>
      </c>
      <c r="M41" s="5">
        <f>M42</f>
        <v>0</v>
      </c>
      <c r="N41" s="14">
        <f t="shared" si="3"/>
        <v>135</v>
      </c>
      <c r="O41" s="5">
        <f>O42</f>
        <v>0</v>
      </c>
      <c r="P41" s="14">
        <f t="shared" si="4"/>
        <v>135</v>
      </c>
    </row>
    <row r="42" spans="1:16" s="12" customFormat="1">
      <c r="A42" s="24" t="s">
        <v>33</v>
      </c>
      <c r="B42" s="4" t="s">
        <v>38</v>
      </c>
      <c r="C42" s="4" t="s">
        <v>9</v>
      </c>
      <c r="D42" s="4" t="s">
        <v>48</v>
      </c>
      <c r="E42" s="4"/>
      <c r="F42" s="5">
        <f>F43</f>
        <v>135</v>
      </c>
      <c r="G42" s="5">
        <f>G43</f>
        <v>0</v>
      </c>
      <c r="H42" s="14">
        <f t="shared" si="0"/>
        <v>135</v>
      </c>
      <c r="I42" s="5">
        <f>I43</f>
        <v>0</v>
      </c>
      <c r="J42" s="14">
        <f t="shared" si="1"/>
        <v>135</v>
      </c>
      <c r="K42" s="5">
        <f>K43</f>
        <v>0</v>
      </c>
      <c r="L42" s="14">
        <f t="shared" si="2"/>
        <v>135</v>
      </c>
      <c r="M42" s="5">
        <f>M43</f>
        <v>0</v>
      </c>
      <c r="N42" s="14">
        <f t="shared" si="3"/>
        <v>135</v>
      </c>
      <c r="O42" s="5">
        <f>O43</f>
        <v>0</v>
      </c>
      <c r="P42" s="14">
        <f t="shared" si="4"/>
        <v>135</v>
      </c>
    </row>
    <row r="43" spans="1:16" s="12" customFormat="1">
      <c r="A43" s="25" t="s">
        <v>54</v>
      </c>
      <c r="B43" s="1" t="s">
        <v>38</v>
      </c>
      <c r="C43" s="4" t="s">
        <v>9</v>
      </c>
      <c r="D43" s="4" t="s">
        <v>48</v>
      </c>
      <c r="E43" s="4" t="s">
        <v>19</v>
      </c>
      <c r="F43" s="5">
        <v>135</v>
      </c>
      <c r="G43" s="14"/>
      <c r="H43" s="14">
        <f t="shared" si="0"/>
        <v>135</v>
      </c>
      <c r="I43" s="14"/>
      <c r="J43" s="14">
        <f t="shared" si="1"/>
        <v>135</v>
      </c>
      <c r="K43" s="14"/>
      <c r="L43" s="14">
        <f t="shared" si="2"/>
        <v>135</v>
      </c>
      <c r="M43" s="14"/>
      <c r="N43" s="14">
        <f t="shared" si="3"/>
        <v>135</v>
      </c>
      <c r="O43" s="14"/>
      <c r="P43" s="14">
        <f t="shared" si="4"/>
        <v>135</v>
      </c>
    </row>
    <row r="44" spans="1:16" s="12" customFormat="1">
      <c r="A44" s="25" t="s">
        <v>23</v>
      </c>
      <c r="B44" s="1" t="s">
        <v>38</v>
      </c>
      <c r="C44" s="4" t="s">
        <v>11</v>
      </c>
      <c r="D44" s="4"/>
      <c r="E44" s="4"/>
      <c r="F44" s="5">
        <f>SUM(F45)</f>
        <v>5305</v>
      </c>
      <c r="G44" s="5">
        <f>SUM(G45)</f>
        <v>0</v>
      </c>
      <c r="H44" s="14">
        <f t="shared" si="0"/>
        <v>5305</v>
      </c>
      <c r="I44" s="5">
        <f>SUM(I45)</f>
        <v>0</v>
      </c>
      <c r="J44" s="14">
        <f t="shared" si="1"/>
        <v>5305</v>
      </c>
      <c r="K44" s="5">
        <f>SUM(K45)</f>
        <v>0</v>
      </c>
      <c r="L44" s="14">
        <f t="shared" si="2"/>
        <v>5305</v>
      </c>
      <c r="M44" s="5">
        <f>SUM(M45)</f>
        <v>0</v>
      </c>
      <c r="N44" s="14">
        <f t="shared" si="3"/>
        <v>5305</v>
      </c>
      <c r="O44" s="5">
        <f>SUM(O45)</f>
        <v>0</v>
      </c>
      <c r="P44" s="14">
        <f t="shared" si="4"/>
        <v>5305</v>
      </c>
    </row>
    <row r="45" spans="1:16" ht="18.75" customHeight="1">
      <c r="A45" s="24" t="s">
        <v>15</v>
      </c>
      <c r="B45" s="1" t="s">
        <v>38</v>
      </c>
      <c r="C45" s="4" t="s">
        <v>11</v>
      </c>
      <c r="D45" s="4" t="s">
        <v>10</v>
      </c>
      <c r="E45" s="4"/>
      <c r="F45" s="5">
        <f>SUM(F46:F47)</f>
        <v>5305</v>
      </c>
      <c r="G45" s="5">
        <f>SUM(G46:G47)</f>
        <v>0</v>
      </c>
      <c r="H45" s="14">
        <f t="shared" si="0"/>
        <v>5305</v>
      </c>
      <c r="I45" s="5">
        <f>SUM(I46:I47)</f>
        <v>0</v>
      </c>
      <c r="J45" s="14">
        <f t="shared" si="1"/>
        <v>5305</v>
      </c>
      <c r="K45" s="5">
        <f>SUM(K46:K47)</f>
        <v>0</v>
      </c>
      <c r="L45" s="14">
        <f t="shared" si="2"/>
        <v>5305</v>
      </c>
      <c r="M45" s="5">
        <f>SUM(M46:M47)</f>
        <v>0</v>
      </c>
      <c r="N45" s="14">
        <f t="shared" si="3"/>
        <v>5305</v>
      </c>
      <c r="O45" s="5">
        <f>SUM(O46:O47)</f>
        <v>0</v>
      </c>
      <c r="P45" s="14">
        <f t="shared" si="4"/>
        <v>5305</v>
      </c>
    </row>
    <row r="46" spans="1:16" s="12" customFormat="1">
      <c r="A46" s="25" t="s">
        <v>73</v>
      </c>
      <c r="B46" s="1" t="s">
        <v>38</v>
      </c>
      <c r="C46" s="4" t="s">
        <v>11</v>
      </c>
      <c r="D46" s="4" t="s">
        <v>10</v>
      </c>
      <c r="E46" s="4" t="s">
        <v>2</v>
      </c>
      <c r="F46" s="5">
        <v>200</v>
      </c>
      <c r="G46" s="14"/>
      <c r="H46" s="14">
        <f t="shared" si="0"/>
        <v>200</v>
      </c>
      <c r="I46" s="14"/>
      <c r="J46" s="14">
        <f t="shared" si="1"/>
        <v>200</v>
      </c>
      <c r="K46" s="14"/>
      <c r="L46" s="14">
        <f t="shared" si="2"/>
        <v>200</v>
      </c>
      <c r="M46" s="14"/>
      <c r="N46" s="14">
        <f t="shared" si="3"/>
        <v>200</v>
      </c>
      <c r="O46" s="14"/>
      <c r="P46" s="14">
        <f t="shared" si="4"/>
        <v>200</v>
      </c>
    </row>
    <row r="47" spans="1:16" s="12" customFormat="1">
      <c r="A47" s="28" t="s">
        <v>85</v>
      </c>
      <c r="B47" s="1" t="s">
        <v>38</v>
      </c>
      <c r="C47" s="4" t="s">
        <v>11</v>
      </c>
      <c r="D47" s="4" t="s">
        <v>10</v>
      </c>
      <c r="E47" s="4" t="s">
        <v>20</v>
      </c>
      <c r="F47" s="5">
        <v>5105</v>
      </c>
      <c r="G47" s="14"/>
      <c r="H47" s="14">
        <f t="shared" si="0"/>
        <v>5105</v>
      </c>
      <c r="I47" s="14"/>
      <c r="J47" s="14">
        <f t="shared" si="1"/>
        <v>5105</v>
      </c>
      <c r="K47" s="14"/>
      <c r="L47" s="14">
        <f t="shared" si="2"/>
        <v>5105</v>
      </c>
      <c r="M47" s="14"/>
      <c r="N47" s="14">
        <f t="shared" si="3"/>
        <v>5105</v>
      </c>
      <c r="O47" s="14"/>
      <c r="P47" s="14">
        <f t="shared" si="4"/>
        <v>5105</v>
      </c>
    </row>
    <row r="48" spans="1:16" s="12" customFormat="1">
      <c r="A48" s="24" t="s">
        <v>22</v>
      </c>
      <c r="B48" s="1" t="s">
        <v>38</v>
      </c>
      <c r="C48" s="4" t="s">
        <v>12</v>
      </c>
      <c r="D48" s="4"/>
      <c r="E48" s="4"/>
      <c r="F48" s="5">
        <f>SUM(F49)</f>
        <v>717.1</v>
      </c>
      <c r="G48" s="5">
        <f>SUM(G49)</f>
        <v>0</v>
      </c>
      <c r="H48" s="14">
        <f t="shared" si="0"/>
        <v>717.1</v>
      </c>
      <c r="I48" s="5">
        <f>SUM(I49)</f>
        <v>0</v>
      </c>
      <c r="J48" s="14">
        <f t="shared" si="1"/>
        <v>717.1</v>
      </c>
      <c r="K48" s="5">
        <f>SUM(K49)</f>
        <v>0</v>
      </c>
      <c r="L48" s="14">
        <f t="shared" si="2"/>
        <v>717.1</v>
      </c>
      <c r="M48" s="5">
        <f>SUM(M49)</f>
        <v>0</v>
      </c>
      <c r="N48" s="14">
        <f t="shared" si="3"/>
        <v>717.1</v>
      </c>
      <c r="O48" s="5">
        <f>SUM(O49)</f>
        <v>0</v>
      </c>
      <c r="P48" s="14">
        <f t="shared" si="4"/>
        <v>717.1</v>
      </c>
    </row>
    <row r="49" spans="1:16" s="12" customFormat="1">
      <c r="A49" s="24" t="s">
        <v>16</v>
      </c>
      <c r="B49" s="1" t="s">
        <v>38</v>
      </c>
      <c r="C49" s="4" t="s">
        <v>12</v>
      </c>
      <c r="D49" s="4" t="s">
        <v>13</v>
      </c>
      <c r="E49" s="4"/>
      <c r="F49" s="5">
        <f>SUM(F50:F52)</f>
        <v>717.1</v>
      </c>
      <c r="G49" s="5">
        <f>SUM(G50:G52)</f>
        <v>0</v>
      </c>
      <c r="H49" s="14">
        <f t="shared" si="0"/>
        <v>717.1</v>
      </c>
      <c r="I49" s="5">
        <f>SUM(I50:I52)</f>
        <v>0</v>
      </c>
      <c r="J49" s="14">
        <f t="shared" si="1"/>
        <v>717.1</v>
      </c>
      <c r="K49" s="5">
        <f>SUM(K50:K52)</f>
        <v>0</v>
      </c>
      <c r="L49" s="14">
        <f t="shared" si="2"/>
        <v>717.1</v>
      </c>
      <c r="M49" s="5">
        <f>SUM(M50:M52)</f>
        <v>0</v>
      </c>
      <c r="N49" s="14">
        <f t="shared" si="3"/>
        <v>717.1</v>
      </c>
      <c r="O49" s="5">
        <f>SUM(O50:O52)</f>
        <v>0</v>
      </c>
      <c r="P49" s="14">
        <f t="shared" si="4"/>
        <v>717.1</v>
      </c>
    </row>
    <row r="50" spans="1:16" s="12" customFormat="1">
      <c r="A50" s="25" t="s">
        <v>83</v>
      </c>
      <c r="B50" s="1" t="s">
        <v>38</v>
      </c>
      <c r="C50" s="4" t="s">
        <v>12</v>
      </c>
      <c r="D50" s="4" t="s">
        <v>13</v>
      </c>
      <c r="E50" s="4" t="s">
        <v>25</v>
      </c>
      <c r="F50" s="5">
        <v>114.5</v>
      </c>
      <c r="G50" s="14"/>
      <c r="H50" s="14">
        <f t="shared" si="0"/>
        <v>114.5</v>
      </c>
      <c r="I50" s="14"/>
      <c r="J50" s="14">
        <f t="shared" si="1"/>
        <v>114.5</v>
      </c>
      <c r="K50" s="14"/>
      <c r="L50" s="14">
        <f t="shared" si="2"/>
        <v>114.5</v>
      </c>
      <c r="M50" s="14">
        <v>-9.1999999999999993</v>
      </c>
      <c r="N50" s="14">
        <f t="shared" si="3"/>
        <v>105.3</v>
      </c>
      <c r="O50" s="14"/>
      <c r="P50" s="14">
        <f t="shared" si="4"/>
        <v>105.3</v>
      </c>
    </row>
    <row r="51" spans="1:16" s="12" customFormat="1">
      <c r="A51" s="26" t="s">
        <v>79</v>
      </c>
      <c r="B51" s="1" t="s">
        <v>38</v>
      </c>
      <c r="C51" s="4" t="s">
        <v>12</v>
      </c>
      <c r="D51" s="4" t="s">
        <v>13</v>
      </c>
      <c r="E51" s="4" t="s">
        <v>80</v>
      </c>
      <c r="F51" s="5">
        <v>4.5</v>
      </c>
      <c r="G51" s="14"/>
      <c r="H51" s="14">
        <f t="shared" si="0"/>
        <v>4.5</v>
      </c>
      <c r="I51" s="14"/>
      <c r="J51" s="14">
        <f t="shared" si="1"/>
        <v>4.5</v>
      </c>
      <c r="K51" s="14"/>
      <c r="L51" s="14">
        <f t="shared" si="2"/>
        <v>4.5</v>
      </c>
      <c r="M51" s="14"/>
      <c r="N51" s="14">
        <f t="shared" si="3"/>
        <v>4.5</v>
      </c>
      <c r="O51" s="14"/>
      <c r="P51" s="14">
        <f t="shared" si="4"/>
        <v>4.5</v>
      </c>
    </row>
    <row r="52" spans="1:16" s="12" customFormat="1">
      <c r="A52" s="26" t="s">
        <v>59</v>
      </c>
      <c r="B52" s="1" t="s">
        <v>38</v>
      </c>
      <c r="C52" s="4" t="s">
        <v>12</v>
      </c>
      <c r="D52" s="4" t="s">
        <v>13</v>
      </c>
      <c r="E52" s="4" t="s">
        <v>60</v>
      </c>
      <c r="F52" s="5">
        <v>598.1</v>
      </c>
      <c r="G52" s="14"/>
      <c r="H52" s="14">
        <f t="shared" si="0"/>
        <v>598.1</v>
      </c>
      <c r="I52" s="14"/>
      <c r="J52" s="14">
        <f t="shared" si="1"/>
        <v>598.1</v>
      </c>
      <c r="K52" s="14"/>
      <c r="L52" s="14">
        <f t="shared" si="2"/>
        <v>598.1</v>
      </c>
      <c r="M52" s="14">
        <v>9.1999999999999993</v>
      </c>
      <c r="N52" s="14">
        <f t="shared" si="3"/>
        <v>607.30000000000007</v>
      </c>
      <c r="O52" s="14"/>
      <c r="P52" s="14">
        <f t="shared" si="4"/>
        <v>607.30000000000007</v>
      </c>
    </row>
    <row r="53" spans="1:16" s="12" customFormat="1">
      <c r="A53" s="24" t="s">
        <v>30</v>
      </c>
      <c r="B53" s="1" t="s">
        <v>38</v>
      </c>
      <c r="C53" s="4" t="s">
        <v>14</v>
      </c>
      <c r="D53" s="4"/>
      <c r="E53" s="4"/>
      <c r="F53" s="5">
        <f>SUM(F54)</f>
        <v>50</v>
      </c>
      <c r="G53" s="5">
        <f>SUM(G54)</f>
        <v>0</v>
      </c>
      <c r="H53" s="14">
        <f t="shared" si="0"/>
        <v>50</v>
      </c>
      <c r="I53" s="5">
        <f>SUM(I54)</f>
        <v>0</v>
      </c>
      <c r="J53" s="14">
        <f t="shared" si="1"/>
        <v>50</v>
      </c>
      <c r="K53" s="5">
        <f>SUM(K54)</f>
        <v>0</v>
      </c>
      <c r="L53" s="14">
        <f t="shared" si="2"/>
        <v>50</v>
      </c>
      <c r="M53" s="5">
        <f>SUM(M54)</f>
        <v>0</v>
      </c>
      <c r="N53" s="14">
        <f t="shared" si="3"/>
        <v>50</v>
      </c>
      <c r="O53" s="5">
        <f>SUM(O54)</f>
        <v>0</v>
      </c>
      <c r="P53" s="14">
        <f t="shared" si="4"/>
        <v>50</v>
      </c>
    </row>
    <row r="54" spans="1:16" s="12" customFormat="1" ht="33">
      <c r="A54" s="25" t="s">
        <v>26</v>
      </c>
      <c r="B54" s="1" t="s">
        <v>38</v>
      </c>
      <c r="C54" s="4" t="s">
        <v>14</v>
      </c>
      <c r="D54" s="4" t="s">
        <v>1</v>
      </c>
      <c r="E54" s="4"/>
      <c r="F54" s="5">
        <f>SUM(F55)</f>
        <v>50</v>
      </c>
      <c r="G54" s="5">
        <f>SUM(G55)</f>
        <v>0</v>
      </c>
      <c r="H54" s="14">
        <f t="shared" si="0"/>
        <v>50</v>
      </c>
      <c r="I54" s="5">
        <f>SUM(I55)</f>
        <v>0</v>
      </c>
      <c r="J54" s="14">
        <f t="shared" si="1"/>
        <v>50</v>
      </c>
      <c r="K54" s="5">
        <f>SUM(K55)</f>
        <v>0</v>
      </c>
      <c r="L54" s="14">
        <f t="shared" si="2"/>
        <v>50</v>
      </c>
      <c r="M54" s="5">
        <f>SUM(M55)</f>
        <v>0</v>
      </c>
      <c r="N54" s="14">
        <f t="shared" si="3"/>
        <v>50</v>
      </c>
      <c r="O54" s="5">
        <f>SUM(O55)</f>
        <v>0</v>
      </c>
      <c r="P54" s="14">
        <f t="shared" si="4"/>
        <v>50</v>
      </c>
    </row>
    <row r="55" spans="1:16" s="12" customFormat="1">
      <c r="A55" s="26" t="s">
        <v>59</v>
      </c>
      <c r="B55" s="1" t="s">
        <v>38</v>
      </c>
      <c r="C55" s="4" t="s">
        <v>14</v>
      </c>
      <c r="D55" s="4" t="s">
        <v>1</v>
      </c>
      <c r="E55" s="4" t="s">
        <v>60</v>
      </c>
      <c r="F55" s="5">
        <v>50</v>
      </c>
      <c r="G55" s="14"/>
      <c r="H55" s="14">
        <f t="shared" si="0"/>
        <v>50</v>
      </c>
      <c r="I55" s="14"/>
      <c r="J55" s="14">
        <f t="shared" si="1"/>
        <v>50</v>
      </c>
      <c r="K55" s="14"/>
      <c r="L55" s="14">
        <f t="shared" si="2"/>
        <v>50</v>
      </c>
      <c r="M55" s="14"/>
      <c r="N55" s="14">
        <f t="shared" si="3"/>
        <v>50</v>
      </c>
      <c r="O55" s="14"/>
      <c r="P55" s="14">
        <f t="shared" si="4"/>
        <v>50</v>
      </c>
    </row>
    <row r="56" spans="1:16" s="12" customFormat="1">
      <c r="A56" s="24" t="s">
        <v>102</v>
      </c>
      <c r="B56" s="1" t="s">
        <v>40</v>
      </c>
      <c r="C56" s="4"/>
      <c r="D56" s="4"/>
      <c r="E56" s="4"/>
      <c r="F56" s="5">
        <f t="shared" ref="F56:O58" si="5">F57</f>
        <v>3134.7</v>
      </c>
      <c r="G56" s="5">
        <f t="shared" si="5"/>
        <v>671.8</v>
      </c>
      <c r="H56" s="14">
        <f t="shared" si="0"/>
        <v>3806.5</v>
      </c>
      <c r="I56" s="5">
        <f t="shared" si="5"/>
        <v>0</v>
      </c>
      <c r="J56" s="14">
        <f t="shared" si="1"/>
        <v>3806.5</v>
      </c>
      <c r="K56" s="5">
        <f t="shared" si="5"/>
        <v>0</v>
      </c>
      <c r="L56" s="14">
        <f t="shared" si="2"/>
        <v>3806.5</v>
      </c>
      <c r="M56" s="5">
        <f t="shared" si="5"/>
        <v>0</v>
      </c>
      <c r="N56" s="14">
        <f t="shared" si="3"/>
        <v>3806.5</v>
      </c>
      <c r="O56" s="5">
        <f t="shared" si="5"/>
        <v>0</v>
      </c>
      <c r="P56" s="14">
        <f t="shared" si="4"/>
        <v>3806.5</v>
      </c>
    </row>
    <row r="57" spans="1:16" s="12" customFormat="1" ht="18.75" customHeight="1">
      <c r="A57" s="24" t="s">
        <v>27</v>
      </c>
      <c r="B57" s="1" t="s">
        <v>40</v>
      </c>
      <c r="C57" s="4" t="s">
        <v>17</v>
      </c>
      <c r="D57" s="4"/>
      <c r="E57" s="4"/>
      <c r="F57" s="5">
        <f t="shared" si="5"/>
        <v>3134.7</v>
      </c>
      <c r="G57" s="5">
        <f t="shared" si="5"/>
        <v>671.8</v>
      </c>
      <c r="H57" s="14">
        <f t="shared" si="0"/>
        <v>3806.5</v>
      </c>
      <c r="I57" s="5">
        <f t="shared" si="5"/>
        <v>0</v>
      </c>
      <c r="J57" s="14">
        <f t="shared" si="1"/>
        <v>3806.5</v>
      </c>
      <c r="K57" s="5">
        <f t="shared" si="5"/>
        <v>0</v>
      </c>
      <c r="L57" s="14">
        <f t="shared" si="2"/>
        <v>3806.5</v>
      </c>
      <c r="M57" s="5">
        <f t="shared" si="5"/>
        <v>0</v>
      </c>
      <c r="N57" s="14">
        <f t="shared" si="3"/>
        <v>3806.5</v>
      </c>
      <c r="O57" s="5">
        <f t="shared" si="5"/>
        <v>0</v>
      </c>
      <c r="P57" s="14">
        <f t="shared" si="4"/>
        <v>3806.5</v>
      </c>
    </row>
    <row r="58" spans="1:16" s="12" customFormat="1" ht="18.75" customHeight="1">
      <c r="A58" s="24" t="s">
        <v>86</v>
      </c>
      <c r="B58" s="1" t="s">
        <v>40</v>
      </c>
      <c r="C58" s="4" t="s">
        <v>17</v>
      </c>
      <c r="D58" s="4" t="s">
        <v>18</v>
      </c>
      <c r="E58" s="4"/>
      <c r="F58" s="5">
        <f t="shared" si="5"/>
        <v>3134.7</v>
      </c>
      <c r="G58" s="5">
        <f t="shared" si="5"/>
        <v>671.8</v>
      </c>
      <c r="H58" s="14">
        <f t="shared" si="0"/>
        <v>3806.5</v>
      </c>
      <c r="I58" s="5">
        <f t="shared" si="5"/>
        <v>0</v>
      </c>
      <c r="J58" s="14">
        <f t="shared" si="1"/>
        <v>3806.5</v>
      </c>
      <c r="K58" s="5">
        <f t="shared" si="5"/>
        <v>0</v>
      </c>
      <c r="L58" s="14">
        <f t="shared" si="2"/>
        <v>3806.5</v>
      </c>
      <c r="M58" s="5">
        <f t="shared" si="5"/>
        <v>0</v>
      </c>
      <c r="N58" s="14">
        <f t="shared" si="3"/>
        <v>3806.5</v>
      </c>
      <c r="O58" s="5">
        <f t="shared" si="5"/>
        <v>0</v>
      </c>
      <c r="P58" s="14">
        <f t="shared" si="4"/>
        <v>3806.5</v>
      </c>
    </row>
    <row r="59" spans="1:16" s="12" customFormat="1" ht="18.75" customHeight="1">
      <c r="A59" s="26" t="s">
        <v>87</v>
      </c>
      <c r="B59" s="1" t="s">
        <v>40</v>
      </c>
      <c r="C59" s="4" t="s">
        <v>17</v>
      </c>
      <c r="D59" s="4" t="s">
        <v>18</v>
      </c>
      <c r="E59" s="4" t="s">
        <v>64</v>
      </c>
      <c r="F59" s="5">
        <v>3134.7</v>
      </c>
      <c r="G59" s="14">
        <v>671.8</v>
      </c>
      <c r="H59" s="14">
        <f t="shared" si="0"/>
        <v>3806.5</v>
      </c>
      <c r="I59" s="14"/>
      <c r="J59" s="14">
        <f t="shared" si="1"/>
        <v>3806.5</v>
      </c>
      <c r="K59" s="14"/>
      <c r="L59" s="14">
        <f t="shared" si="2"/>
        <v>3806.5</v>
      </c>
      <c r="M59" s="14"/>
      <c r="N59" s="14">
        <f t="shared" si="3"/>
        <v>3806.5</v>
      </c>
      <c r="O59" s="14"/>
      <c r="P59" s="14">
        <f t="shared" si="4"/>
        <v>3806.5</v>
      </c>
    </row>
    <row r="60" spans="1:16" s="12" customFormat="1" ht="33">
      <c r="A60" s="29" t="s">
        <v>41</v>
      </c>
      <c r="B60" s="8" t="s">
        <v>46</v>
      </c>
      <c r="C60" s="4"/>
      <c r="D60" s="4"/>
      <c r="E60" s="4"/>
      <c r="F60" s="5">
        <f t="shared" ref="F60:O62" si="6">F61</f>
        <v>12375</v>
      </c>
      <c r="G60" s="5">
        <f t="shared" si="6"/>
        <v>0</v>
      </c>
      <c r="H60" s="14">
        <f t="shared" si="0"/>
        <v>12375</v>
      </c>
      <c r="I60" s="5">
        <f t="shared" si="6"/>
        <v>0</v>
      </c>
      <c r="J60" s="14">
        <f t="shared" si="1"/>
        <v>12375</v>
      </c>
      <c r="K60" s="5">
        <f t="shared" si="6"/>
        <v>0</v>
      </c>
      <c r="L60" s="14">
        <f t="shared" si="2"/>
        <v>12375</v>
      </c>
      <c r="M60" s="5">
        <f t="shared" si="6"/>
        <v>0</v>
      </c>
      <c r="N60" s="14">
        <f t="shared" si="3"/>
        <v>12375</v>
      </c>
      <c r="O60" s="5">
        <f t="shared" si="6"/>
        <v>0</v>
      </c>
      <c r="P60" s="14">
        <f t="shared" si="4"/>
        <v>12375</v>
      </c>
    </row>
    <row r="61" spans="1:16" s="12" customFormat="1">
      <c r="A61" s="25" t="s">
        <v>0</v>
      </c>
      <c r="B61" s="8" t="s">
        <v>46</v>
      </c>
      <c r="C61" s="4" t="s">
        <v>1</v>
      </c>
      <c r="D61" s="4"/>
      <c r="E61" s="4"/>
      <c r="F61" s="5">
        <f t="shared" si="6"/>
        <v>12375</v>
      </c>
      <c r="G61" s="5">
        <f t="shared" si="6"/>
        <v>0</v>
      </c>
      <c r="H61" s="14">
        <f t="shared" si="0"/>
        <v>12375</v>
      </c>
      <c r="I61" s="5">
        <f t="shared" si="6"/>
        <v>0</v>
      </c>
      <c r="J61" s="14">
        <f t="shared" si="1"/>
        <v>12375</v>
      </c>
      <c r="K61" s="5">
        <f t="shared" si="6"/>
        <v>0</v>
      </c>
      <c r="L61" s="14">
        <f t="shared" si="2"/>
        <v>12375</v>
      </c>
      <c r="M61" s="5">
        <f t="shared" si="6"/>
        <v>0</v>
      </c>
      <c r="N61" s="14">
        <f t="shared" si="3"/>
        <v>12375</v>
      </c>
      <c r="O61" s="5">
        <f t="shared" si="6"/>
        <v>0</v>
      </c>
      <c r="P61" s="14">
        <f t="shared" si="4"/>
        <v>12375</v>
      </c>
    </row>
    <row r="62" spans="1:16" s="12" customFormat="1">
      <c r="A62" s="25" t="s">
        <v>3</v>
      </c>
      <c r="B62" s="8" t="s">
        <v>46</v>
      </c>
      <c r="C62" s="4" t="s">
        <v>1</v>
      </c>
      <c r="D62" s="4" t="s">
        <v>24</v>
      </c>
      <c r="E62" s="4"/>
      <c r="F62" s="5">
        <f t="shared" si="6"/>
        <v>12375</v>
      </c>
      <c r="G62" s="5">
        <f t="shared" si="6"/>
        <v>0</v>
      </c>
      <c r="H62" s="14">
        <f t="shared" si="0"/>
        <v>12375</v>
      </c>
      <c r="I62" s="5">
        <f t="shared" si="6"/>
        <v>0</v>
      </c>
      <c r="J62" s="14">
        <f t="shared" si="1"/>
        <v>12375</v>
      </c>
      <c r="K62" s="5">
        <f t="shared" si="6"/>
        <v>0</v>
      </c>
      <c r="L62" s="14">
        <f t="shared" si="2"/>
        <v>12375</v>
      </c>
      <c r="M62" s="5">
        <f t="shared" si="6"/>
        <v>0</v>
      </c>
      <c r="N62" s="14">
        <f t="shared" si="3"/>
        <v>12375</v>
      </c>
      <c r="O62" s="5">
        <f t="shared" si="6"/>
        <v>0</v>
      </c>
      <c r="P62" s="14">
        <f t="shared" si="4"/>
        <v>12375</v>
      </c>
    </row>
    <row r="63" spans="1:16" s="12" customFormat="1">
      <c r="A63" s="29" t="s">
        <v>35</v>
      </c>
      <c r="B63" s="8" t="s">
        <v>46</v>
      </c>
      <c r="C63" s="4" t="s">
        <v>1</v>
      </c>
      <c r="D63" s="4" t="s">
        <v>24</v>
      </c>
      <c r="E63" s="4" t="s">
        <v>34</v>
      </c>
      <c r="F63" s="5">
        <v>12375</v>
      </c>
      <c r="G63" s="14"/>
      <c r="H63" s="14">
        <f t="shared" si="0"/>
        <v>12375</v>
      </c>
      <c r="I63" s="14"/>
      <c r="J63" s="14">
        <f t="shared" si="1"/>
        <v>12375</v>
      </c>
      <c r="K63" s="14"/>
      <c r="L63" s="14">
        <f t="shared" si="2"/>
        <v>12375</v>
      </c>
      <c r="M63" s="14"/>
      <c r="N63" s="14">
        <f t="shared" si="3"/>
        <v>12375</v>
      </c>
      <c r="O63" s="14"/>
      <c r="P63" s="14">
        <f t="shared" si="4"/>
        <v>12375</v>
      </c>
    </row>
    <row r="64" spans="1:16" s="12" customFormat="1" ht="33">
      <c r="A64" s="25" t="s">
        <v>101</v>
      </c>
      <c r="B64" s="4" t="s">
        <v>42</v>
      </c>
      <c r="C64" s="4"/>
      <c r="D64" s="4"/>
      <c r="E64" s="4"/>
      <c r="F64" s="5">
        <f>F66</f>
        <v>182.6</v>
      </c>
      <c r="G64" s="5">
        <f>G66</f>
        <v>0</v>
      </c>
      <c r="H64" s="14">
        <f t="shared" si="0"/>
        <v>182.6</v>
      </c>
      <c r="I64" s="5">
        <f>I66</f>
        <v>0</v>
      </c>
      <c r="J64" s="14">
        <f t="shared" si="1"/>
        <v>182.6</v>
      </c>
      <c r="K64" s="5">
        <f>K66</f>
        <v>0</v>
      </c>
      <c r="L64" s="14">
        <f t="shared" si="2"/>
        <v>182.6</v>
      </c>
      <c r="M64" s="5">
        <f>M66</f>
        <v>0</v>
      </c>
      <c r="N64" s="14">
        <f t="shared" si="3"/>
        <v>182.6</v>
      </c>
      <c r="O64" s="5">
        <f>O66</f>
        <v>0</v>
      </c>
      <c r="P64" s="14">
        <f t="shared" si="4"/>
        <v>182.6</v>
      </c>
    </row>
    <row r="65" spans="1:16" s="12" customFormat="1" ht="19.5" customHeight="1">
      <c r="A65" s="26" t="s">
        <v>61</v>
      </c>
      <c r="B65" s="4" t="s">
        <v>42</v>
      </c>
      <c r="C65" s="4" t="s">
        <v>24</v>
      </c>
      <c r="D65" s="4"/>
      <c r="E65" s="4"/>
      <c r="F65" s="5">
        <f>F66</f>
        <v>182.6</v>
      </c>
      <c r="G65" s="5">
        <f>G66</f>
        <v>0</v>
      </c>
      <c r="H65" s="14">
        <f t="shared" si="0"/>
        <v>182.6</v>
      </c>
      <c r="I65" s="5">
        <f>I66</f>
        <v>0</v>
      </c>
      <c r="J65" s="14">
        <f t="shared" si="1"/>
        <v>182.6</v>
      </c>
      <c r="K65" s="5">
        <f>K66</f>
        <v>0</v>
      </c>
      <c r="L65" s="14">
        <f t="shared" si="2"/>
        <v>182.6</v>
      </c>
      <c r="M65" s="5">
        <f>M66</f>
        <v>0</v>
      </c>
      <c r="N65" s="14">
        <f t="shared" si="3"/>
        <v>182.6</v>
      </c>
      <c r="O65" s="5">
        <f>O66</f>
        <v>0</v>
      </c>
      <c r="P65" s="14">
        <f t="shared" si="4"/>
        <v>182.6</v>
      </c>
    </row>
    <row r="66" spans="1:16" s="12" customFormat="1">
      <c r="A66" s="24" t="s">
        <v>88</v>
      </c>
      <c r="B66" s="4" t="s">
        <v>42</v>
      </c>
      <c r="C66" s="4" t="s">
        <v>24</v>
      </c>
      <c r="D66" s="4" t="s">
        <v>53</v>
      </c>
      <c r="E66" s="4"/>
      <c r="F66" s="5">
        <f>F67</f>
        <v>182.6</v>
      </c>
      <c r="G66" s="5">
        <f>G67</f>
        <v>0</v>
      </c>
      <c r="H66" s="14">
        <f t="shared" si="0"/>
        <v>182.6</v>
      </c>
      <c r="I66" s="5">
        <f>I67</f>
        <v>0</v>
      </c>
      <c r="J66" s="14">
        <f t="shared" si="1"/>
        <v>182.6</v>
      </c>
      <c r="K66" s="5">
        <f>K67</f>
        <v>0</v>
      </c>
      <c r="L66" s="14">
        <f t="shared" si="2"/>
        <v>182.6</v>
      </c>
      <c r="M66" s="5">
        <f>M67</f>
        <v>0</v>
      </c>
      <c r="N66" s="14">
        <f t="shared" si="3"/>
        <v>182.6</v>
      </c>
      <c r="O66" s="5">
        <f>O67</f>
        <v>0</v>
      </c>
      <c r="P66" s="14">
        <f t="shared" si="4"/>
        <v>182.6</v>
      </c>
    </row>
    <row r="67" spans="1:16" s="12" customFormat="1" ht="16.7" customHeight="1">
      <c r="A67" s="26" t="s">
        <v>56</v>
      </c>
      <c r="B67" s="4" t="s">
        <v>42</v>
      </c>
      <c r="C67" s="4" t="s">
        <v>24</v>
      </c>
      <c r="D67" s="4" t="s">
        <v>53</v>
      </c>
      <c r="E67" s="4" t="s">
        <v>55</v>
      </c>
      <c r="F67" s="5">
        <v>182.6</v>
      </c>
      <c r="G67" s="14"/>
      <c r="H67" s="14">
        <f t="shared" si="0"/>
        <v>182.6</v>
      </c>
      <c r="I67" s="14"/>
      <c r="J67" s="14">
        <f t="shared" si="1"/>
        <v>182.6</v>
      </c>
      <c r="K67" s="14"/>
      <c r="L67" s="14">
        <f t="shared" si="2"/>
        <v>182.6</v>
      </c>
      <c r="M67" s="14"/>
      <c r="N67" s="14">
        <f t="shared" si="3"/>
        <v>182.6</v>
      </c>
      <c r="O67" s="14"/>
      <c r="P67" s="14">
        <f t="shared" si="4"/>
        <v>182.6</v>
      </c>
    </row>
    <row r="68" spans="1:16" s="12" customFormat="1">
      <c r="A68" s="25" t="s">
        <v>103</v>
      </c>
      <c r="B68" s="4" t="s">
        <v>47</v>
      </c>
      <c r="C68" s="4"/>
      <c r="D68" s="4"/>
      <c r="E68" s="4"/>
      <c r="F68" s="5">
        <f>F75+F81+F72+F78+F69</f>
        <v>601.20000000000005</v>
      </c>
      <c r="G68" s="5">
        <f>G75+G81+G72+G78+G69</f>
        <v>0</v>
      </c>
      <c r="H68" s="14">
        <f t="shared" si="0"/>
        <v>601.20000000000005</v>
      </c>
      <c r="I68" s="5">
        <f>I75+I81+I72+I78+I69</f>
        <v>0</v>
      </c>
      <c r="J68" s="14">
        <f t="shared" si="1"/>
        <v>601.20000000000005</v>
      </c>
      <c r="K68" s="5">
        <f>K75+K81+K72+K78+K69</f>
        <v>0</v>
      </c>
      <c r="L68" s="14">
        <f t="shared" si="2"/>
        <v>601.20000000000005</v>
      </c>
      <c r="M68" s="5">
        <f>M75+M81+M72+M78+M69</f>
        <v>0</v>
      </c>
      <c r="N68" s="14">
        <f t="shared" si="3"/>
        <v>601.20000000000005</v>
      </c>
      <c r="O68" s="5">
        <f>O75+O81+O72+O78+O69</f>
        <v>1807.9</v>
      </c>
      <c r="P68" s="14">
        <f t="shared" si="4"/>
        <v>2409.1000000000004</v>
      </c>
    </row>
    <row r="69" spans="1:16" s="12" customFormat="1">
      <c r="A69" s="30" t="s">
        <v>0</v>
      </c>
      <c r="B69" s="4" t="s">
        <v>47</v>
      </c>
      <c r="C69" s="4" t="s">
        <v>1</v>
      </c>
      <c r="D69" s="4"/>
      <c r="E69" s="4"/>
      <c r="F69" s="5">
        <f>F70</f>
        <v>10.5</v>
      </c>
      <c r="G69" s="5">
        <f>G70</f>
        <v>0</v>
      </c>
      <c r="H69" s="14">
        <f t="shared" si="0"/>
        <v>10.5</v>
      </c>
      <c r="I69" s="5">
        <f>I70</f>
        <v>0</v>
      </c>
      <c r="J69" s="14">
        <f t="shared" si="1"/>
        <v>10.5</v>
      </c>
      <c r="K69" s="5">
        <f>K70</f>
        <v>0</v>
      </c>
      <c r="L69" s="14">
        <f t="shared" si="2"/>
        <v>10.5</v>
      </c>
      <c r="M69" s="5">
        <f>M70</f>
        <v>0</v>
      </c>
      <c r="N69" s="14">
        <f t="shared" si="3"/>
        <v>10.5</v>
      </c>
      <c r="O69" s="5">
        <f>O70</f>
        <v>0</v>
      </c>
      <c r="P69" s="14">
        <f t="shared" si="4"/>
        <v>10.5</v>
      </c>
    </row>
    <row r="70" spans="1:16" s="12" customFormat="1">
      <c r="A70" s="31" t="s">
        <v>70</v>
      </c>
      <c r="B70" s="4" t="s">
        <v>47</v>
      </c>
      <c r="C70" s="4" t="s">
        <v>1</v>
      </c>
      <c r="D70" s="4" t="s">
        <v>13</v>
      </c>
      <c r="E70" s="4"/>
      <c r="F70" s="5">
        <f>F71</f>
        <v>10.5</v>
      </c>
      <c r="G70" s="5">
        <f>G71</f>
        <v>0</v>
      </c>
      <c r="H70" s="14">
        <f t="shared" si="0"/>
        <v>10.5</v>
      </c>
      <c r="I70" s="5">
        <f>I71</f>
        <v>0</v>
      </c>
      <c r="J70" s="14">
        <f t="shared" si="1"/>
        <v>10.5</v>
      </c>
      <c r="K70" s="5">
        <f>K71</f>
        <v>0</v>
      </c>
      <c r="L70" s="14">
        <f t="shared" si="2"/>
        <v>10.5</v>
      </c>
      <c r="M70" s="5">
        <f>M71</f>
        <v>0</v>
      </c>
      <c r="N70" s="14">
        <f t="shared" si="3"/>
        <v>10.5</v>
      </c>
      <c r="O70" s="5">
        <f>O71</f>
        <v>0</v>
      </c>
      <c r="P70" s="14">
        <f t="shared" si="4"/>
        <v>10.5</v>
      </c>
    </row>
    <row r="71" spans="1:16" s="12" customFormat="1">
      <c r="A71" s="27" t="s">
        <v>71</v>
      </c>
      <c r="B71" s="4" t="s">
        <v>47</v>
      </c>
      <c r="C71" s="4" t="s">
        <v>1</v>
      </c>
      <c r="D71" s="4" t="s">
        <v>13</v>
      </c>
      <c r="E71" s="4" t="s">
        <v>72</v>
      </c>
      <c r="F71" s="5">
        <v>10.5</v>
      </c>
      <c r="G71" s="14"/>
      <c r="H71" s="14">
        <f t="shared" si="0"/>
        <v>10.5</v>
      </c>
      <c r="I71" s="14"/>
      <c r="J71" s="14">
        <f t="shared" si="1"/>
        <v>10.5</v>
      </c>
      <c r="K71" s="14"/>
      <c r="L71" s="14">
        <f t="shared" si="2"/>
        <v>10.5</v>
      </c>
      <c r="M71" s="14"/>
      <c r="N71" s="14">
        <f t="shared" si="3"/>
        <v>10.5</v>
      </c>
      <c r="O71" s="14"/>
      <c r="P71" s="14">
        <f t="shared" si="4"/>
        <v>10.5</v>
      </c>
    </row>
    <row r="72" spans="1:16" s="12" customFormat="1">
      <c r="A72" s="28" t="s">
        <v>22</v>
      </c>
      <c r="B72" s="4" t="s">
        <v>47</v>
      </c>
      <c r="C72" s="4" t="s">
        <v>12</v>
      </c>
      <c r="D72" s="4"/>
      <c r="E72" s="4"/>
      <c r="F72" s="5">
        <f>F73</f>
        <v>177</v>
      </c>
      <c r="G72" s="5">
        <f>G73</f>
        <v>0</v>
      </c>
      <c r="H72" s="14">
        <f t="shared" si="0"/>
        <v>177</v>
      </c>
      <c r="I72" s="5">
        <f>I73</f>
        <v>0</v>
      </c>
      <c r="J72" s="14">
        <f t="shared" si="1"/>
        <v>177</v>
      </c>
      <c r="K72" s="5">
        <f>K73</f>
        <v>0</v>
      </c>
      <c r="L72" s="14">
        <f t="shared" si="2"/>
        <v>177</v>
      </c>
      <c r="M72" s="5">
        <f>M73</f>
        <v>0</v>
      </c>
      <c r="N72" s="14">
        <f t="shared" si="3"/>
        <v>177</v>
      </c>
      <c r="O72" s="5">
        <f>O73</f>
        <v>1823</v>
      </c>
      <c r="P72" s="14">
        <f t="shared" si="4"/>
        <v>2000</v>
      </c>
    </row>
    <row r="73" spans="1:16" s="12" customFormat="1">
      <c r="A73" s="24" t="s">
        <v>16</v>
      </c>
      <c r="B73" s="4" t="s">
        <v>47</v>
      </c>
      <c r="C73" s="4" t="s">
        <v>12</v>
      </c>
      <c r="D73" s="4" t="s">
        <v>13</v>
      </c>
      <c r="E73" s="4"/>
      <c r="F73" s="5">
        <f>F74</f>
        <v>177</v>
      </c>
      <c r="G73" s="5">
        <f>G74</f>
        <v>0</v>
      </c>
      <c r="H73" s="14">
        <f t="shared" si="0"/>
        <v>177</v>
      </c>
      <c r="I73" s="5">
        <f>I74</f>
        <v>0</v>
      </c>
      <c r="J73" s="14">
        <f t="shared" si="1"/>
        <v>177</v>
      </c>
      <c r="K73" s="5">
        <f>K74</f>
        <v>0</v>
      </c>
      <c r="L73" s="14">
        <f t="shared" si="2"/>
        <v>177</v>
      </c>
      <c r="M73" s="5">
        <f>M74</f>
        <v>0</v>
      </c>
      <c r="N73" s="14">
        <f t="shared" si="3"/>
        <v>177</v>
      </c>
      <c r="O73" s="5">
        <f>O74</f>
        <v>1823</v>
      </c>
      <c r="P73" s="14">
        <f t="shared" si="4"/>
        <v>2000</v>
      </c>
    </row>
    <row r="74" spans="1:16" s="12" customFormat="1">
      <c r="A74" s="26" t="s">
        <v>59</v>
      </c>
      <c r="B74" s="4" t="s">
        <v>47</v>
      </c>
      <c r="C74" s="4" t="s">
        <v>12</v>
      </c>
      <c r="D74" s="4" t="s">
        <v>13</v>
      </c>
      <c r="E74" s="4" t="s">
        <v>60</v>
      </c>
      <c r="F74" s="5">
        <v>177</v>
      </c>
      <c r="G74" s="14"/>
      <c r="H74" s="14">
        <f t="shared" si="0"/>
        <v>177</v>
      </c>
      <c r="I74" s="14"/>
      <c r="J74" s="14">
        <f t="shared" si="1"/>
        <v>177</v>
      </c>
      <c r="K74" s="14"/>
      <c r="L74" s="14">
        <f t="shared" si="2"/>
        <v>177</v>
      </c>
      <c r="M74" s="14"/>
      <c r="N74" s="14">
        <f t="shared" si="3"/>
        <v>177</v>
      </c>
      <c r="O74" s="14">
        <f>1807.9+15.1</f>
        <v>1823</v>
      </c>
      <c r="P74" s="14">
        <f t="shared" si="4"/>
        <v>2000</v>
      </c>
    </row>
    <row r="75" spans="1:16" s="12" customFormat="1">
      <c r="A75" s="24" t="s">
        <v>30</v>
      </c>
      <c r="B75" s="4" t="s">
        <v>47</v>
      </c>
      <c r="C75" s="4" t="s">
        <v>14</v>
      </c>
      <c r="D75" s="4"/>
      <c r="E75" s="4"/>
      <c r="F75" s="5">
        <f>F76</f>
        <v>95.1</v>
      </c>
      <c r="G75" s="5">
        <f>G76</f>
        <v>0</v>
      </c>
      <c r="H75" s="14">
        <f t="shared" si="0"/>
        <v>95.1</v>
      </c>
      <c r="I75" s="5">
        <f>I76</f>
        <v>0</v>
      </c>
      <c r="J75" s="14">
        <f t="shared" si="1"/>
        <v>95.1</v>
      </c>
      <c r="K75" s="5">
        <f>K76</f>
        <v>0</v>
      </c>
      <c r="L75" s="14">
        <f t="shared" si="2"/>
        <v>95.1</v>
      </c>
      <c r="M75" s="5">
        <f>M76</f>
        <v>0</v>
      </c>
      <c r="N75" s="14">
        <f t="shared" si="3"/>
        <v>95.1</v>
      </c>
      <c r="O75" s="5">
        <f>O76</f>
        <v>-15.1</v>
      </c>
      <c r="P75" s="14">
        <f t="shared" si="4"/>
        <v>80</v>
      </c>
    </row>
    <row r="76" spans="1:16" s="12" customFormat="1" ht="33">
      <c r="A76" s="25" t="s">
        <v>26</v>
      </c>
      <c r="B76" s="4" t="s">
        <v>47</v>
      </c>
      <c r="C76" s="4" t="s">
        <v>14</v>
      </c>
      <c r="D76" s="4" t="s">
        <v>1</v>
      </c>
      <c r="E76" s="4"/>
      <c r="F76" s="5">
        <f>F77</f>
        <v>95.1</v>
      </c>
      <c r="G76" s="5">
        <f>G77</f>
        <v>0</v>
      </c>
      <c r="H76" s="14">
        <f t="shared" si="0"/>
        <v>95.1</v>
      </c>
      <c r="I76" s="5">
        <f>I77</f>
        <v>0</v>
      </c>
      <c r="J76" s="14">
        <f t="shared" si="1"/>
        <v>95.1</v>
      </c>
      <c r="K76" s="5">
        <f>K77</f>
        <v>0</v>
      </c>
      <c r="L76" s="14">
        <f t="shared" si="2"/>
        <v>95.1</v>
      </c>
      <c r="M76" s="5">
        <f>M77</f>
        <v>0</v>
      </c>
      <c r="N76" s="14">
        <f t="shared" si="3"/>
        <v>95.1</v>
      </c>
      <c r="O76" s="5">
        <f>O77</f>
        <v>-15.1</v>
      </c>
      <c r="P76" s="14">
        <f t="shared" si="4"/>
        <v>80</v>
      </c>
    </row>
    <row r="77" spans="1:16" s="12" customFormat="1">
      <c r="A77" s="26" t="s">
        <v>59</v>
      </c>
      <c r="B77" s="4" t="s">
        <v>47</v>
      </c>
      <c r="C77" s="4" t="s">
        <v>14</v>
      </c>
      <c r="D77" s="4" t="s">
        <v>1</v>
      </c>
      <c r="E77" s="4" t="s">
        <v>60</v>
      </c>
      <c r="F77" s="5">
        <v>95.1</v>
      </c>
      <c r="G77" s="14"/>
      <c r="H77" s="14">
        <f t="shared" si="0"/>
        <v>95.1</v>
      </c>
      <c r="I77" s="14"/>
      <c r="J77" s="14">
        <f t="shared" si="1"/>
        <v>95.1</v>
      </c>
      <c r="K77" s="14"/>
      <c r="L77" s="14">
        <f t="shared" si="2"/>
        <v>95.1</v>
      </c>
      <c r="M77" s="14"/>
      <c r="N77" s="14">
        <f t="shared" si="3"/>
        <v>95.1</v>
      </c>
      <c r="O77" s="14">
        <v>-15.1</v>
      </c>
      <c r="P77" s="14">
        <f t="shared" si="4"/>
        <v>80</v>
      </c>
    </row>
    <row r="78" spans="1:16" s="12" customFormat="1">
      <c r="A78" s="27" t="s">
        <v>27</v>
      </c>
      <c r="B78" s="4" t="s">
        <v>47</v>
      </c>
      <c r="C78" s="4" t="s">
        <v>17</v>
      </c>
      <c r="D78" s="4"/>
      <c r="E78" s="4"/>
      <c r="F78" s="5">
        <f>F79</f>
        <v>8.1</v>
      </c>
      <c r="G78" s="5">
        <f>G79</f>
        <v>0</v>
      </c>
      <c r="H78" s="14">
        <f t="shared" si="0"/>
        <v>8.1</v>
      </c>
      <c r="I78" s="5">
        <f>I79</f>
        <v>0</v>
      </c>
      <c r="J78" s="14">
        <f t="shared" si="1"/>
        <v>8.1</v>
      </c>
      <c r="K78" s="5">
        <f>K79</f>
        <v>0</v>
      </c>
      <c r="L78" s="14">
        <f t="shared" si="2"/>
        <v>8.1</v>
      </c>
      <c r="M78" s="5">
        <f>M79</f>
        <v>0</v>
      </c>
      <c r="N78" s="14">
        <f t="shared" si="3"/>
        <v>8.1</v>
      </c>
      <c r="O78" s="5">
        <f>O79</f>
        <v>0</v>
      </c>
      <c r="P78" s="14">
        <f t="shared" si="4"/>
        <v>8.1</v>
      </c>
    </row>
    <row r="79" spans="1:16" s="12" customFormat="1">
      <c r="A79" s="24" t="s">
        <v>28</v>
      </c>
      <c r="B79" s="4" t="s">
        <v>47</v>
      </c>
      <c r="C79" s="4" t="s">
        <v>17</v>
      </c>
      <c r="D79" s="4" t="s">
        <v>11</v>
      </c>
      <c r="E79" s="4"/>
      <c r="F79" s="5">
        <f>F80</f>
        <v>8.1</v>
      </c>
      <c r="G79" s="5">
        <f>G80</f>
        <v>0</v>
      </c>
      <c r="H79" s="14">
        <f t="shared" si="0"/>
        <v>8.1</v>
      </c>
      <c r="I79" s="5">
        <f>I80</f>
        <v>0</v>
      </c>
      <c r="J79" s="14">
        <f t="shared" si="1"/>
        <v>8.1</v>
      </c>
      <c r="K79" s="5">
        <f>K80</f>
        <v>0</v>
      </c>
      <c r="L79" s="14">
        <f t="shared" si="2"/>
        <v>8.1</v>
      </c>
      <c r="M79" s="5">
        <f>M80</f>
        <v>0</v>
      </c>
      <c r="N79" s="14">
        <f t="shared" si="3"/>
        <v>8.1</v>
      </c>
      <c r="O79" s="5">
        <f>O80</f>
        <v>0</v>
      </c>
      <c r="P79" s="14">
        <f t="shared" si="4"/>
        <v>8.1</v>
      </c>
    </row>
    <row r="80" spans="1:16" s="12" customFormat="1">
      <c r="A80" s="27" t="s">
        <v>84</v>
      </c>
      <c r="B80" s="4" t="s">
        <v>47</v>
      </c>
      <c r="C80" s="4" t="s">
        <v>17</v>
      </c>
      <c r="D80" s="4" t="s">
        <v>11</v>
      </c>
      <c r="E80" s="4" t="s">
        <v>29</v>
      </c>
      <c r="F80" s="5">
        <v>8.1</v>
      </c>
      <c r="G80" s="14"/>
      <c r="H80" s="14">
        <f t="shared" si="0"/>
        <v>8.1</v>
      </c>
      <c r="I80" s="14"/>
      <c r="J80" s="14">
        <f t="shared" si="1"/>
        <v>8.1</v>
      </c>
      <c r="K80" s="14"/>
      <c r="L80" s="14">
        <f t="shared" si="2"/>
        <v>8.1</v>
      </c>
      <c r="M80" s="14"/>
      <c r="N80" s="14">
        <f t="shared" si="3"/>
        <v>8.1</v>
      </c>
      <c r="O80" s="14"/>
      <c r="P80" s="14">
        <f t="shared" si="4"/>
        <v>8.1</v>
      </c>
    </row>
    <row r="81" spans="1:16" s="12" customFormat="1">
      <c r="A81" s="24" t="s">
        <v>89</v>
      </c>
      <c r="B81" s="4" t="s">
        <v>47</v>
      </c>
      <c r="C81" s="4" t="s">
        <v>49</v>
      </c>
      <c r="D81" s="4"/>
      <c r="E81" s="4"/>
      <c r="F81" s="5">
        <f>F82</f>
        <v>310.5</v>
      </c>
      <c r="G81" s="5">
        <f>G82</f>
        <v>0</v>
      </c>
      <c r="H81" s="14">
        <f t="shared" si="0"/>
        <v>310.5</v>
      </c>
      <c r="I81" s="5">
        <f>I82</f>
        <v>0</v>
      </c>
      <c r="J81" s="14">
        <f t="shared" si="1"/>
        <v>310.5</v>
      </c>
      <c r="K81" s="5">
        <f>K82</f>
        <v>0</v>
      </c>
      <c r="L81" s="14">
        <f t="shared" si="2"/>
        <v>310.5</v>
      </c>
      <c r="M81" s="5">
        <f>M82</f>
        <v>0</v>
      </c>
      <c r="N81" s="14">
        <f t="shared" si="3"/>
        <v>310.5</v>
      </c>
      <c r="O81" s="5">
        <f>O82</f>
        <v>0</v>
      </c>
      <c r="P81" s="14">
        <f t="shared" si="4"/>
        <v>310.5</v>
      </c>
    </row>
    <row r="82" spans="1:16" s="12" customFormat="1" ht="15.75" customHeight="1">
      <c r="A82" s="24" t="s">
        <v>50</v>
      </c>
      <c r="B82" s="4" t="s">
        <v>47</v>
      </c>
      <c r="C82" s="4" t="s">
        <v>49</v>
      </c>
      <c r="D82" s="4" t="s">
        <v>9</v>
      </c>
      <c r="E82" s="4"/>
      <c r="F82" s="5">
        <f>F83</f>
        <v>310.5</v>
      </c>
      <c r="G82" s="5">
        <f>G83</f>
        <v>0</v>
      </c>
      <c r="H82" s="14">
        <f t="shared" si="0"/>
        <v>310.5</v>
      </c>
      <c r="I82" s="5">
        <f>I83</f>
        <v>0</v>
      </c>
      <c r="J82" s="14">
        <f t="shared" si="1"/>
        <v>310.5</v>
      </c>
      <c r="K82" s="5">
        <f>K83</f>
        <v>0</v>
      </c>
      <c r="L82" s="14">
        <f t="shared" si="2"/>
        <v>310.5</v>
      </c>
      <c r="M82" s="5">
        <f>M83</f>
        <v>0</v>
      </c>
      <c r="N82" s="14">
        <f t="shared" si="3"/>
        <v>310.5</v>
      </c>
      <c r="O82" s="5">
        <f>O83</f>
        <v>0</v>
      </c>
      <c r="P82" s="14">
        <f t="shared" si="4"/>
        <v>310.5</v>
      </c>
    </row>
    <row r="83" spans="1:16" s="12" customFormat="1" ht="17.25" customHeight="1">
      <c r="A83" s="24" t="s">
        <v>35</v>
      </c>
      <c r="B83" s="4" t="s">
        <v>47</v>
      </c>
      <c r="C83" s="4" t="s">
        <v>49</v>
      </c>
      <c r="D83" s="4" t="s">
        <v>9</v>
      </c>
      <c r="E83" s="4" t="s">
        <v>34</v>
      </c>
      <c r="F83" s="5">
        <v>310.5</v>
      </c>
      <c r="G83" s="14"/>
      <c r="H83" s="14">
        <f t="shared" ref="H83:H143" si="7">F83+G83</f>
        <v>310.5</v>
      </c>
      <c r="I83" s="14"/>
      <c r="J83" s="14">
        <f t="shared" ref="J83:J143" si="8">H83+I83</f>
        <v>310.5</v>
      </c>
      <c r="K83" s="14"/>
      <c r="L83" s="14">
        <f t="shared" ref="L83:L143" si="9">J83+K83</f>
        <v>310.5</v>
      </c>
      <c r="M83" s="14"/>
      <c r="N83" s="14">
        <f t="shared" ref="N83:N143" si="10">L83+M83</f>
        <v>310.5</v>
      </c>
      <c r="O83" s="14"/>
      <c r="P83" s="14">
        <f t="shared" ref="P83:P143" si="11">N83+O83</f>
        <v>310.5</v>
      </c>
    </row>
    <row r="84" spans="1:16" s="12" customFormat="1" ht="49.5">
      <c r="A84" s="24" t="s">
        <v>91</v>
      </c>
      <c r="B84" s="4" t="s">
        <v>57</v>
      </c>
      <c r="C84" s="4"/>
      <c r="D84" s="4"/>
      <c r="E84" s="4"/>
      <c r="F84" s="5">
        <f>F85+F88+F92</f>
        <v>10000</v>
      </c>
      <c r="G84" s="5">
        <f>G85+G88+G92</f>
        <v>0</v>
      </c>
      <c r="H84" s="14">
        <f t="shared" si="7"/>
        <v>10000</v>
      </c>
      <c r="I84" s="5">
        <f>I85+I88+I92</f>
        <v>0</v>
      </c>
      <c r="J84" s="14">
        <f t="shared" si="8"/>
        <v>10000</v>
      </c>
      <c r="K84" s="5">
        <f>K85+K88+K92</f>
        <v>0</v>
      </c>
      <c r="L84" s="14">
        <f t="shared" si="9"/>
        <v>10000</v>
      </c>
      <c r="M84" s="5">
        <f>M85+M88+M92</f>
        <v>0</v>
      </c>
      <c r="N84" s="14">
        <f t="shared" si="10"/>
        <v>10000</v>
      </c>
      <c r="O84" s="5">
        <f>O85+O88+O92</f>
        <v>-1164.7</v>
      </c>
      <c r="P84" s="14">
        <f t="shared" si="11"/>
        <v>8835.2999999999993</v>
      </c>
    </row>
    <row r="85" spans="1:16" s="12" customFormat="1" ht="17.25" customHeight="1">
      <c r="A85" s="26" t="s">
        <v>22</v>
      </c>
      <c r="B85" s="4" t="s">
        <v>57</v>
      </c>
      <c r="C85" s="4" t="s">
        <v>12</v>
      </c>
      <c r="D85" s="4"/>
      <c r="E85" s="4"/>
      <c r="F85" s="5">
        <f>F86</f>
        <v>6820</v>
      </c>
      <c r="G85" s="5">
        <f>G86</f>
        <v>0</v>
      </c>
      <c r="H85" s="14">
        <f t="shared" si="7"/>
        <v>6820</v>
      </c>
      <c r="I85" s="5">
        <f>I86</f>
        <v>0</v>
      </c>
      <c r="J85" s="14">
        <f t="shared" si="8"/>
        <v>6820</v>
      </c>
      <c r="K85" s="5">
        <f>K86</f>
        <v>0</v>
      </c>
      <c r="L85" s="14">
        <f t="shared" si="9"/>
        <v>6820</v>
      </c>
      <c r="M85" s="5">
        <f>M86</f>
        <v>0</v>
      </c>
      <c r="N85" s="14">
        <f t="shared" si="10"/>
        <v>6820</v>
      </c>
      <c r="O85" s="5">
        <f>O86</f>
        <v>-259.5</v>
      </c>
      <c r="P85" s="14">
        <f t="shared" si="11"/>
        <v>6560.5</v>
      </c>
    </row>
    <row r="86" spans="1:16" s="12" customFormat="1" ht="17.25" customHeight="1">
      <c r="A86" s="24" t="s">
        <v>16</v>
      </c>
      <c r="B86" s="4" t="s">
        <v>57</v>
      </c>
      <c r="C86" s="4" t="s">
        <v>66</v>
      </c>
      <c r="D86" s="4" t="s">
        <v>13</v>
      </c>
      <c r="E86" s="4"/>
      <c r="F86" s="5">
        <f>F87</f>
        <v>6820</v>
      </c>
      <c r="G86" s="5">
        <f>G87</f>
        <v>0</v>
      </c>
      <c r="H86" s="14">
        <f t="shared" si="7"/>
        <v>6820</v>
      </c>
      <c r="I86" s="5">
        <f>I87</f>
        <v>0</v>
      </c>
      <c r="J86" s="14">
        <f t="shared" si="8"/>
        <v>6820</v>
      </c>
      <c r="K86" s="5">
        <f>K87</f>
        <v>0</v>
      </c>
      <c r="L86" s="14">
        <f t="shared" si="9"/>
        <v>6820</v>
      </c>
      <c r="M86" s="5">
        <f>M87</f>
        <v>0</v>
      </c>
      <c r="N86" s="14">
        <f t="shared" si="10"/>
        <v>6820</v>
      </c>
      <c r="O86" s="5">
        <f>O87</f>
        <v>-259.5</v>
      </c>
      <c r="P86" s="14">
        <f t="shared" si="11"/>
        <v>6560.5</v>
      </c>
    </row>
    <row r="87" spans="1:16" s="12" customFormat="1" ht="17.25" customHeight="1">
      <c r="A87" s="26" t="s">
        <v>59</v>
      </c>
      <c r="B87" s="4" t="s">
        <v>57</v>
      </c>
      <c r="C87" s="4" t="s">
        <v>12</v>
      </c>
      <c r="D87" s="4" t="s">
        <v>13</v>
      </c>
      <c r="E87" s="4" t="s">
        <v>60</v>
      </c>
      <c r="F87" s="5">
        <f>875+800+5145</f>
        <v>6820</v>
      </c>
      <c r="G87" s="14"/>
      <c r="H87" s="14">
        <f t="shared" si="7"/>
        <v>6820</v>
      </c>
      <c r="I87" s="14"/>
      <c r="J87" s="14">
        <f t="shared" si="8"/>
        <v>6820</v>
      </c>
      <c r="K87" s="14"/>
      <c r="L87" s="14">
        <f t="shared" si="9"/>
        <v>6820</v>
      </c>
      <c r="M87" s="14"/>
      <c r="N87" s="14">
        <f t="shared" si="10"/>
        <v>6820</v>
      </c>
      <c r="O87" s="14">
        <v>-259.5</v>
      </c>
      <c r="P87" s="14">
        <f t="shared" si="11"/>
        <v>6560.5</v>
      </c>
    </row>
    <row r="88" spans="1:16" s="12" customFormat="1" ht="17.25" customHeight="1">
      <c r="A88" s="28" t="s">
        <v>67</v>
      </c>
      <c r="B88" s="4" t="s">
        <v>57</v>
      </c>
      <c r="C88" s="4" t="s">
        <v>14</v>
      </c>
      <c r="D88" s="4"/>
      <c r="E88" s="4"/>
      <c r="F88" s="5">
        <f>F89</f>
        <v>2580</v>
      </c>
      <c r="G88" s="5">
        <f>G89</f>
        <v>0</v>
      </c>
      <c r="H88" s="14">
        <f t="shared" si="7"/>
        <v>2580</v>
      </c>
      <c r="I88" s="5">
        <f>I89</f>
        <v>0</v>
      </c>
      <c r="J88" s="14">
        <f t="shared" si="8"/>
        <v>2580</v>
      </c>
      <c r="K88" s="5">
        <f>K89</f>
        <v>0</v>
      </c>
      <c r="L88" s="14">
        <f t="shared" si="9"/>
        <v>2580</v>
      </c>
      <c r="M88" s="5">
        <f>M89</f>
        <v>0</v>
      </c>
      <c r="N88" s="14">
        <f t="shared" si="10"/>
        <v>2580</v>
      </c>
      <c r="O88" s="5">
        <f>O89</f>
        <v>-905.2</v>
      </c>
      <c r="P88" s="14">
        <f t="shared" si="11"/>
        <v>1674.8</v>
      </c>
    </row>
    <row r="89" spans="1:16" s="12" customFormat="1" ht="17.25" customHeight="1">
      <c r="A89" s="24" t="s">
        <v>90</v>
      </c>
      <c r="B89" s="4" t="s">
        <v>57</v>
      </c>
      <c r="C89" s="4" t="s">
        <v>14</v>
      </c>
      <c r="D89" s="4" t="s">
        <v>1</v>
      </c>
      <c r="E89" s="4"/>
      <c r="F89" s="5">
        <f>SUM(F90:F91)</f>
        <v>2580</v>
      </c>
      <c r="G89" s="5">
        <f>SUM(G90:G91)</f>
        <v>0</v>
      </c>
      <c r="H89" s="14">
        <f t="shared" si="7"/>
        <v>2580</v>
      </c>
      <c r="I89" s="5">
        <f>SUM(I90:I91)</f>
        <v>0</v>
      </c>
      <c r="J89" s="14">
        <f t="shared" si="8"/>
        <v>2580</v>
      </c>
      <c r="K89" s="5">
        <f>SUM(K90:K91)</f>
        <v>0</v>
      </c>
      <c r="L89" s="14">
        <f t="shared" si="9"/>
        <v>2580</v>
      </c>
      <c r="M89" s="5">
        <f>SUM(M90:M91)</f>
        <v>0</v>
      </c>
      <c r="N89" s="14">
        <f t="shared" si="10"/>
        <v>2580</v>
      </c>
      <c r="O89" s="5">
        <f>SUM(O90:O91)</f>
        <v>-905.2</v>
      </c>
      <c r="P89" s="14">
        <f t="shared" si="11"/>
        <v>1674.8</v>
      </c>
    </row>
    <row r="90" spans="1:16" s="12" customFormat="1" ht="17.25" hidden="1" customHeight="1">
      <c r="A90" s="26" t="s">
        <v>79</v>
      </c>
      <c r="B90" s="4" t="s">
        <v>57</v>
      </c>
      <c r="C90" s="4" t="s">
        <v>14</v>
      </c>
      <c r="D90" s="4" t="s">
        <v>1</v>
      </c>
      <c r="E90" s="4" t="s">
        <v>80</v>
      </c>
      <c r="F90" s="5">
        <v>660</v>
      </c>
      <c r="G90" s="14"/>
      <c r="H90" s="14">
        <f t="shared" si="7"/>
        <v>660</v>
      </c>
      <c r="I90" s="14"/>
      <c r="J90" s="14">
        <f t="shared" si="8"/>
        <v>660</v>
      </c>
      <c r="K90" s="14"/>
      <c r="L90" s="14">
        <f t="shared" si="9"/>
        <v>660</v>
      </c>
      <c r="M90" s="14"/>
      <c r="N90" s="14">
        <f t="shared" si="10"/>
        <v>660</v>
      </c>
      <c r="O90" s="14">
        <v>-660</v>
      </c>
      <c r="P90" s="14">
        <f t="shared" si="11"/>
        <v>0</v>
      </c>
    </row>
    <row r="91" spans="1:16" s="12" customFormat="1" ht="17.25" customHeight="1">
      <c r="A91" s="26" t="s">
        <v>59</v>
      </c>
      <c r="B91" s="4" t="s">
        <v>57</v>
      </c>
      <c r="C91" s="4" t="s">
        <v>14</v>
      </c>
      <c r="D91" s="4" t="s">
        <v>1</v>
      </c>
      <c r="E91" s="4" t="s">
        <v>60</v>
      </c>
      <c r="F91" s="5">
        <v>1920</v>
      </c>
      <c r="G91" s="14"/>
      <c r="H91" s="14">
        <f t="shared" si="7"/>
        <v>1920</v>
      </c>
      <c r="I91" s="14"/>
      <c r="J91" s="14">
        <f t="shared" si="8"/>
        <v>1920</v>
      </c>
      <c r="K91" s="14"/>
      <c r="L91" s="14">
        <f t="shared" si="9"/>
        <v>1920</v>
      </c>
      <c r="M91" s="14"/>
      <c r="N91" s="14">
        <f t="shared" si="10"/>
        <v>1920</v>
      </c>
      <c r="O91" s="14">
        <v>-245.2</v>
      </c>
      <c r="P91" s="14">
        <f t="shared" si="11"/>
        <v>1674.8</v>
      </c>
    </row>
    <row r="92" spans="1:16" s="12" customFormat="1" ht="17.25" customHeight="1">
      <c r="A92" s="28" t="s">
        <v>21</v>
      </c>
      <c r="B92" s="4" t="s">
        <v>57</v>
      </c>
      <c r="C92" s="4" t="s">
        <v>49</v>
      </c>
      <c r="D92" s="4"/>
      <c r="E92" s="4"/>
      <c r="F92" s="5">
        <f>F93</f>
        <v>600</v>
      </c>
      <c r="G92" s="5">
        <f>G93</f>
        <v>0</v>
      </c>
      <c r="H92" s="14">
        <f t="shared" si="7"/>
        <v>600</v>
      </c>
      <c r="I92" s="5">
        <f>I93</f>
        <v>0</v>
      </c>
      <c r="J92" s="14">
        <f t="shared" si="8"/>
        <v>600</v>
      </c>
      <c r="K92" s="5">
        <f>K93</f>
        <v>0</v>
      </c>
      <c r="L92" s="14">
        <f t="shared" si="9"/>
        <v>600</v>
      </c>
      <c r="M92" s="5">
        <f>M93</f>
        <v>0</v>
      </c>
      <c r="N92" s="14">
        <f t="shared" si="10"/>
        <v>600</v>
      </c>
      <c r="O92" s="5">
        <f>O93</f>
        <v>0</v>
      </c>
      <c r="P92" s="14">
        <f t="shared" si="11"/>
        <v>600</v>
      </c>
    </row>
    <row r="93" spans="1:16" s="12" customFormat="1" ht="17.25" customHeight="1">
      <c r="A93" s="24" t="s">
        <v>50</v>
      </c>
      <c r="B93" s="4" t="s">
        <v>57</v>
      </c>
      <c r="C93" s="4" t="s">
        <v>49</v>
      </c>
      <c r="D93" s="4" t="s">
        <v>9</v>
      </c>
      <c r="E93" s="4"/>
      <c r="F93" s="5">
        <f>SUM(F94:F94)</f>
        <v>600</v>
      </c>
      <c r="G93" s="5">
        <f>SUM(G94:G94)</f>
        <v>0</v>
      </c>
      <c r="H93" s="14">
        <f t="shared" si="7"/>
        <v>600</v>
      </c>
      <c r="I93" s="5">
        <f>SUM(I94:I94)</f>
        <v>0</v>
      </c>
      <c r="J93" s="14">
        <f t="shared" si="8"/>
        <v>600</v>
      </c>
      <c r="K93" s="5">
        <f>SUM(K94:K94)</f>
        <v>0</v>
      </c>
      <c r="L93" s="14">
        <f t="shared" si="9"/>
        <v>600</v>
      </c>
      <c r="M93" s="5">
        <f>SUM(M94:M94)</f>
        <v>0</v>
      </c>
      <c r="N93" s="14">
        <f t="shared" si="10"/>
        <v>600</v>
      </c>
      <c r="O93" s="5">
        <f>SUM(O94:O94)</f>
        <v>0</v>
      </c>
      <c r="P93" s="14">
        <f t="shared" si="11"/>
        <v>600</v>
      </c>
    </row>
    <row r="94" spans="1:16" s="12" customFormat="1" ht="17.25" customHeight="1">
      <c r="A94" s="26" t="s">
        <v>79</v>
      </c>
      <c r="B94" s="4" t="s">
        <v>57</v>
      </c>
      <c r="C94" s="4" t="s">
        <v>49</v>
      </c>
      <c r="D94" s="4" t="s">
        <v>9</v>
      </c>
      <c r="E94" s="4" t="s">
        <v>80</v>
      </c>
      <c r="F94" s="5">
        <v>600</v>
      </c>
      <c r="G94" s="14"/>
      <c r="H94" s="14">
        <f t="shared" si="7"/>
        <v>600</v>
      </c>
      <c r="I94" s="14"/>
      <c r="J94" s="14">
        <f t="shared" si="8"/>
        <v>600</v>
      </c>
      <c r="K94" s="14"/>
      <c r="L94" s="14">
        <f t="shared" si="9"/>
        <v>600</v>
      </c>
      <c r="M94" s="14"/>
      <c r="N94" s="14">
        <f t="shared" si="10"/>
        <v>600</v>
      </c>
      <c r="O94" s="14"/>
      <c r="P94" s="14">
        <f t="shared" si="11"/>
        <v>600</v>
      </c>
    </row>
    <row r="95" spans="1:16" s="12" customFormat="1" ht="33">
      <c r="A95" s="24" t="s">
        <v>92</v>
      </c>
      <c r="B95" s="4" t="s">
        <v>58</v>
      </c>
      <c r="C95" s="4"/>
      <c r="D95" s="4"/>
      <c r="E95" s="4"/>
      <c r="F95" s="5">
        <f>F99+F103+F96</f>
        <v>11241.5</v>
      </c>
      <c r="G95" s="5">
        <f>G99+G103+G96</f>
        <v>0</v>
      </c>
      <c r="H95" s="14">
        <f t="shared" si="7"/>
        <v>11241.5</v>
      </c>
      <c r="I95" s="5">
        <f>I99+I103+I96</f>
        <v>0</v>
      </c>
      <c r="J95" s="14">
        <f t="shared" si="8"/>
        <v>11241.5</v>
      </c>
      <c r="K95" s="5">
        <f>K99+K103+K96</f>
        <v>0</v>
      </c>
      <c r="L95" s="14">
        <f t="shared" si="9"/>
        <v>11241.5</v>
      </c>
      <c r="M95" s="5">
        <f>M99+M103+M96</f>
        <v>0</v>
      </c>
      <c r="N95" s="14">
        <f t="shared" si="10"/>
        <v>11241.5</v>
      </c>
      <c r="O95" s="5">
        <f>O99+O103+O96</f>
        <v>-2317</v>
      </c>
      <c r="P95" s="14">
        <f t="shared" si="11"/>
        <v>8924.5</v>
      </c>
    </row>
    <row r="96" spans="1:16" s="12" customFormat="1" ht="17.25" customHeight="1">
      <c r="A96" s="30" t="s">
        <v>81</v>
      </c>
      <c r="B96" s="4" t="s">
        <v>58</v>
      </c>
      <c r="C96" s="4" t="s">
        <v>18</v>
      </c>
      <c r="D96" s="4"/>
      <c r="E96" s="4"/>
      <c r="F96" s="5">
        <f>F97</f>
        <v>550</v>
      </c>
      <c r="G96" s="5">
        <f>G97</f>
        <v>0</v>
      </c>
      <c r="H96" s="14">
        <f t="shared" si="7"/>
        <v>550</v>
      </c>
      <c r="I96" s="5">
        <f>I97</f>
        <v>0</v>
      </c>
      <c r="J96" s="14">
        <f t="shared" si="8"/>
        <v>550</v>
      </c>
      <c r="K96" s="5">
        <f>K97</f>
        <v>0</v>
      </c>
      <c r="L96" s="14">
        <f t="shared" si="9"/>
        <v>550</v>
      </c>
      <c r="M96" s="5">
        <f>M97</f>
        <v>0</v>
      </c>
      <c r="N96" s="14">
        <f t="shared" si="10"/>
        <v>550</v>
      </c>
      <c r="O96" s="5">
        <f>O97</f>
        <v>0</v>
      </c>
      <c r="P96" s="14">
        <f t="shared" si="11"/>
        <v>550</v>
      </c>
    </row>
    <row r="97" spans="1:16" s="12" customFormat="1" ht="33" customHeight="1">
      <c r="A97" s="24" t="s">
        <v>105</v>
      </c>
      <c r="B97" s="4" t="s">
        <v>58</v>
      </c>
      <c r="C97" s="4" t="s">
        <v>18</v>
      </c>
      <c r="D97" s="4" t="s">
        <v>13</v>
      </c>
      <c r="E97" s="4"/>
      <c r="F97" s="5">
        <f>F98</f>
        <v>550</v>
      </c>
      <c r="G97" s="5">
        <f>G98</f>
        <v>0</v>
      </c>
      <c r="H97" s="14">
        <f t="shared" si="7"/>
        <v>550</v>
      </c>
      <c r="I97" s="5">
        <f>I98</f>
        <v>0</v>
      </c>
      <c r="J97" s="14">
        <f t="shared" si="8"/>
        <v>550</v>
      </c>
      <c r="K97" s="5">
        <f>K98</f>
        <v>0</v>
      </c>
      <c r="L97" s="14">
        <f t="shared" si="9"/>
        <v>550</v>
      </c>
      <c r="M97" s="5">
        <f>M98</f>
        <v>0</v>
      </c>
      <c r="N97" s="14">
        <f t="shared" si="10"/>
        <v>550</v>
      </c>
      <c r="O97" s="5">
        <f>O98</f>
        <v>0</v>
      </c>
      <c r="P97" s="14">
        <f t="shared" si="11"/>
        <v>550</v>
      </c>
    </row>
    <row r="98" spans="1:16" s="12" customFormat="1" ht="17.25" customHeight="1">
      <c r="A98" s="27" t="s">
        <v>56</v>
      </c>
      <c r="B98" s="4" t="s">
        <v>58</v>
      </c>
      <c r="C98" s="4" t="s">
        <v>18</v>
      </c>
      <c r="D98" s="4" t="s">
        <v>13</v>
      </c>
      <c r="E98" s="4" t="s">
        <v>55</v>
      </c>
      <c r="F98" s="5">
        <v>550</v>
      </c>
      <c r="G98" s="14"/>
      <c r="H98" s="14">
        <f t="shared" si="7"/>
        <v>550</v>
      </c>
      <c r="I98" s="14"/>
      <c r="J98" s="14">
        <f t="shared" si="8"/>
        <v>550</v>
      </c>
      <c r="K98" s="14"/>
      <c r="L98" s="14">
        <f t="shared" si="9"/>
        <v>550</v>
      </c>
      <c r="M98" s="14"/>
      <c r="N98" s="14">
        <f t="shared" si="10"/>
        <v>550</v>
      </c>
      <c r="O98" s="14"/>
      <c r="P98" s="14">
        <f t="shared" si="11"/>
        <v>550</v>
      </c>
    </row>
    <row r="99" spans="1:16" s="12" customFormat="1">
      <c r="A99" s="26" t="s">
        <v>22</v>
      </c>
      <c r="B99" s="4" t="s">
        <v>58</v>
      </c>
      <c r="C99" s="4" t="s">
        <v>12</v>
      </c>
      <c r="D99" s="4"/>
      <c r="E99" s="4"/>
      <c r="F99" s="5">
        <f>F100</f>
        <v>4827.9999999999991</v>
      </c>
      <c r="G99" s="5">
        <f>G100</f>
        <v>0</v>
      </c>
      <c r="H99" s="14">
        <f t="shared" si="7"/>
        <v>4827.9999999999991</v>
      </c>
      <c r="I99" s="5">
        <f>I100</f>
        <v>0</v>
      </c>
      <c r="J99" s="14">
        <f t="shared" si="8"/>
        <v>4827.9999999999991</v>
      </c>
      <c r="K99" s="5">
        <f>K100</f>
        <v>0</v>
      </c>
      <c r="L99" s="14">
        <f t="shared" si="9"/>
        <v>4827.9999999999991</v>
      </c>
      <c r="M99" s="5">
        <f>M100</f>
        <v>0</v>
      </c>
      <c r="N99" s="14">
        <f t="shared" si="10"/>
        <v>4827.9999999999991</v>
      </c>
      <c r="O99" s="5">
        <f>O100</f>
        <v>-263</v>
      </c>
      <c r="P99" s="14">
        <f t="shared" si="11"/>
        <v>4564.9999999999991</v>
      </c>
    </row>
    <row r="100" spans="1:16" s="12" customFormat="1">
      <c r="A100" s="24" t="s">
        <v>16</v>
      </c>
      <c r="B100" s="4" t="s">
        <v>58</v>
      </c>
      <c r="C100" s="4" t="s">
        <v>12</v>
      </c>
      <c r="D100" s="4" t="s">
        <v>13</v>
      </c>
      <c r="E100" s="4"/>
      <c r="F100" s="5">
        <f>SUM(F101:F102)</f>
        <v>4827.9999999999991</v>
      </c>
      <c r="G100" s="5">
        <f>SUM(G101:G102)</f>
        <v>0</v>
      </c>
      <c r="H100" s="14">
        <f t="shared" si="7"/>
        <v>4827.9999999999991</v>
      </c>
      <c r="I100" s="5">
        <f>SUM(I101:I102)</f>
        <v>0</v>
      </c>
      <c r="J100" s="14">
        <f t="shared" si="8"/>
        <v>4827.9999999999991</v>
      </c>
      <c r="K100" s="5">
        <f>SUM(K101:K102)</f>
        <v>0</v>
      </c>
      <c r="L100" s="14">
        <f t="shared" si="9"/>
        <v>4827.9999999999991</v>
      </c>
      <c r="M100" s="5">
        <f>SUM(M101:M102)</f>
        <v>0</v>
      </c>
      <c r="N100" s="14">
        <f t="shared" si="10"/>
        <v>4827.9999999999991</v>
      </c>
      <c r="O100" s="5">
        <f>SUM(O101:O102)</f>
        <v>-263</v>
      </c>
      <c r="P100" s="14">
        <f t="shared" si="11"/>
        <v>4564.9999999999991</v>
      </c>
    </row>
    <row r="101" spans="1:16" s="12" customFormat="1">
      <c r="A101" s="26" t="s">
        <v>79</v>
      </c>
      <c r="B101" s="4" t="s">
        <v>58</v>
      </c>
      <c r="C101" s="4" t="s">
        <v>12</v>
      </c>
      <c r="D101" s="4" t="s">
        <v>13</v>
      </c>
      <c r="E101" s="4" t="s">
        <v>80</v>
      </c>
      <c r="F101" s="5">
        <f>104.5+129.4</f>
        <v>233.9</v>
      </c>
      <c r="G101" s="14"/>
      <c r="H101" s="14">
        <f t="shared" si="7"/>
        <v>233.9</v>
      </c>
      <c r="I101" s="14"/>
      <c r="J101" s="14">
        <f t="shared" si="8"/>
        <v>233.9</v>
      </c>
      <c r="K101" s="14"/>
      <c r="L101" s="14">
        <f t="shared" si="9"/>
        <v>233.9</v>
      </c>
      <c r="M101" s="14"/>
      <c r="N101" s="14">
        <f t="shared" si="10"/>
        <v>233.9</v>
      </c>
      <c r="O101" s="14"/>
      <c r="P101" s="14">
        <f t="shared" si="11"/>
        <v>233.9</v>
      </c>
    </row>
    <row r="102" spans="1:16" s="12" customFormat="1">
      <c r="A102" s="26" t="s">
        <v>59</v>
      </c>
      <c r="B102" s="4" t="s">
        <v>58</v>
      </c>
      <c r="C102" s="4" t="s">
        <v>12</v>
      </c>
      <c r="D102" s="4" t="s">
        <v>13</v>
      </c>
      <c r="E102" s="4" t="s">
        <v>60</v>
      </c>
      <c r="F102" s="5">
        <f>547.7+3544.2+502.2</f>
        <v>4594.0999999999995</v>
      </c>
      <c r="G102" s="14"/>
      <c r="H102" s="14">
        <f t="shared" si="7"/>
        <v>4594.0999999999995</v>
      </c>
      <c r="I102" s="14"/>
      <c r="J102" s="14">
        <f t="shared" si="8"/>
        <v>4594.0999999999995</v>
      </c>
      <c r="K102" s="14"/>
      <c r="L102" s="14">
        <f t="shared" si="9"/>
        <v>4594.0999999999995</v>
      </c>
      <c r="M102" s="14"/>
      <c r="N102" s="14">
        <f t="shared" si="10"/>
        <v>4594.0999999999995</v>
      </c>
      <c r="O102" s="14">
        <v>-263</v>
      </c>
      <c r="P102" s="14">
        <f t="shared" si="11"/>
        <v>4331.0999999999995</v>
      </c>
    </row>
    <row r="103" spans="1:16" s="12" customFormat="1">
      <c r="A103" s="28" t="s">
        <v>67</v>
      </c>
      <c r="B103" s="4" t="s">
        <v>58</v>
      </c>
      <c r="C103" s="4" t="s">
        <v>14</v>
      </c>
      <c r="D103" s="4"/>
      <c r="E103" s="4"/>
      <c r="F103" s="5">
        <f>F104</f>
        <v>5863.5</v>
      </c>
      <c r="G103" s="5">
        <f>G104</f>
        <v>0</v>
      </c>
      <c r="H103" s="14">
        <f t="shared" si="7"/>
        <v>5863.5</v>
      </c>
      <c r="I103" s="5">
        <f>I104</f>
        <v>0</v>
      </c>
      <c r="J103" s="14">
        <f t="shared" si="8"/>
        <v>5863.5</v>
      </c>
      <c r="K103" s="5">
        <f>K104</f>
        <v>0</v>
      </c>
      <c r="L103" s="14">
        <f t="shared" si="9"/>
        <v>5863.5</v>
      </c>
      <c r="M103" s="5">
        <f>M104</f>
        <v>0</v>
      </c>
      <c r="N103" s="14">
        <f t="shared" si="10"/>
        <v>5863.5</v>
      </c>
      <c r="O103" s="5">
        <f>O104</f>
        <v>-2054</v>
      </c>
      <c r="P103" s="14">
        <f t="shared" si="11"/>
        <v>3809.5</v>
      </c>
    </row>
    <row r="104" spans="1:16" s="12" customFormat="1">
      <c r="A104" s="24" t="s">
        <v>90</v>
      </c>
      <c r="B104" s="4" t="s">
        <v>58</v>
      </c>
      <c r="C104" s="4" t="s">
        <v>14</v>
      </c>
      <c r="D104" s="4" t="s">
        <v>1</v>
      </c>
      <c r="E104" s="4"/>
      <c r="F104" s="5">
        <f>SUM(F105:F106)</f>
        <v>5863.5</v>
      </c>
      <c r="G104" s="5">
        <f>SUM(G105:G106)</f>
        <v>0</v>
      </c>
      <c r="H104" s="14">
        <f t="shared" si="7"/>
        <v>5863.5</v>
      </c>
      <c r="I104" s="5">
        <f>SUM(I105:I106)</f>
        <v>0</v>
      </c>
      <c r="J104" s="14">
        <f t="shared" si="8"/>
        <v>5863.5</v>
      </c>
      <c r="K104" s="5">
        <f>SUM(K105:K106)</f>
        <v>0</v>
      </c>
      <c r="L104" s="14">
        <f t="shared" si="9"/>
        <v>5863.5</v>
      </c>
      <c r="M104" s="5">
        <f>SUM(M105:M106)</f>
        <v>0</v>
      </c>
      <c r="N104" s="14">
        <f t="shared" si="10"/>
        <v>5863.5</v>
      </c>
      <c r="O104" s="5">
        <f>SUM(O105:O106)</f>
        <v>-2054</v>
      </c>
      <c r="P104" s="14">
        <f t="shared" si="11"/>
        <v>3809.5</v>
      </c>
    </row>
    <row r="105" spans="1:16" s="12" customFormat="1">
      <c r="A105" s="26" t="s">
        <v>79</v>
      </c>
      <c r="B105" s="4" t="s">
        <v>58</v>
      </c>
      <c r="C105" s="4" t="s">
        <v>14</v>
      </c>
      <c r="D105" s="4" t="s">
        <v>1</v>
      </c>
      <c r="E105" s="4" t="s">
        <v>80</v>
      </c>
      <c r="F105" s="5">
        <v>67.900000000000006</v>
      </c>
      <c r="G105" s="14"/>
      <c r="H105" s="14">
        <f t="shared" si="7"/>
        <v>67.900000000000006</v>
      </c>
      <c r="I105" s="14"/>
      <c r="J105" s="14">
        <f t="shared" si="8"/>
        <v>67.900000000000006</v>
      </c>
      <c r="K105" s="14"/>
      <c r="L105" s="14">
        <f t="shared" si="9"/>
        <v>67.900000000000006</v>
      </c>
      <c r="M105" s="14"/>
      <c r="N105" s="14">
        <f t="shared" si="10"/>
        <v>67.900000000000006</v>
      </c>
      <c r="O105" s="14">
        <v>-52.5</v>
      </c>
      <c r="P105" s="14">
        <f t="shared" si="11"/>
        <v>15.400000000000006</v>
      </c>
    </row>
    <row r="106" spans="1:16" s="12" customFormat="1">
      <c r="A106" s="26" t="s">
        <v>59</v>
      </c>
      <c r="B106" s="4" t="s">
        <v>58</v>
      </c>
      <c r="C106" s="4" t="s">
        <v>14</v>
      </c>
      <c r="D106" s="4" t="s">
        <v>1</v>
      </c>
      <c r="E106" s="4" t="s">
        <v>60</v>
      </c>
      <c r="F106" s="5">
        <v>5795.6</v>
      </c>
      <c r="G106" s="14"/>
      <c r="H106" s="14">
        <f t="shared" si="7"/>
        <v>5795.6</v>
      </c>
      <c r="I106" s="14"/>
      <c r="J106" s="14">
        <f t="shared" si="8"/>
        <v>5795.6</v>
      </c>
      <c r="K106" s="14"/>
      <c r="L106" s="14">
        <f t="shared" si="9"/>
        <v>5795.6</v>
      </c>
      <c r="M106" s="14"/>
      <c r="N106" s="14">
        <f t="shared" si="10"/>
        <v>5795.6</v>
      </c>
      <c r="O106" s="14">
        <f>-362.7-1638.8</f>
        <v>-2001.5</v>
      </c>
      <c r="P106" s="14">
        <f t="shared" si="11"/>
        <v>3794.1000000000004</v>
      </c>
    </row>
    <row r="107" spans="1:16" s="12" customFormat="1" ht="33">
      <c r="A107" s="32" t="s">
        <v>100</v>
      </c>
      <c r="B107" s="4" t="s">
        <v>97</v>
      </c>
      <c r="C107" s="4"/>
      <c r="D107" s="4"/>
      <c r="E107" s="4"/>
      <c r="F107" s="5">
        <f>F108</f>
        <v>184.5</v>
      </c>
      <c r="G107" s="5">
        <f>G108</f>
        <v>962.5</v>
      </c>
      <c r="H107" s="14">
        <f t="shared" si="7"/>
        <v>1147</v>
      </c>
      <c r="I107" s="5">
        <f>I108</f>
        <v>313.3</v>
      </c>
      <c r="J107" s="14">
        <f t="shared" si="8"/>
        <v>1460.3</v>
      </c>
      <c r="K107" s="5">
        <f>K108</f>
        <v>0</v>
      </c>
      <c r="L107" s="14">
        <f t="shared" si="9"/>
        <v>1460.3</v>
      </c>
      <c r="M107" s="5">
        <f>M108</f>
        <v>0</v>
      </c>
      <c r="N107" s="14">
        <f t="shared" si="10"/>
        <v>1460.3</v>
      </c>
      <c r="O107" s="5">
        <f>O108</f>
        <v>0</v>
      </c>
      <c r="P107" s="14">
        <f t="shared" si="11"/>
        <v>1460.3</v>
      </c>
    </row>
    <row r="108" spans="1:16" s="12" customFormat="1">
      <c r="A108" s="33" t="s">
        <v>22</v>
      </c>
      <c r="B108" s="4" t="s">
        <v>97</v>
      </c>
      <c r="C108" s="4" t="s">
        <v>12</v>
      </c>
      <c r="D108" s="4"/>
      <c r="E108" s="4"/>
      <c r="F108" s="5">
        <f>F109</f>
        <v>184.5</v>
      </c>
      <c r="G108" s="5">
        <f>G109</f>
        <v>962.5</v>
      </c>
      <c r="H108" s="14">
        <f t="shared" si="7"/>
        <v>1147</v>
      </c>
      <c r="I108" s="5">
        <f>I109</f>
        <v>313.3</v>
      </c>
      <c r="J108" s="14">
        <f t="shared" si="8"/>
        <v>1460.3</v>
      </c>
      <c r="K108" s="5">
        <f>K109</f>
        <v>0</v>
      </c>
      <c r="L108" s="14">
        <f t="shared" si="9"/>
        <v>1460.3</v>
      </c>
      <c r="M108" s="5">
        <f>M109</f>
        <v>0</v>
      </c>
      <c r="N108" s="14">
        <f t="shared" si="10"/>
        <v>1460.3</v>
      </c>
      <c r="O108" s="5">
        <f>O109</f>
        <v>0</v>
      </c>
      <c r="P108" s="14">
        <f t="shared" si="11"/>
        <v>1460.3</v>
      </c>
    </row>
    <row r="109" spans="1:16" s="12" customFormat="1">
      <c r="A109" s="34" t="s">
        <v>82</v>
      </c>
      <c r="B109" s="4" t="s">
        <v>97</v>
      </c>
      <c r="C109" s="4" t="s">
        <v>12</v>
      </c>
      <c r="D109" s="4" t="s">
        <v>12</v>
      </c>
      <c r="E109" s="4"/>
      <c r="F109" s="5">
        <f>F111</f>
        <v>184.5</v>
      </c>
      <c r="G109" s="5">
        <f>G111+G110</f>
        <v>962.5</v>
      </c>
      <c r="H109" s="14">
        <f t="shared" si="7"/>
        <v>1147</v>
      </c>
      <c r="I109" s="5">
        <f>I111+I110</f>
        <v>313.3</v>
      </c>
      <c r="J109" s="14">
        <f t="shared" si="8"/>
        <v>1460.3</v>
      </c>
      <c r="K109" s="5">
        <f>K111+K110</f>
        <v>0</v>
      </c>
      <c r="L109" s="14">
        <f t="shared" si="9"/>
        <v>1460.3</v>
      </c>
      <c r="M109" s="5">
        <f>M111+M110</f>
        <v>0</v>
      </c>
      <c r="N109" s="14">
        <f t="shared" si="10"/>
        <v>1460.3</v>
      </c>
      <c r="O109" s="5">
        <f>O111+O110</f>
        <v>0</v>
      </c>
      <c r="P109" s="14">
        <f t="shared" si="11"/>
        <v>1460.3</v>
      </c>
    </row>
    <row r="110" spans="1:16" s="12" customFormat="1">
      <c r="A110" s="20" t="s">
        <v>109</v>
      </c>
      <c r="B110" s="4" t="s">
        <v>97</v>
      </c>
      <c r="C110" s="4" t="s">
        <v>12</v>
      </c>
      <c r="D110" s="4" t="s">
        <v>12</v>
      </c>
      <c r="E110" s="4" t="s">
        <v>108</v>
      </c>
      <c r="F110" s="5"/>
      <c r="G110" s="5">
        <v>962.5</v>
      </c>
      <c r="H110" s="14">
        <f t="shared" si="7"/>
        <v>962.5</v>
      </c>
      <c r="I110" s="5">
        <v>313.3</v>
      </c>
      <c r="J110" s="14">
        <f t="shared" si="8"/>
        <v>1275.8</v>
      </c>
      <c r="K110" s="5"/>
      <c r="L110" s="14">
        <f t="shared" si="9"/>
        <v>1275.8</v>
      </c>
      <c r="M110" s="5"/>
      <c r="N110" s="14">
        <f t="shared" si="10"/>
        <v>1275.8</v>
      </c>
      <c r="O110" s="5"/>
      <c r="P110" s="14">
        <f t="shared" si="11"/>
        <v>1275.8</v>
      </c>
    </row>
    <row r="111" spans="1:16" s="12" customFormat="1">
      <c r="A111" s="35" t="s">
        <v>99</v>
      </c>
      <c r="B111" s="4" t="s">
        <v>97</v>
      </c>
      <c r="C111" s="4" t="s">
        <v>12</v>
      </c>
      <c r="D111" s="4" t="s">
        <v>12</v>
      </c>
      <c r="E111" s="4" t="s">
        <v>98</v>
      </c>
      <c r="F111" s="5">
        <v>184.5</v>
      </c>
      <c r="G111" s="14"/>
      <c r="H111" s="14">
        <f t="shared" si="7"/>
        <v>184.5</v>
      </c>
      <c r="I111" s="14"/>
      <c r="J111" s="14">
        <f t="shared" si="8"/>
        <v>184.5</v>
      </c>
      <c r="K111" s="14"/>
      <c r="L111" s="14">
        <f t="shared" si="9"/>
        <v>184.5</v>
      </c>
      <c r="M111" s="14"/>
      <c r="N111" s="14">
        <f t="shared" si="10"/>
        <v>184.5</v>
      </c>
      <c r="O111" s="14"/>
      <c r="P111" s="14">
        <f t="shared" si="11"/>
        <v>184.5</v>
      </c>
    </row>
    <row r="112" spans="1:16" s="12" customFormat="1">
      <c r="A112" s="25" t="s">
        <v>43</v>
      </c>
      <c r="B112" s="4" t="s">
        <v>32</v>
      </c>
      <c r="C112" s="4"/>
      <c r="D112" s="4"/>
      <c r="E112" s="4"/>
      <c r="F112" s="5">
        <f>F113+F118+F124+F134+F139</f>
        <v>91800.799999999988</v>
      </c>
      <c r="G112" s="5">
        <f>G113+G118+G124+G134+G139</f>
        <v>9635.5999999999985</v>
      </c>
      <c r="H112" s="14">
        <f t="shared" si="7"/>
        <v>101436.4</v>
      </c>
      <c r="I112" s="5">
        <f>I113+I118+I124+I134+I139</f>
        <v>8405.7999999999993</v>
      </c>
      <c r="J112" s="14">
        <f t="shared" si="8"/>
        <v>109842.2</v>
      </c>
      <c r="K112" s="5">
        <f>K113+K118+K124+K134+K139</f>
        <v>0</v>
      </c>
      <c r="L112" s="14">
        <f t="shared" si="9"/>
        <v>109842.2</v>
      </c>
      <c r="M112" s="5">
        <f>M113+M118+M124+M134+M139</f>
        <v>-11285.3</v>
      </c>
      <c r="N112" s="14">
        <f t="shared" si="10"/>
        <v>98556.9</v>
      </c>
      <c r="O112" s="5">
        <f>O113+O118+O124+O134+O139</f>
        <v>12661.5</v>
      </c>
      <c r="P112" s="14">
        <f t="shared" si="11"/>
        <v>111218.4</v>
      </c>
    </row>
    <row r="113" spans="1:16" s="12" customFormat="1">
      <c r="A113" s="25" t="s">
        <v>44</v>
      </c>
      <c r="B113" s="4" t="s">
        <v>45</v>
      </c>
      <c r="C113" s="4"/>
      <c r="D113" s="4"/>
      <c r="E113" s="4"/>
      <c r="F113" s="5">
        <f>F115</f>
        <v>1772.8</v>
      </c>
      <c r="G113" s="5">
        <f>G115</f>
        <v>0</v>
      </c>
      <c r="H113" s="14">
        <f t="shared" si="7"/>
        <v>1772.8</v>
      </c>
      <c r="I113" s="5">
        <f>I115</f>
        <v>0</v>
      </c>
      <c r="J113" s="14">
        <f t="shared" si="8"/>
        <v>1772.8</v>
      </c>
      <c r="K113" s="5">
        <f>K115</f>
        <v>0</v>
      </c>
      <c r="L113" s="14">
        <f t="shared" si="9"/>
        <v>1772.8</v>
      </c>
      <c r="M113" s="5">
        <f>M115</f>
        <v>0</v>
      </c>
      <c r="N113" s="14">
        <f t="shared" si="10"/>
        <v>1772.8</v>
      </c>
      <c r="O113" s="5">
        <f>O115</f>
        <v>0</v>
      </c>
      <c r="P113" s="14">
        <f t="shared" si="11"/>
        <v>1772.8</v>
      </c>
    </row>
    <row r="114" spans="1:16" s="12" customFormat="1">
      <c r="A114" s="26" t="s">
        <v>22</v>
      </c>
      <c r="B114" s="4" t="s">
        <v>45</v>
      </c>
      <c r="C114" s="4" t="s">
        <v>12</v>
      </c>
      <c r="D114" s="4"/>
      <c r="E114" s="4"/>
      <c r="F114" s="5">
        <f>F115</f>
        <v>1772.8</v>
      </c>
      <c r="G114" s="5">
        <f>G115</f>
        <v>0</v>
      </c>
      <c r="H114" s="14">
        <f t="shared" si="7"/>
        <v>1772.8</v>
      </c>
      <c r="I114" s="5">
        <f>I115</f>
        <v>0</v>
      </c>
      <c r="J114" s="14">
        <f t="shared" si="8"/>
        <v>1772.8</v>
      </c>
      <c r="K114" s="5">
        <f>K115</f>
        <v>0</v>
      </c>
      <c r="L114" s="14">
        <f t="shared" si="9"/>
        <v>1772.8</v>
      </c>
      <c r="M114" s="5">
        <f>M115</f>
        <v>0</v>
      </c>
      <c r="N114" s="14">
        <f t="shared" si="10"/>
        <v>1772.8</v>
      </c>
      <c r="O114" s="5">
        <f>O115</f>
        <v>0</v>
      </c>
      <c r="P114" s="14">
        <f t="shared" si="11"/>
        <v>1772.8</v>
      </c>
    </row>
    <row r="115" spans="1:16" s="12" customFormat="1">
      <c r="A115" s="24" t="s">
        <v>16</v>
      </c>
      <c r="B115" s="4" t="s">
        <v>45</v>
      </c>
      <c r="C115" s="4" t="s">
        <v>12</v>
      </c>
      <c r="D115" s="4" t="s">
        <v>13</v>
      </c>
      <c r="E115" s="4"/>
      <c r="F115" s="5">
        <f>SUM(F116:F117)</f>
        <v>1772.8</v>
      </c>
      <c r="G115" s="5">
        <f>SUM(G116:G117)</f>
        <v>0</v>
      </c>
      <c r="H115" s="14">
        <f t="shared" si="7"/>
        <v>1772.8</v>
      </c>
      <c r="I115" s="5">
        <f>SUM(I116:I117)</f>
        <v>0</v>
      </c>
      <c r="J115" s="14">
        <f t="shared" si="8"/>
        <v>1772.8</v>
      </c>
      <c r="K115" s="5">
        <f>SUM(K116:K117)</f>
        <v>0</v>
      </c>
      <c r="L115" s="14">
        <f t="shared" si="9"/>
        <v>1772.8</v>
      </c>
      <c r="M115" s="5">
        <f>SUM(M116:M117)</f>
        <v>0</v>
      </c>
      <c r="N115" s="14">
        <f t="shared" si="10"/>
        <v>1772.8</v>
      </c>
      <c r="O115" s="5">
        <f>SUM(O116:O117)</f>
        <v>0</v>
      </c>
      <c r="P115" s="14">
        <f t="shared" si="11"/>
        <v>1772.8</v>
      </c>
    </row>
    <row r="116" spans="1:16" s="12" customFormat="1">
      <c r="A116" s="26" t="s">
        <v>79</v>
      </c>
      <c r="B116" s="4" t="s">
        <v>45</v>
      </c>
      <c r="C116" s="4" t="s">
        <v>12</v>
      </c>
      <c r="D116" s="4" t="s">
        <v>13</v>
      </c>
      <c r="E116" s="4" t="s">
        <v>80</v>
      </c>
      <c r="F116" s="5">
        <v>63.8</v>
      </c>
      <c r="G116" s="14">
        <v>-20.7</v>
      </c>
      <c r="H116" s="14">
        <f t="shared" si="7"/>
        <v>43.099999999999994</v>
      </c>
      <c r="I116" s="14"/>
      <c r="J116" s="14">
        <f t="shared" si="8"/>
        <v>43.099999999999994</v>
      </c>
      <c r="K116" s="14"/>
      <c r="L116" s="14">
        <f t="shared" si="9"/>
        <v>43.099999999999994</v>
      </c>
      <c r="M116" s="14"/>
      <c r="N116" s="14">
        <f t="shared" si="10"/>
        <v>43.099999999999994</v>
      </c>
      <c r="O116" s="14"/>
      <c r="P116" s="14">
        <f t="shared" si="11"/>
        <v>43.099999999999994</v>
      </c>
    </row>
    <row r="117" spans="1:16" s="12" customFormat="1">
      <c r="A117" s="26" t="s">
        <v>59</v>
      </c>
      <c r="B117" s="4" t="s">
        <v>45</v>
      </c>
      <c r="C117" s="4" t="s">
        <v>12</v>
      </c>
      <c r="D117" s="4" t="s">
        <v>13</v>
      </c>
      <c r="E117" s="4" t="s">
        <v>60</v>
      </c>
      <c r="F117" s="5">
        <v>1709</v>
      </c>
      <c r="G117" s="14">
        <v>20.7</v>
      </c>
      <c r="H117" s="14">
        <f t="shared" si="7"/>
        <v>1729.7</v>
      </c>
      <c r="I117" s="14"/>
      <c r="J117" s="14">
        <f t="shared" si="8"/>
        <v>1729.7</v>
      </c>
      <c r="K117" s="14"/>
      <c r="L117" s="14">
        <f t="shared" si="9"/>
        <v>1729.7</v>
      </c>
      <c r="M117" s="14"/>
      <c r="N117" s="14">
        <f t="shared" si="10"/>
        <v>1729.7</v>
      </c>
      <c r="O117" s="14"/>
      <c r="P117" s="14">
        <f t="shared" si="11"/>
        <v>1729.7</v>
      </c>
    </row>
    <row r="118" spans="1:16" s="12" customFormat="1" ht="49.5" customHeight="1">
      <c r="A118" s="25" t="s">
        <v>74</v>
      </c>
      <c r="B118" s="4" t="s">
        <v>75</v>
      </c>
      <c r="C118" s="4"/>
      <c r="D118" s="4"/>
      <c r="E118" s="4"/>
      <c r="F118" s="5">
        <f>F119</f>
        <v>32252.199999999997</v>
      </c>
      <c r="G118" s="5">
        <f>G119</f>
        <v>2364.7999999999993</v>
      </c>
      <c r="H118" s="14">
        <f t="shared" si="7"/>
        <v>34617</v>
      </c>
      <c r="I118" s="5">
        <f>I119</f>
        <v>0</v>
      </c>
      <c r="J118" s="14">
        <f t="shared" si="8"/>
        <v>34617</v>
      </c>
      <c r="K118" s="5">
        <f>K119</f>
        <v>0</v>
      </c>
      <c r="L118" s="14">
        <f t="shared" si="9"/>
        <v>34617</v>
      </c>
      <c r="M118" s="5">
        <f>M119</f>
        <v>0</v>
      </c>
      <c r="N118" s="14">
        <f t="shared" si="10"/>
        <v>34617</v>
      </c>
      <c r="O118" s="5">
        <f>O119</f>
        <v>0</v>
      </c>
      <c r="P118" s="14">
        <f t="shared" si="11"/>
        <v>34617</v>
      </c>
    </row>
    <row r="119" spans="1:16" s="12" customFormat="1">
      <c r="A119" s="28" t="s">
        <v>22</v>
      </c>
      <c r="B119" s="4" t="s">
        <v>75</v>
      </c>
      <c r="C119" s="4" t="s">
        <v>12</v>
      </c>
      <c r="D119" s="4"/>
      <c r="E119" s="4"/>
      <c r="F119" s="5">
        <f>F120</f>
        <v>32252.199999999997</v>
      </c>
      <c r="G119" s="5">
        <f>G120</f>
        <v>2364.7999999999993</v>
      </c>
      <c r="H119" s="14">
        <f t="shared" si="7"/>
        <v>34617</v>
      </c>
      <c r="I119" s="5">
        <f>I120</f>
        <v>0</v>
      </c>
      <c r="J119" s="14">
        <f t="shared" si="8"/>
        <v>34617</v>
      </c>
      <c r="K119" s="5">
        <f>K120</f>
        <v>0</v>
      </c>
      <c r="L119" s="14">
        <f t="shared" si="9"/>
        <v>34617</v>
      </c>
      <c r="M119" s="5">
        <f>M120</f>
        <v>0</v>
      </c>
      <c r="N119" s="14">
        <f t="shared" si="10"/>
        <v>34617</v>
      </c>
      <c r="O119" s="5">
        <f>O120</f>
        <v>0</v>
      </c>
      <c r="P119" s="14">
        <f t="shared" si="11"/>
        <v>34617</v>
      </c>
    </row>
    <row r="120" spans="1:16" s="12" customFormat="1">
      <c r="A120" s="24" t="s">
        <v>65</v>
      </c>
      <c r="B120" s="4" t="s">
        <v>75</v>
      </c>
      <c r="C120" s="4" t="s">
        <v>12</v>
      </c>
      <c r="D120" s="4" t="s">
        <v>13</v>
      </c>
      <c r="E120" s="4"/>
      <c r="F120" s="5">
        <f>SUM(F121:F123)</f>
        <v>32252.199999999997</v>
      </c>
      <c r="G120" s="5">
        <f>SUM(G121:G123)</f>
        <v>2364.7999999999993</v>
      </c>
      <c r="H120" s="14">
        <f t="shared" si="7"/>
        <v>34617</v>
      </c>
      <c r="I120" s="5">
        <f>SUM(I121:I123)</f>
        <v>0</v>
      </c>
      <c r="J120" s="14">
        <f t="shared" si="8"/>
        <v>34617</v>
      </c>
      <c r="K120" s="5">
        <f>SUM(K121:K123)</f>
        <v>0</v>
      </c>
      <c r="L120" s="14">
        <f t="shared" si="9"/>
        <v>34617</v>
      </c>
      <c r="M120" s="5">
        <f>SUM(M121:M123)</f>
        <v>0</v>
      </c>
      <c r="N120" s="14">
        <f t="shared" si="10"/>
        <v>34617</v>
      </c>
      <c r="O120" s="5">
        <f>SUM(O121:O123)</f>
        <v>0</v>
      </c>
      <c r="P120" s="14">
        <f t="shared" si="11"/>
        <v>34617</v>
      </c>
    </row>
    <row r="121" spans="1:16" s="12" customFormat="1">
      <c r="A121" s="36" t="s">
        <v>83</v>
      </c>
      <c r="B121" s="4" t="s">
        <v>75</v>
      </c>
      <c r="C121" s="4" t="s">
        <v>12</v>
      </c>
      <c r="D121" s="4" t="s">
        <v>13</v>
      </c>
      <c r="E121" s="13" t="s">
        <v>25</v>
      </c>
      <c r="F121" s="5">
        <v>6042.2</v>
      </c>
      <c r="G121" s="14">
        <f>-1500-3542.2</f>
        <v>-5042.2</v>
      </c>
      <c r="H121" s="14">
        <f t="shared" si="7"/>
        <v>1000</v>
      </c>
      <c r="I121" s="14"/>
      <c r="J121" s="14">
        <f t="shared" si="8"/>
        <v>1000</v>
      </c>
      <c r="K121" s="14"/>
      <c r="L121" s="14">
        <f t="shared" si="9"/>
        <v>1000</v>
      </c>
      <c r="M121" s="14"/>
      <c r="N121" s="14">
        <f t="shared" si="10"/>
        <v>1000</v>
      </c>
      <c r="O121" s="14"/>
      <c r="P121" s="14">
        <f t="shared" si="11"/>
        <v>1000</v>
      </c>
    </row>
    <row r="122" spans="1:16" s="12" customFormat="1">
      <c r="A122" s="26" t="s">
        <v>79</v>
      </c>
      <c r="B122" s="4" t="s">
        <v>75</v>
      </c>
      <c r="C122" s="4" t="s">
        <v>12</v>
      </c>
      <c r="D122" s="4" t="s">
        <v>13</v>
      </c>
      <c r="E122" s="4" t="s">
        <v>80</v>
      </c>
      <c r="F122" s="5">
        <v>207.9</v>
      </c>
      <c r="G122" s="14">
        <f>90-112.8+180+500</f>
        <v>657.2</v>
      </c>
      <c r="H122" s="14">
        <f t="shared" si="7"/>
        <v>865.1</v>
      </c>
      <c r="I122" s="14">
        <v>8.9</v>
      </c>
      <c r="J122" s="14">
        <f t="shared" si="8"/>
        <v>874</v>
      </c>
      <c r="K122" s="14"/>
      <c r="L122" s="14">
        <f t="shared" si="9"/>
        <v>874</v>
      </c>
      <c r="M122" s="14"/>
      <c r="N122" s="14">
        <f t="shared" si="10"/>
        <v>874</v>
      </c>
      <c r="O122" s="14"/>
      <c r="P122" s="14">
        <f t="shared" si="11"/>
        <v>874</v>
      </c>
    </row>
    <row r="123" spans="1:16" s="12" customFormat="1">
      <c r="A123" s="26" t="s">
        <v>59</v>
      </c>
      <c r="B123" s="4" t="s">
        <v>75</v>
      </c>
      <c r="C123" s="4" t="s">
        <v>12</v>
      </c>
      <c r="D123" s="4" t="s">
        <v>13</v>
      </c>
      <c r="E123" s="4" t="s">
        <v>60</v>
      </c>
      <c r="F123" s="5">
        <v>26002.1</v>
      </c>
      <c r="G123" s="14">
        <f>3900-5153.3+5140.9+3362.2-500</f>
        <v>6749.7999999999993</v>
      </c>
      <c r="H123" s="14">
        <f t="shared" si="7"/>
        <v>32751.899999999998</v>
      </c>
      <c r="I123" s="14">
        <v>-8.9</v>
      </c>
      <c r="J123" s="14">
        <f t="shared" si="8"/>
        <v>32742.999999999996</v>
      </c>
      <c r="K123" s="14"/>
      <c r="L123" s="14">
        <f t="shared" si="9"/>
        <v>32742.999999999996</v>
      </c>
      <c r="M123" s="14"/>
      <c r="N123" s="14">
        <f t="shared" si="10"/>
        <v>32742.999999999996</v>
      </c>
      <c r="O123" s="14"/>
      <c r="P123" s="14">
        <f t="shared" si="11"/>
        <v>32742.999999999996</v>
      </c>
    </row>
    <row r="124" spans="1:16" s="12" customFormat="1">
      <c r="A124" s="24" t="s">
        <v>104</v>
      </c>
      <c r="B124" s="4" t="s">
        <v>76</v>
      </c>
      <c r="C124" s="4"/>
      <c r="D124" s="4"/>
      <c r="E124" s="4"/>
      <c r="F124" s="5">
        <f>F125+F128</f>
        <v>14383.7</v>
      </c>
      <c r="G124" s="5">
        <f>G125+G128</f>
        <v>0</v>
      </c>
      <c r="H124" s="14">
        <f t="shared" si="7"/>
        <v>14383.7</v>
      </c>
      <c r="I124" s="5">
        <f>I125+I128</f>
        <v>6449.4</v>
      </c>
      <c r="J124" s="14">
        <f t="shared" si="8"/>
        <v>20833.099999999999</v>
      </c>
      <c r="K124" s="5">
        <f>K125+K128</f>
        <v>0</v>
      </c>
      <c r="L124" s="14">
        <f t="shared" si="9"/>
        <v>20833.099999999999</v>
      </c>
      <c r="M124" s="5">
        <f>M125+M128</f>
        <v>0</v>
      </c>
      <c r="N124" s="14">
        <f t="shared" si="10"/>
        <v>20833.099999999999</v>
      </c>
      <c r="O124" s="5">
        <f>O125+O128</f>
        <v>0</v>
      </c>
      <c r="P124" s="14">
        <f t="shared" si="11"/>
        <v>20833.099999999999</v>
      </c>
    </row>
    <row r="125" spans="1:16" s="12" customFormat="1">
      <c r="A125" s="24" t="s">
        <v>22</v>
      </c>
      <c r="B125" s="1" t="s">
        <v>76</v>
      </c>
      <c r="C125" s="4" t="s">
        <v>12</v>
      </c>
      <c r="D125" s="4"/>
      <c r="E125" s="4"/>
      <c r="F125" s="5">
        <f>SUM(F126)</f>
        <v>5565.2</v>
      </c>
      <c r="G125" s="5">
        <f>SUM(G126)</f>
        <v>1</v>
      </c>
      <c r="H125" s="14">
        <f t="shared" si="7"/>
        <v>5566.2</v>
      </c>
      <c r="I125" s="5">
        <f>SUM(I126)</f>
        <v>0</v>
      </c>
      <c r="J125" s="14">
        <f t="shared" si="8"/>
        <v>5566.2</v>
      </c>
      <c r="K125" s="5">
        <f>SUM(K126)</f>
        <v>0</v>
      </c>
      <c r="L125" s="14">
        <f t="shared" si="9"/>
        <v>5566.2</v>
      </c>
      <c r="M125" s="5">
        <f>SUM(M126)</f>
        <v>0</v>
      </c>
      <c r="N125" s="14">
        <f t="shared" si="10"/>
        <v>5566.2</v>
      </c>
      <c r="O125" s="5">
        <f>SUM(O126)</f>
        <v>0</v>
      </c>
      <c r="P125" s="14">
        <f t="shared" si="11"/>
        <v>5566.2</v>
      </c>
    </row>
    <row r="126" spans="1:16" s="12" customFormat="1">
      <c r="A126" s="24" t="s">
        <v>16</v>
      </c>
      <c r="B126" s="1" t="s">
        <v>76</v>
      </c>
      <c r="C126" s="4" t="s">
        <v>12</v>
      </c>
      <c r="D126" s="4" t="s">
        <v>13</v>
      </c>
      <c r="E126" s="4"/>
      <c r="F126" s="5">
        <f>F127</f>
        <v>5565.2</v>
      </c>
      <c r="G126" s="5">
        <f>G127</f>
        <v>1</v>
      </c>
      <c r="H126" s="14">
        <f t="shared" si="7"/>
        <v>5566.2</v>
      </c>
      <c r="I126" s="5">
        <f>I127</f>
        <v>0</v>
      </c>
      <c r="J126" s="14">
        <f t="shared" si="8"/>
        <v>5566.2</v>
      </c>
      <c r="K126" s="5">
        <f>K127</f>
        <v>0</v>
      </c>
      <c r="L126" s="14">
        <f t="shared" si="9"/>
        <v>5566.2</v>
      </c>
      <c r="M126" s="5">
        <f>M127</f>
        <v>0</v>
      </c>
      <c r="N126" s="14">
        <f t="shared" si="10"/>
        <v>5566.2</v>
      </c>
      <c r="O126" s="5">
        <f>O127</f>
        <v>0</v>
      </c>
      <c r="P126" s="14">
        <f t="shared" si="11"/>
        <v>5566.2</v>
      </c>
    </row>
    <row r="127" spans="1:16" s="12" customFormat="1">
      <c r="A127" s="26" t="s">
        <v>59</v>
      </c>
      <c r="B127" s="1" t="s">
        <v>76</v>
      </c>
      <c r="C127" s="4" t="s">
        <v>12</v>
      </c>
      <c r="D127" s="4" t="s">
        <v>13</v>
      </c>
      <c r="E127" s="4" t="s">
        <v>60</v>
      </c>
      <c r="F127" s="5">
        <v>5565.2</v>
      </c>
      <c r="G127" s="14">
        <v>1</v>
      </c>
      <c r="H127" s="14">
        <f t="shared" si="7"/>
        <v>5566.2</v>
      </c>
      <c r="I127" s="14"/>
      <c r="J127" s="14">
        <f t="shared" si="8"/>
        <v>5566.2</v>
      </c>
      <c r="K127" s="14"/>
      <c r="L127" s="14">
        <f t="shared" si="9"/>
        <v>5566.2</v>
      </c>
      <c r="M127" s="14"/>
      <c r="N127" s="14">
        <f t="shared" si="10"/>
        <v>5566.2</v>
      </c>
      <c r="O127" s="14"/>
      <c r="P127" s="14">
        <f t="shared" si="11"/>
        <v>5566.2</v>
      </c>
    </row>
    <row r="128" spans="1:16" s="12" customFormat="1">
      <c r="A128" s="24" t="s">
        <v>21</v>
      </c>
      <c r="B128" s="1" t="s">
        <v>76</v>
      </c>
      <c r="C128" s="4" t="s">
        <v>49</v>
      </c>
      <c r="D128" s="4"/>
      <c r="E128" s="4"/>
      <c r="F128" s="5">
        <f>SUM(F129)</f>
        <v>8818.5</v>
      </c>
      <c r="G128" s="5">
        <f>SUM(G129)</f>
        <v>-1</v>
      </c>
      <c r="H128" s="14">
        <f t="shared" si="7"/>
        <v>8817.5</v>
      </c>
      <c r="I128" s="5">
        <f>SUM(I129,I132)</f>
        <v>6449.4</v>
      </c>
      <c r="J128" s="14">
        <f t="shared" si="8"/>
        <v>15266.9</v>
      </c>
      <c r="K128" s="5">
        <f>SUM(K129,K132)</f>
        <v>0</v>
      </c>
      <c r="L128" s="14">
        <f t="shared" si="9"/>
        <v>15266.9</v>
      </c>
      <c r="M128" s="5">
        <f>SUM(M129,M132)</f>
        <v>0</v>
      </c>
      <c r="N128" s="14">
        <f t="shared" si="10"/>
        <v>15266.9</v>
      </c>
      <c r="O128" s="5">
        <f>SUM(O129,O132)</f>
        <v>0</v>
      </c>
      <c r="P128" s="14">
        <f t="shared" si="11"/>
        <v>15266.9</v>
      </c>
    </row>
    <row r="129" spans="1:16" s="12" customFormat="1">
      <c r="A129" s="24" t="s">
        <v>50</v>
      </c>
      <c r="B129" s="1" t="s">
        <v>76</v>
      </c>
      <c r="C129" s="4" t="s">
        <v>49</v>
      </c>
      <c r="D129" s="4" t="s">
        <v>9</v>
      </c>
      <c r="E129" s="4"/>
      <c r="F129" s="5">
        <f>SUM(F130:F131)</f>
        <v>8818.5</v>
      </c>
      <c r="G129" s="5">
        <f>SUM(G130:G131)</f>
        <v>-1</v>
      </c>
      <c r="H129" s="14">
        <f t="shared" si="7"/>
        <v>8817.5</v>
      </c>
      <c r="I129" s="5"/>
      <c r="J129" s="14">
        <f t="shared" si="8"/>
        <v>8817.5</v>
      </c>
      <c r="K129" s="5"/>
      <c r="L129" s="14">
        <f>J129+K129</f>
        <v>8817.5</v>
      </c>
      <c r="M129" s="5">
        <f>M130+M131</f>
        <v>0</v>
      </c>
      <c r="N129" s="14">
        <f>L129+M129</f>
        <v>8817.5</v>
      </c>
      <c r="O129" s="5">
        <f>O130+O131</f>
        <v>0</v>
      </c>
      <c r="P129" s="14">
        <f t="shared" si="11"/>
        <v>8817.5</v>
      </c>
    </row>
    <row r="130" spans="1:16" s="12" customFormat="1">
      <c r="A130" s="24" t="s">
        <v>35</v>
      </c>
      <c r="B130" s="1" t="s">
        <v>76</v>
      </c>
      <c r="C130" s="4" t="s">
        <v>49</v>
      </c>
      <c r="D130" s="4" t="s">
        <v>9</v>
      </c>
      <c r="E130" s="4" t="s">
        <v>34</v>
      </c>
      <c r="F130" s="5">
        <v>4500</v>
      </c>
      <c r="G130" s="14">
        <v>-50</v>
      </c>
      <c r="H130" s="14">
        <f t="shared" si="7"/>
        <v>4450</v>
      </c>
      <c r="I130" s="14"/>
      <c r="J130" s="14">
        <f t="shared" si="8"/>
        <v>4450</v>
      </c>
      <c r="K130" s="14"/>
      <c r="L130" s="14">
        <f t="shared" si="9"/>
        <v>4450</v>
      </c>
      <c r="M130" s="14">
        <v>-200</v>
      </c>
      <c r="N130" s="14">
        <f t="shared" si="10"/>
        <v>4250</v>
      </c>
      <c r="O130" s="14"/>
      <c r="P130" s="14">
        <f t="shared" si="11"/>
        <v>4250</v>
      </c>
    </row>
    <row r="131" spans="1:16" s="12" customFormat="1">
      <c r="A131" s="26" t="s">
        <v>79</v>
      </c>
      <c r="B131" s="1" t="s">
        <v>76</v>
      </c>
      <c r="C131" s="4" t="s">
        <v>49</v>
      </c>
      <c r="D131" s="4" t="s">
        <v>9</v>
      </c>
      <c r="E131" s="4" t="s">
        <v>80</v>
      </c>
      <c r="F131" s="5">
        <v>4318.5</v>
      </c>
      <c r="G131" s="14">
        <f>50-1</f>
        <v>49</v>
      </c>
      <c r="H131" s="14">
        <f t="shared" si="7"/>
        <v>4367.5</v>
      </c>
      <c r="I131" s="14"/>
      <c r="J131" s="14">
        <f t="shared" si="8"/>
        <v>4367.5</v>
      </c>
      <c r="K131" s="14"/>
      <c r="L131" s="14">
        <f t="shared" si="9"/>
        <v>4367.5</v>
      </c>
      <c r="M131" s="14">
        <v>200</v>
      </c>
      <c r="N131" s="14">
        <f t="shared" si="10"/>
        <v>4567.5</v>
      </c>
      <c r="O131" s="14"/>
      <c r="P131" s="14">
        <f t="shared" si="11"/>
        <v>4567.5</v>
      </c>
    </row>
    <row r="132" spans="1:16" s="12" customFormat="1">
      <c r="A132" s="26" t="s">
        <v>111</v>
      </c>
      <c r="B132" s="1" t="s">
        <v>76</v>
      </c>
      <c r="C132" s="4" t="s">
        <v>49</v>
      </c>
      <c r="D132" s="4" t="s">
        <v>53</v>
      </c>
      <c r="E132" s="4"/>
      <c r="F132" s="5"/>
      <c r="G132" s="14"/>
      <c r="H132" s="14"/>
      <c r="I132" s="14">
        <f>I133</f>
        <v>6449.4</v>
      </c>
      <c r="J132" s="14">
        <f t="shared" si="8"/>
        <v>6449.4</v>
      </c>
      <c r="K132" s="14">
        <f>K133</f>
        <v>0</v>
      </c>
      <c r="L132" s="14">
        <f t="shared" si="9"/>
        <v>6449.4</v>
      </c>
      <c r="M132" s="14">
        <f>M133</f>
        <v>0</v>
      </c>
      <c r="N132" s="14">
        <f t="shared" si="10"/>
        <v>6449.4</v>
      </c>
      <c r="O132" s="14">
        <f>O133</f>
        <v>0</v>
      </c>
      <c r="P132" s="14">
        <f t="shared" si="11"/>
        <v>6449.4</v>
      </c>
    </row>
    <row r="133" spans="1:16" s="12" customFormat="1">
      <c r="A133" s="42" t="s">
        <v>73</v>
      </c>
      <c r="B133" s="1" t="s">
        <v>76</v>
      </c>
      <c r="C133" s="4" t="s">
        <v>49</v>
      </c>
      <c r="D133" s="4" t="s">
        <v>53</v>
      </c>
      <c r="E133" s="4" t="s">
        <v>2</v>
      </c>
      <c r="F133" s="5"/>
      <c r="G133" s="14"/>
      <c r="H133" s="14"/>
      <c r="I133" s="14">
        <v>6449.4</v>
      </c>
      <c r="J133" s="14">
        <f t="shared" si="8"/>
        <v>6449.4</v>
      </c>
      <c r="K133" s="14"/>
      <c r="L133" s="14">
        <f t="shared" si="9"/>
        <v>6449.4</v>
      </c>
      <c r="M133" s="14"/>
      <c r="N133" s="14">
        <f t="shared" si="10"/>
        <v>6449.4</v>
      </c>
      <c r="O133" s="14"/>
      <c r="P133" s="14">
        <f t="shared" si="11"/>
        <v>6449.4</v>
      </c>
    </row>
    <row r="134" spans="1:16" s="12" customFormat="1">
      <c r="A134" s="29" t="s">
        <v>77</v>
      </c>
      <c r="B134" s="1" t="s">
        <v>78</v>
      </c>
      <c r="C134" s="4"/>
      <c r="D134" s="4"/>
      <c r="E134" s="4"/>
      <c r="F134" s="5">
        <f>F135</f>
        <v>10710.7</v>
      </c>
      <c r="G134" s="5">
        <f>G135</f>
        <v>0</v>
      </c>
      <c r="H134" s="14">
        <f t="shared" si="7"/>
        <v>10710.7</v>
      </c>
      <c r="I134" s="5">
        <f>I135</f>
        <v>0</v>
      </c>
      <c r="J134" s="14">
        <f t="shared" si="8"/>
        <v>10710.7</v>
      </c>
      <c r="K134" s="5">
        <f>K135</f>
        <v>0</v>
      </c>
      <c r="L134" s="14">
        <f t="shared" si="9"/>
        <v>10710.7</v>
      </c>
      <c r="M134" s="5">
        <f>M135</f>
        <v>0</v>
      </c>
      <c r="N134" s="14">
        <f t="shared" si="10"/>
        <v>10710.7</v>
      </c>
      <c r="O134" s="5">
        <f>O135</f>
        <v>12661.5</v>
      </c>
      <c r="P134" s="14">
        <f t="shared" si="11"/>
        <v>23372.2</v>
      </c>
    </row>
    <row r="135" spans="1:16" s="12" customFormat="1">
      <c r="A135" s="28" t="s">
        <v>67</v>
      </c>
      <c r="B135" s="1" t="s">
        <v>78</v>
      </c>
      <c r="C135" s="4" t="s">
        <v>14</v>
      </c>
      <c r="D135" s="4"/>
      <c r="E135" s="4"/>
      <c r="F135" s="5">
        <f>F136</f>
        <v>10710.7</v>
      </c>
      <c r="G135" s="5">
        <f>G136</f>
        <v>0</v>
      </c>
      <c r="H135" s="14">
        <f t="shared" si="7"/>
        <v>10710.7</v>
      </c>
      <c r="I135" s="5">
        <f>I136</f>
        <v>0</v>
      </c>
      <c r="J135" s="14">
        <f t="shared" si="8"/>
        <v>10710.7</v>
      </c>
      <c r="K135" s="5">
        <f>K136</f>
        <v>0</v>
      </c>
      <c r="L135" s="14">
        <f t="shared" si="9"/>
        <v>10710.7</v>
      </c>
      <c r="M135" s="5">
        <f>M136</f>
        <v>0</v>
      </c>
      <c r="N135" s="14">
        <f t="shared" si="10"/>
        <v>10710.7</v>
      </c>
      <c r="O135" s="5">
        <f>O136</f>
        <v>12661.5</v>
      </c>
      <c r="P135" s="14">
        <f t="shared" si="11"/>
        <v>23372.2</v>
      </c>
    </row>
    <row r="136" spans="1:16" s="12" customFormat="1">
      <c r="A136" s="24" t="s">
        <v>90</v>
      </c>
      <c r="B136" s="1" t="s">
        <v>78</v>
      </c>
      <c r="C136" s="4" t="s">
        <v>14</v>
      </c>
      <c r="D136" s="4" t="s">
        <v>1</v>
      </c>
      <c r="E136" s="4"/>
      <c r="F136" s="5">
        <f>SUM(F137:F138)</f>
        <v>10710.7</v>
      </c>
      <c r="G136" s="5">
        <f>SUM(G137:G138)</f>
        <v>0</v>
      </c>
      <c r="H136" s="14">
        <f t="shared" si="7"/>
        <v>10710.7</v>
      </c>
      <c r="I136" s="5">
        <f>SUM(I137:I138)</f>
        <v>0</v>
      </c>
      <c r="J136" s="14">
        <f t="shared" si="8"/>
        <v>10710.7</v>
      </c>
      <c r="K136" s="5">
        <f>SUM(K137:K138)</f>
        <v>0</v>
      </c>
      <c r="L136" s="14">
        <f t="shared" si="9"/>
        <v>10710.7</v>
      </c>
      <c r="M136" s="5">
        <f>SUM(M137:M138)</f>
        <v>0</v>
      </c>
      <c r="N136" s="14">
        <f t="shared" si="10"/>
        <v>10710.7</v>
      </c>
      <c r="O136" s="5">
        <f>SUM(O137:O138)</f>
        <v>12661.5</v>
      </c>
      <c r="P136" s="14">
        <f t="shared" si="11"/>
        <v>23372.2</v>
      </c>
    </row>
    <row r="137" spans="1:16" s="12" customFormat="1">
      <c r="A137" s="26" t="s">
        <v>79</v>
      </c>
      <c r="B137" s="1" t="s">
        <v>78</v>
      </c>
      <c r="C137" s="4" t="s">
        <v>14</v>
      </c>
      <c r="D137" s="4" t="s">
        <v>1</v>
      </c>
      <c r="E137" s="4" t="s">
        <v>80</v>
      </c>
      <c r="F137" s="5">
        <v>1000</v>
      </c>
      <c r="G137" s="14"/>
      <c r="H137" s="14">
        <f t="shared" si="7"/>
        <v>1000</v>
      </c>
      <c r="I137" s="14"/>
      <c r="J137" s="14">
        <f t="shared" si="8"/>
        <v>1000</v>
      </c>
      <c r="K137" s="14"/>
      <c r="L137" s="14">
        <f t="shared" si="9"/>
        <v>1000</v>
      </c>
      <c r="M137" s="14"/>
      <c r="N137" s="14">
        <f t="shared" si="10"/>
        <v>1000</v>
      </c>
      <c r="O137" s="14">
        <f>13835.6-209</f>
        <v>13626.6</v>
      </c>
      <c r="P137" s="14">
        <f t="shared" si="11"/>
        <v>14626.6</v>
      </c>
    </row>
    <row r="138" spans="1:16" s="12" customFormat="1">
      <c r="A138" s="26" t="s">
        <v>59</v>
      </c>
      <c r="B138" s="1" t="s">
        <v>78</v>
      </c>
      <c r="C138" s="4" t="s">
        <v>14</v>
      </c>
      <c r="D138" s="4" t="s">
        <v>1</v>
      </c>
      <c r="E138" s="4" t="s">
        <v>60</v>
      </c>
      <c r="F138" s="5">
        <v>9710.7000000000007</v>
      </c>
      <c r="G138" s="14"/>
      <c r="H138" s="14">
        <f t="shared" si="7"/>
        <v>9710.7000000000007</v>
      </c>
      <c r="I138" s="14"/>
      <c r="J138" s="14">
        <f t="shared" si="8"/>
        <v>9710.7000000000007</v>
      </c>
      <c r="K138" s="14"/>
      <c r="L138" s="14">
        <f t="shared" si="9"/>
        <v>9710.7000000000007</v>
      </c>
      <c r="M138" s="14"/>
      <c r="N138" s="14">
        <f t="shared" si="10"/>
        <v>9710.7000000000007</v>
      </c>
      <c r="O138" s="14">
        <v>-965.1</v>
      </c>
      <c r="P138" s="14">
        <f t="shared" si="11"/>
        <v>8745.6</v>
      </c>
    </row>
    <row r="139" spans="1:16" s="12" customFormat="1" ht="33">
      <c r="A139" s="25" t="s">
        <v>68</v>
      </c>
      <c r="B139" s="4" t="s">
        <v>69</v>
      </c>
      <c r="C139" s="4"/>
      <c r="D139" s="4"/>
      <c r="E139" s="4"/>
      <c r="F139" s="5">
        <f t="shared" ref="F139:O141" si="12">F140</f>
        <v>32681.4</v>
      </c>
      <c r="G139" s="5">
        <f t="shared" si="12"/>
        <v>7270.8</v>
      </c>
      <c r="H139" s="14">
        <f t="shared" si="7"/>
        <v>39952.200000000004</v>
      </c>
      <c r="I139" s="5">
        <f t="shared" si="12"/>
        <v>1956.3999999999996</v>
      </c>
      <c r="J139" s="14">
        <f t="shared" si="8"/>
        <v>41908.600000000006</v>
      </c>
      <c r="K139" s="5">
        <f t="shared" si="12"/>
        <v>0</v>
      </c>
      <c r="L139" s="14">
        <f t="shared" si="9"/>
        <v>41908.600000000006</v>
      </c>
      <c r="M139" s="5">
        <f t="shared" si="12"/>
        <v>-11285.3</v>
      </c>
      <c r="N139" s="14">
        <f t="shared" si="10"/>
        <v>30623.300000000007</v>
      </c>
      <c r="O139" s="5">
        <f t="shared" si="12"/>
        <v>0</v>
      </c>
      <c r="P139" s="14">
        <f t="shared" si="11"/>
        <v>30623.300000000007</v>
      </c>
    </row>
    <row r="140" spans="1:16" s="12" customFormat="1">
      <c r="A140" s="26" t="s">
        <v>62</v>
      </c>
      <c r="B140" s="4" t="s">
        <v>69</v>
      </c>
      <c r="C140" s="4" t="s">
        <v>10</v>
      </c>
      <c r="D140" s="4"/>
      <c r="E140" s="4"/>
      <c r="F140" s="5">
        <f t="shared" si="12"/>
        <v>32681.4</v>
      </c>
      <c r="G140" s="5">
        <f t="shared" si="12"/>
        <v>7270.8</v>
      </c>
      <c r="H140" s="14">
        <f t="shared" si="7"/>
        <v>39952.200000000004</v>
      </c>
      <c r="I140" s="5">
        <f t="shared" si="12"/>
        <v>1956.3999999999996</v>
      </c>
      <c r="J140" s="14">
        <f t="shared" si="8"/>
        <v>41908.600000000006</v>
      </c>
      <c r="K140" s="5">
        <f t="shared" si="12"/>
        <v>0</v>
      </c>
      <c r="L140" s="14">
        <f t="shared" si="9"/>
        <v>41908.600000000006</v>
      </c>
      <c r="M140" s="5">
        <f t="shared" si="12"/>
        <v>-11285.3</v>
      </c>
      <c r="N140" s="14">
        <f t="shared" si="10"/>
        <v>30623.300000000007</v>
      </c>
      <c r="O140" s="5">
        <f t="shared" si="12"/>
        <v>0</v>
      </c>
      <c r="P140" s="14">
        <f t="shared" si="11"/>
        <v>30623.300000000007</v>
      </c>
    </row>
    <row r="141" spans="1:16" s="12" customFormat="1">
      <c r="A141" s="37" t="s">
        <v>93</v>
      </c>
      <c r="B141" s="4" t="s">
        <v>69</v>
      </c>
      <c r="C141" s="4" t="s">
        <v>10</v>
      </c>
      <c r="D141" s="4" t="s">
        <v>18</v>
      </c>
      <c r="E141" s="4"/>
      <c r="F141" s="5">
        <f t="shared" si="12"/>
        <v>32681.4</v>
      </c>
      <c r="G141" s="5">
        <f t="shared" si="12"/>
        <v>7270.8</v>
      </c>
      <c r="H141" s="14">
        <f t="shared" si="7"/>
        <v>39952.200000000004</v>
      </c>
      <c r="I141" s="5">
        <f t="shared" si="12"/>
        <v>1956.3999999999996</v>
      </c>
      <c r="J141" s="14">
        <f t="shared" si="8"/>
        <v>41908.600000000006</v>
      </c>
      <c r="K141" s="5">
        <f t="shared" si="12"/>
        <v>0</v>
      </c>
      <c r="L141" s="14">
        <f t="shared" si="9"/>
        <v>41908.600000000006</v>
      </c>
      <c r="M141" s="5">
        <f t="shared" si="12"/>
        <v>-11285.3</v>
      </c>
      <c r="N141" s="14">
        <f t="shared" si="10"/>
        <v>30623.300000000007</v>
      </c>
      <c r="O141" s="5">
        <f t="shared" si="12"/>
        <v>0</v>
      </c>
      <c r="P141" s="14">
        <f t="shared" si="11"/>
        <v>30623.300000000007</v>
      </c>
    </row>
    <row r="142" spans="1:16" s="12" customFormat="1">
      <c r="A142" s="28" t="s">
        <v>54</v>
      </c>
      <c r="B142" s="4" t="s">
        <v>69</v>
      </c>
      <c r="C142" s="4" t="s">
        <v>10</v>
      </c>
      <c r="D142" s="4" t="s">
        <v>18</v>
      </c>
      <c r="E142" s="4" t="s">
        <v>19</v>
      </c>
      <c r="F142" s="5">
        <v>32681.4</v>
      </c>
      <c r="G142" s="14">
        <f>7270.8</f>
        <v>7270.8</v>
      </c>
      <c r="H142" s="14">
        <f t="shared" si="7"/>
        <v>39952.200000000004</v>
      </c>
      <c r="I142" s="14">
        <f>100+3998.4-2142</f>
        <v>1956.3999999999996</v>
      </c>
      <c r="J142" s="14">
        <f t="shared" si="8"/>
        <v>41908.600000000006</v>
      </c>
      <c r="K142" s="14"/>
      <c r="L142" s="14">
        <f t="shared" si="9"/>
        <v>41908.600000000006</v>
      </c>
      <c r="M142" s="14">
        <f>-11000-285.3</f>
        <v>-11285.3</v>
      </c>
      <c r="N142" s="14">
        <f t="shared" si="10"/>
        <v>30623.300000000007</v>
      </c>
      <c r="O142" s="14"/>
      <c r="P142" s="14">
        <f t="shared" si="11"/>
        <v>30623.300000000007</v>
      </c>
    </row>
    <row r="143" spans="1:16" s="12" customFormat="1">
      <c r="A143" s="24" t="s">
        <v>94</v>
      </c>
      <c r="B143" s="1"/>
      <c r="C143" s="4"/>
      <c r="D143" s="4"/>
      <c r="E143" s="4"/>
      <c r="F143" s="5">
        <f>F18+F112</f>
        <v>141363.09999999998</v>
      </c>
      <c r="G143" s="5">
        <f>G18+G112</f>
        <v>11269.899999999998</v>
      </c>
      <c r="H143" s="14">
        <f t="shared" si="7"/>
        <v>152632.99999999997</v>
      </c>
      <c r="I143" s="5">
        <f>I18+I112</f>
        <v>8719.0999999999985</v>
      </c>
      <c r="J143" s="14">
        <f t="shared" si="8"/>
        <v>161352.09999999998</v>
      </c>
      <c r="K143" s="5">
        <f>K18+K112</f>
        <v>0</v>
      </c>
      <c r="L143" s="14">
        <f t="shared" si="9"/>
        <v>161352.09999999998</v>
      </c>
      <c r="M143" s="5">
        <f>M18+M112</f>
        <v>-11285.3</v>
      </c>
      <c r="N143" s="14">
        <f t="shared" si="10"/>
        <v>150066.79999999999</v>
      </c>
      <c r="O143" s="5">
        <f>O18+O112</f>
        <v>10987.7</v>
      </c>
      <c r="P143" s="14">
        <f t="shared" si="11"/>
        <v>161054.5</v>
      </c>
    </row>
    <row r="144" spans="1:16">
      <c r="A144" s="7"/>
      <c r="B144" s="7"/>
      <c r="C144" s="9"/>
      <c r="D144" s="9"/>
      <c r="E144" s="9"/>
      <c r="F144" s="10"/>
    </row>
  </sheetData>
  <mergeCells count="2">
    <mergeCell ref="A14:F14"/>
    <mergeCell ref="A13:F13"/>
  </mergeCells>
  <phoneticPr fontId="3" type="noConversion"/>
  <pageMargins left="1.3779527559055118" right="0.39370078740157483" top="0.78740157480314965" bottom="0.78740157480314965" header="0.39370078740157483" footer="0.39370078740157483"/>
  <pageSetup paperSize="9" scale="61" fitToHeight="3" orientation="portrait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Прил.7</vt:lpstr>
      <vt:lpstr>Прил.7!Заголовки_для_печати</vt:lpstr>
      <vt:lpstr>Прил.7!Область_печати</vt:lpstr>
    </vt:vector>
  </TitlesOfParts>
  <Company>Финансовое управление мэрии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Budget_05_4</dc:creator>
  <cp:lastModifiedBy>Admin</cp:lastModifiedBy>
  <cp:lastPrinted>2013-11-12T11:54:37Z</cp:lastPrinted>
  <dcterms:created xsi:type="dcterms:W3CDTF">2006-10-24T10:14:30Z</dcterms:created>
  <dcterms:modified xsi:type="dcterms:W3CDTF">2013-11-18T06:31:29Z</dcterms:modified>
</cp:coreProperties>
</file>