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465" tabRatio="590" activeTab="1"/>
  </bookViews>
  <sheets>
    <sheet name="Прил.17" sheetId="1" r:id="rId1"/>
    <sheet name="Прил.18" sheetId="2" r:id="rId2"/>
  </sheets>
  <definedNames>
    <definedName name="_xlnm.Print_Titles" localSheetId="0">'Прил.17'!$11:$11</definedName>
    <definedName name="_xlnm.Print_Titles" localSheetId="1">'Прил.18'!$9:$10</definedName>
    <definedName name="_xlnm.Print_Area" localSheetId="0">'Прил.17'!$A$1:$F$134</definedName>
    <definedName name="_xlnm.Print_Area" localSheetId="1">'Прил.18'!$A$1:$G$166</definedName>
  </definedNames>
  <calcPr fullCalcOnLoad="1"/>
</workbook>
</file>

<file path=xl/sharedStrings.xml><?xml version="1.0" encoding="utf-8"?>
<sst xmlns="http://schemas.openxmlformats.org/spreadsheetml/2006/main" count="1103" uniqueCount="129">
  <si>
    <t>Национальная экономика</t>
  </si>
  <si>
    <t>04</t>
  </si>
  <si>
    <t>006</t>
  </si>
  <si>
    <t>Другие вопросы в области национальной экономики</t>
  </si>
  <si>
    <t>Наименование</t>
  </si>
  <si>
    <t>Раздел</t>
  </si>
  <si>
    <t>ПР</t>
  </si>
  <si>
    <t>ЦСР</t>
  </si>
  <si>
    <t>ВР</t>
  </si>
  <si>
    <t>01</t>
  </si>
  <si>
    <t>05</t>
  </si>
  <si>
    <t>06</t>
  </si>
  <si>
    <t>07</t>
  </si>
  <si>
    <t>09</t>
  </si>
  <si>
    <t>08</t>
  </si>
  <si>
    <t>Другие вопросы в области охраны окружающей среды</t>
  </si>
  <si>
    <t>Другие вопросы в области образования</t>
  </si>
  <si>
    <t>10</t>
  </si>
  <si>
    <t>03</t>
  </si>
  <si>
    <t>500</t>
  </si>
  <si>
    <t>443</t>
  </si>
  <si>
    <t>Физическая культура и спорт</t>
  </si>
  <si>
    <t>Образование</t>
  </si>
  <si>
    <t>Охрана окружающей среды</t>
  </si>
  <si>
    <t>12</t>
  </si>
  <si>
    <t>022</t>
  </si>
  <si>
    <t>Другие вопросы в области культуры, кинематографии и средств массовой информации</t>
  </si>
  <si>
    <t>Социальная политика</t>
  </si>
  <si>
    <t>Другие вопросы в области социальной политики</t>
  </si>
  <si>
    <t>068</t>
  </si>
  <si>
    <t>Культура, кинематография и средства массовой информации</t>
  </si>
  <si>
    <t>795 01 00</t>
  </si>
  <si>
    <t>795 02 00</t>
  </si>
  <si>
    <t>Другие общегосударственные вопросы</t>
  </si>
  <si>
    <t>к решению Череповецкой</t>
  </si>
  <si>
    <t>городской Думы</t>
  </si>
  <si>
    <t>019</t>
  </si>
  <si>
    <t>Субсидии некоммерческим организациям</t>
  </si>
  <si>
    <t>Долгосрочные целевые программы</t>
  </si>
  <si>
    <t>795 01 01</t>
  </si>
  <si>
    <t>795 01 02</t>
  </si>
  <si>
    <t>"Экология города" на 2009-2015 годы</t>
  </si>
  <si>
    <t>795 01 03</t>
  </si>
  <si>
    <t>"Развитие инвестиционного потенциала города Череповца" на 2010-2015 годы</t>
  </si>
  <si>
    <t>795 01 06</t>
  </si>
  <si>
    <t xml:space="preserve">Ведомственные целевые программы </t>
  </si>
  <si>
    <t>"Одаренные дети" на 2011-2013 годы</t>
  </si>
  <si>
    <t>795 02 01</t>
  </si>
  <si>
    <t>795 01 05</t>
  </si>
  <si>
    <t>795 01 07</t>
  </si>
  <si>
    <t>13</t>
  </si>
  <si>
    <t>11</t>
  </si>
  <si>
    <t>Физическая культура</t>
  </si>
  <si>
    <t>Другие вопросы в области культуры, кинематографии</t>
  </si>
  <si>
    <t>"Здоровый город" на 2009-2015 годы</t>
  </si>
  <si>
    <t>тыс. рублей</t>
  </si>
  <si>
    <t>Приложение  17</t>
  </si>
  <si>
    <t>02</t>
  </si>
  <si>
    <t>2014 год</t>
  </si>
  <si>
    <t>795 01 08</t>
  </si>
  <si>
    <t xml:space="preserve">Выполнение функций органами местного самоуправления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</si>
  <si>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</si>
  <si>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701</t>
  </si>
  <si>
    <t>Содержание казенных учреждений</t>
  </si>
  <si>
    <t>795 01 09</t>
  </si>
  <si>
    <t>795 01 10</t>
  </si>
  <si>
    <t>Субсидии бюджетным учреждениям на иные цели</t>
  </si>
  <si>
    <t>805</t>
  </si>
  <si>
    <t>Связь и информатика</t>
  </si>
  <si>
    <t>Средства массовой информации</t>
  </si>
  <si>
    <t>Жилищно-коммунальное хозяйство</t>
  </si>
  <si>
    <t>Другие вопросы в области жилищно-коммунального хозяйства</t>
  </si>
  <si>
    <t>Общегосударственные вопросы</t>
  </si>
  <si>
    <t>501</t>
  </si>
  <si>
    <t xml:space="preserve"> Другие вопросы в области образования</t>
  </si>
  <si>
    <t xml:space="preserve">07 </t>
  </si>
  <si>
    <t xml:space="preserve">Культура и кинематография </t>
  </si>
  <si>
    <t>"Благоустройство и повышение внешней привлекательности города" на 2012-2014 годы</t>
  </si>
  <si>
    <t>795 02 06</t>
  </si>
  <si>
    <t>Дорожное хозяйство (дорожные фонды)</t>
  </si>
  <si>
    <t>Прочие расходы</t>
  </si>
  <si>
    <t>013</t>
  </si>
  <si>
    <t>Субсидии юридическим лицам</t>
  </si>
  <si>
    <t>"Укрепление материально-технической базы образовательных учреждений города и обеспечение их безопасности" на 2012-2014 годы</t>
  </si>
  <si>
    <t>795 02 02</t>
  </si>
  <si>
    <t>795 02 03</t>
  </si>
  <si>
    <t>"Отрасль "Культура города Череповца" (2012-2014 годы)</t>
  </si>
  <si>
    <t>795 02 04</t>
  </si>
  <si>
    <t>"Информатизация библиотек города Череповца" на 2012-2014 годы</t>
  </si>
  <si>
    <t xml:space="preserve"> Физическая культура</t>
  </si>
  <si>
    <t>Субсидии автономным учреждениям на иные цели</t>
  </si>
  <si>
    <t>802</t>
  </si>
  <si>
    <t>795 02 05</t>
  </si>
  <si>
    <t>Национальная безопасность и правоохранительная деятельность</t>
  </si>
  <si>
    <t>Молодежная политика и оздоровление детей</t>
  </si>
  <si>
    <t>Мероприятия в сфере образования</t>
  </si>
  <si>
    <t>Мероприятия в области социальной политики</t>
  </si>
  <si>
    <t>Другие вопросы в области физической культуры и спорта</t>
  </si>
  <si>
    <t>Природоохранные мероприятия</t>
  </si>
  <si>
    <t>Социальное обеспечение населения</t>
  </si>
  <si>
    <t xml:space="preserve">Субсидии на обеспечение жильем </t>
  </si>
  <si>
    <t>Периодическая печать и издательства</t>
  </si>
  <si>
    <t xml:space="preserve">Физическая культура и спорт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</si>
  <si>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</si>
  <si>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</si>
  <si>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Другие вопросы в области культуры, кинематографии </t>
  </si>
  <si>
    <t>"Энергетическое обследование и выполнение мероприятий по энергосбережению по результатам его проведения в бюджетных организациях города Череповца" на 2012-2014 годы</t>
  </si>
  <si>
    <t xml:space="preserve">"Противопожарные мероприятия в городе Череповце" на 2012-2014 годы </t>
  </si>
  <si>
    <t>Благоустройство</t>
  </si>
  <si>
    <t>Приложение  18</t>
  </si>
  <si>
    <t>Сумма (тыс.рублей)</t>
  </si>
  <si>
    <t>ПЕРЕЧЕНЬ</t>
  </si>
  <si>
    <t>ВСЕГО РАСХОДОВ</t>
  </si>
  <si>
    <t>2015 год</t>
  </si>
  <si>
    <t xml:space="preserve">ПЕРЕЧЕНЬ  </t>
  </si>
  <si>
    <t xml:space="preserve">целевых программ, финансируемых из городского бюджета в 2013 году </t>
  </si>
  <si>
    <t>целевых программ, финансируемых из городского бюджета в плановом периоде 2014 и 2015 годов</t>
  </si>
  <si>
    <t>"Мероприятия, направленные на создание безопасных условий труда в органах городского самоуправления и муниципальных учреждениях города Череповца" на 2012-2016 годы</t>
  </si>
  <si>
    <t>795 01 11</t>
  </si>
  <si>
    <t>400</t>
  </si>
  <si>
    <t xml:space="preserve">Бюджетные инвестиции </t>
  </si>
  <si>
    <t>"Развитие системы отдыха детей, их оздоровления и занятости в городе Череповце на 2012-2015 годы"</t>
  </si>
  <si>
    <t>Долгосрочная целевая программа противодействия коррупции в городе Череповце на 2011-2013 годы</t>
  </si>
  <si>
    <t>"Обеспечение жильем молодых семей" на 2011-2015 годы</t>
  </si>
  <si>
    <t xml:space="preserve">"Безбарьерная среда" на 2011-2014 годы </t>
  </si>
  <si>
    <t>"Спортивный город" на 2012-2014 годы</t>
  </si>
  <si>
    <t>Сумма</t>
  </si>
  <si>
    <t>Защита населения и территории от чрезвычайных ситуаций природного и техногенного характера, гражданская оборона</t>
  </si>
  <si>
    <t>от 04.12.2012 № 246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</si>
</sst>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color indexed="8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justify" vertical="center"/>
      <protection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/>
    </xf>
    <xf numFmtId="0" fontId="3" fillId="33" borderId="11" xfId="0" applyFont="1" applyFill="1" applyBorder="1" applyAlignment="1">
      <alignment horizontal="justify" vertical="center" wrapText="1"/>
    </xf>
    <xf numFmtId="0" fontId="4" fillId="33" borderId="10" xfId="0" applyNumberFormat="1" applyFont="1" applyFill="1" applyBorder="1" applyAlignment="1" applyProtection="1">
      <alignment horizontal="justify"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justify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justify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justify" vertical="center" wrapText="1"/>
    </xf>
    <xf numFmtId="0" fontId="4" fillId="33" borderId="10" xfId="0" applyNumberFormat="1" applyFont="1" applyFill="1" applyBorder="1" applyAlignment="1" applyProtection="1">
      <alignment horizontal="justify" vertical="center" wrapText="1"/>
      <protection/>
    </xf>
    <xf numFmtId="0" fontId="4" fillId="34" borderId="15" xfId="0" applyNumberFormat="1" applyFont="1" applyFill="1" applyBorder="1" applyAlignment="1" applyProtection="1">
      <alignment horizontal="justify" vertical="center" wrapText="1"/>
      <protection/>
    </xf>
    <xf numFmtId="0" fontId="4" fillId="0" borderId="15" xfId="0" applyNumberFormat="1" applyFont="1" applyFill="1" applyBorder="1" applyAlignment="1" applyProtection="1">
      <alignment horizontal="justify" vertical="center" wrapText="1"/>
      <protection/>
    </xf>
    <xf numFmtId="0" fontId="4" fillId="34" borderId="15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4" fillId="0" borderId="10" xfId="53" applyNumberFormat="1" applyFont="1" applyFill="1" applyBorder="1" applyAlignment="1" applyProtection="1">
      <alignment horizontal="justify" vertical="center" wrapText="1"/>
      <protection hidden="1"/>
    </xf>
    <xf numFmtId="0" fontId="3" fillId="0" borderId="15" xfId="0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"/>
  <sheetViews>
    <sheetView showZeros="0" view="pageBreakPreview" zoomScale="95" zoomScaleNormal="75" zoomScaleSheetLayoutView="95" zoomScalePageLayoutView="0" workbookViewId="0" topLeftCell="A1">
      <selection activeCell="E4" sqref="E4"/>
    </sheetView>
  </sheetViews>
  <sheetFormatPr defaultColWidth="9.00390625" defaultRowHeight="12.75"/>
  <cols>
    <col min="1" max="1" width="69.75390625" style="14" customWidth="1"/>
    <col min="2" max="2" width="18.25390625" style="14" customWidth="1"/>
    <col min="3" max="4" width="9.125" style="14" customWidth="1"/>
    <col min="5" max="5" width="8.00390625" style="14" customWidth="1"/>
    <col min="6" max="6" width="20.25390625" style="14" customWidth="1"/>
    <col min="7" max="16384" width="9.125" style="14" customWidth="1"/>
  </cols>
  <sheetData>
    <row r="1" ht="16.5">
      <c r="E1" s="14" t="s">
        <v>56</v>
      </c>
    </row>
    <row r="2" ht="16.5">
      <c r="E2" s="14" t="s">
        <v>34</v>
      </c>
    </row>
    <row r="3" ht="16.5">
      <c r="E3" s="14" t="s">
        <v>35</v>
      </c>
    </row>
    <row r="4" ht="16.5">
      <c r="E4" s="14" t="s">
        <v>128</v>
      </c>
    </row>
    <row r="5" ht="16.5">
      <c r="F5" s="15"/>
    </row>
    <row r="6" ht="15" customHeight="1"/>
    <row r="7" spans="1:6" ht="15" customHeight="1">
      <c r="A7" s="43" t="s">
        <v>114</v>
      </c>
      <c r="B7" s="43"/>
      <c r="C7" s="43"/>
      <c r="D7" s="43"/>
      <c r="E7" s="43"/>
      <c r="F7" s="43"/>
    </row>
    <row r="8" spans="1:6" ht="18.75" customHeight="1">
      <c r="A8" s="42" t="s">
        <v>115</v>
      </c>
      <c r="B8" s="42"/>
      <c r="C8" s="42"/>
      <c r="D8" s="42"/>
      <c r="E8" s="42"/>
      <c r="F8" s="42"/>
    </row>
    <row r="9" spans="1:6" ht="17.25" customHeight="1">
      <c r="A9" s="16"/>
      <c r="B9" s="16"/>
      <c r="C9" s="16"/>
      <c r="D9" s="16"/>
      <c r="E9" s="16"/>
      <c r="F9" s="16"/>
    </row>
    <row r="10" spans="1:6" ht="16.5">
      <c r="A10" s="16"/>
      <c r="B10" s="16"/>
      <c r="C10" s="16"/>
      <c r="D10" s="16"/>
      <c r="E10" s="16"/>
      <c r="F10" s="17" t="s">
        <v>55</v>
      </c>
    </row>
    <row r="11" spans="1:6" s="26" customFormat="1" ht="35.25" customHeight="1">
      <c r="A11" s="2" t="s">
        <v>4</v>
      </c>
      <c r="B11" s="2" t="s">
        <v>7</v>
      </c>
      <c r="C11" s="2" t="s">
        <v>5</v>
      </c>
      <c r="D11" s="2" t="s">
        <v>6</v>
      </c>
      <c r="E11" s="2" t="s">
        <v>8</v>
      </c>
      <c r="F11" s="41" t="s">
        <v>126</v>
      </c>
    </row>
    <row r="12" spans="1:6" s="27" customFormat="1" ht="21.75" customHeight="1">
      <c r="A12" s="6" t="s">
        <v>38</v>
      </c>
      <c r="B12" s="1" t="s">
        <v>31</v>
      </c>
      <c r="C12" s="1"/>
      <c r="D12" s="2"/>
      <c r="E12" s="2"/>
      <c r="F12" s="3">
        <f>F13+F34+F50+F54+F58+F62+F78+F89+F101</f>
        <v>49562.3</v>
      </c>
    </row>
    <row r="13" spans="1:6" s="27" customFormat="1" ht="16.5">
      <c r="A13" s="7" t="s">
        <v>54</v>
      </c>
      <c r="B13" s="4" t="s">
        <v>39</v>
      </c>
      <c r="C13" s="4"/>
      <c r="D13" s="4"/>
      <c r="E13" s="4"/>
      <c r="F13" s="5">
        <f>F14+F17+F20+F25+F31+F28</f>
        <v>5635.7</v>
      </c>
    </row>
    <row r="14" spans="1:6" s="27" customFormat="1" ht="18.75" customHeight="1">
      <c r="A14" s="7" t="s">
        <v>72</v>
      </c>
      <c r="B14" s="4" t="s">
        <v>39</v>
      </c>
      <c r="C14" s="4" t="s">
        <v>9</v>
      </c>
      <c r="D14" s="4"/>
      <c r="E14" s="4"/>
      <c r="F14" s="5">
        <f>SUM(F15)</f>
        <v>1460</v>
      </c>
    </row>
    <row r="15" spans="1:6" s="27" customFormat="1" ht="16.5">
      <c r="A15" s="7" t="s">
        <v>33</v>
      </c>
      <c r="B15" s="4" t="s">
        <v>39</v>
      </c>
      <c r="C15" s="4" t="s">
        <v>9</v>
      </c>
      <c r="D15" s="4" t="s">
        <v>50</v>
      </c>
      <c r="E15" s="4"/>
      <c r="F15" s="5">
        <f>SUM(F16)</f>
        <v>1460</v>
      </c>
    </row>
    <row r="16" spans="1:6" s="27" customFormat="1" ht="16.5">
      <c r="A16" s="9" t="s">
        <v>60</v>
      </c>
      <c r="B16" s="4" t="s">
        <v>39</v>
      </c>
      <c r="C16" s="4" t="s">
        <v>9</v>
      </c>
      <c r="D16" s="4" t="s">
        <v>50</v>
      </c>
      <c r="E16" s="4" t="s">
        <v>19</v>
      </c>
      <c r="F16" s="5">
        <v>1460</v>
      </c>
    </row>
    <row r="17" spans="1:6" s="27" customFormat="1" ht="18" customHeight="1">
      <c r="A17" s="7" t="s">
        <v>93</v>
      </c>
      <c r="B17" s="4" t="s">
        <v>39</v>
      </c>
      <c r="C17" s="4" t="s">
        <v>18</v>
      </c>
      <c r="D17" s="4"/>
      <c r="E17" s="4"/>
      <c r="F17" s="5">
        <f>SUM(F18)</f>
        <v>282</v>
      </c>
    </row>
    <row r="18" spans="1:6" s="27" customFormat="1" ht="36.75" customHeight="1">
      <c r="A18" s="7" t="s">
        <v>127</v>
      </c>
      <c r="B18" s="4" t="s">
        <v>39</v>
      </c>
      <c r="C18" s="4" t="s">
        <v>18</v>
      </c>
      <c r="D18" s="4" t="s">
        <v>13</v>
      </c>
      <c r="E18" s="4"/>
      <c r="F18" s="5">
        <f>F19</f>
        <v>282</v>
      </c>
    </row>
    <row r="19" spans="1:6" s="27" customFormat="1" ht="16.5">
      <c r="A19" s="13" t="s">
        <v>63</v>
      </c>
      <c r="B19" s="4" t="s">
        <v>39</v>
      </c>
      <c r="C19" s="4" t="s">
        <v>18</v>
      </c>
      <c r="D19" s="4" t="s">
        <v>13</v>
      </c>
      <c r="E19" s="4" t="s">
        <v>62</v>
      </c>
      <c r="F19" s="5">
        <v>282</v>
      </c>
    </row>
    <row r="20" spans="1:6" s="27" customFormat="1" ht="16.5">
      <c r="A20" s="9" t="s">
        <v>22</v>
      </c>
      <c r="B20" s="4" t="s">
        <v>39</v>
      </c>
      <c r="C20" s="4" t="s">
        <v>12</v>
      </c>
      <c r="D20" s="4"/>
      <c r="E20" s="4"/>
      <c r="F20" s="5">
        <f>SUM(F21,F23)</f>
        <v>2404.7</v>
      </c>
    </row>
    <row r="21" spans="1:6" s="27" customFormat="1" ht="16.5">
      <c r="A21" s="7" t="s">
        <v>94</v>
      </c>
      <c r="B21" s="4" t="s">
        <v>39</v>
      </c>
      <c r="C21" s="4" t="s">
        <v>12</v>
      </c>
      <c r="D21" s="4" t="s">
        <v>12</v>
      </c>
      <c r="E21" s="4"/>
      <c r="F21" s="5">
        <f>F22</f>
        <v>630</v>
      </c>
    </row>
    <row r="22" spans="1:6" s="27" customFormat="1" ht="16.5">
      <c r="A22" s="13" t="s">
        <v>66</v>
      </c>
      <c r="B22" s="1" t="s">
        <v>39</v>
      </c>
      <c r="C22" s="4" t="s">
        <v>12</v>
      </c>
      <c r="D22" s="4" t="s">
        <v>12</v>
      </c>
      <c r="E22" s="4" t="s">
        <v>67</v>
      </c>
      <c r="F22" s="5">
        <v>630</v>
      </c>
    </row>
    <row r="23" spans="1:6" s="27" customFormat="1" ht="16.5">
      <c r="A23" s="7" t="s">
        <v>16</v>
      </c>
      <c r="B23" s="4" t="s">
        <v>39</v>
      </c>
      <c r="C23" s="4" t="s">
        <v>12</v>
      </c>
      <c r="D23" s="4" t="s">
        <v>13</v>
      </c>
      <c r="E23" s="4"/>
      <c r="F23" s="5">
        <f>F24</f>
        <v>1774.7</v>
      </c>
    </row>
    <row r="24" spans="1:6" s="27" customFormat="1" ht="16.5">
      <c r="A24" s="13" t="s">
        <v>66</v>
      </c>
      <c r="B24" s="4" t="s">
        <v>39</v>
      </c>
      <c r="C24" s="4" t="s">
        <v>12</v>
      </c>
      <c r="D24" s="4" t="s">
        <v>13</v>
      </c>
      <c r="E24" s="4" t="s">
        <v>67</v>
      </c>
      <c r="F24" s="5">
        <f>50+1724.7</f>
        <v>1774.7</v>
      </c>
    </row>
    <row r="25" spans="1:6" s="27" customFormat="1" ht="16.5">
      <c r="A25" s="7" t="s">
        <v>30</v>
      </c>
      <c r="B25" s="1" t="s">
        <v>39</v>
      </c>
      <c r="C25" s="4" t="s">
        <v>14</v>
      </c>
      <c r="D25" s="4"/>
      <c r="E25" s="4"/>
      <c r="F25" s="5">
        <f>F26</f>
        <v>314</v>
      </c>
    </row>
    <row r="26" spans="1:6" s="27" customFormat="1" ht="33">
      <c r="A26" s="9" t="s">
        <v>26</v>
      </c>
      <c r="B26" s="1" t="s">
        <v>39</v>
      </c>
      <c r="C26" s="4" t="s">
        <v>14</v>
      </c>
      <c r="D26" s="4" t="s">
        <v>1</v>
      </c>
      <c r="E26" s="4"/>
      <c r="F26" s="5">
        <f>SUM(F27)</f>
        <v>314</v>
      </c>
    </row>
    <row r="27" spans="1:6" s="27" customFormat="1" ht="16.5">
      <c r="A27" s="13" t="s">
        <v>66</v>
      </c>
      <c r="B27" s="1" t="s">
        <v>39</v>
      </c>
      <c r="C27" s="4" t="s">
        <v>14</v>
      </c>
      <c r="D27" s="4" t="s">
        <v>1</v>
      </c>
      <c r="E27" s="4" t="s">
        <v>67</v>
      </c>
      <c r="F27" s="5">
        <v>314</v>
      </c>
    </row>
    <row r="28" spans="1:6" s="27" customFormat="1" ht="16.5">
      <c r="A28" s="32" t="s">
        <v>27</v>
      </c>
      <c r="B28" s="4" t="s">
        <v>39</v>
      </c>
      <c r="C28" s="4" t="s">
        <v>17</v>
      </c>
      <c r="D28" s="4"/>
      <c r="E28" s="4"/>
      <c r="F28" s="5">
        <f>F29</f>
        <v>470</v>
      </c>
    </row>
    <row r="29" spans="1:6" s="27" customFormat="1" ht="16.5">
      <c r="A29" s="32" t="s">
        <v>28</v>
      </c>
      <c r="B29" s="4" t="s">
        <v>39</v>
      </c>
      <c r="C29" s="4" t="s">
        <v>17</v>
      </c>
      <c r="D29" s="4" t="s">
        <v>11</v>
      </c>
      <c r="E29" s="4"/>
      <c r="F29" s="5">
        <f>F30</f>
        <v>470</v>
      </c>
    </row>
    <row r="30" spans="1:6" s="27" customFormat="1" ht="16.5">
      <c r="A30" s="32" t="s">
        <v>96</v>
      </c>
      <c r="B30" s="4" t="s">
        <v>39</v>
      </c>
      <c r="C30" s="4" t="s">
        <v>17</v>
      </c>
      <c r="D30" s="4" t="s">
        <v>11</v>
      </c>
      <c r="E30" s="4" t="s">
        <v>29</v>
      </c>
      <c r="F30" s="5">
        <v>470</v>
      </c>
    </row>
    <row r="31" spans="1:6" s="27" customFormat="1" ht="16.5">
      <c r="A31" s="9" t="s">
        <v>21</v>
      </c>
      <c r="B31" s="4" t="s">
        <v>39</v>
      </c>
      <c r="C31" s="4" t="s">
        <v>51</v>
      </c>
      <c r="D31" s="4"/>
      <c r="E31" s="4"/>
      <c r="F31" s="5">
        <f>F32</f>
        <v>705</v>
      </c>
    </row>
    <row r="32" spans="1:6" s="27" customFormat="1" ht="16.5">
      <c r="A32" s="7" t="s">
        <v>52</v>
      </c>
      <c r="B32" s="4" t="s">
        <v>39</v>
      </c>
      <c r="C32" s="4" t="s">
        <v>51</v>
      </c>
      <c r="D32" s="4" t="s">
        <v>9</v>
      </c>
      <c r="E32" s="4"/>
      <c r="F32" s="5">
        <f>SUM(F33:F33)</f>
        <v>705</v>
      </c>
    </row>
    <row r="33" spans="1:6" s="27" customFormat="1" ht="16.5">
      <c r="A33" s="13" t="s">
        <v>90</v>
      </c>
      <c r="B33" s="4" t="s">
        <v>39</v>
      </c>
      <c r="C33" s="4" t="s">
        <v>51</v>
      </c>
      <c r="D33" s="4" t="s">
        <v>9</v>
      </c>
      <c r="E33" s="4" t="s">
        <v>91</v>
      </c>
      <c r="F33" s="5">
        <v>705</v>
      </c>
    </row>
    <row r="34" spans="1:6" s="27" customFormat="1" ht="16.5">
      <c r="A34" s="7" t="s">
        <v>41</v>
      </c>
      <c r="B34" s="1" t="s">
        <v>40</v>
      </c>
      <c r="C34" s="4"/>
      <c r="D34" s="4"/>
      <c r="E34" s="4"/>
      <c r="F34" s="5">
        <f>F42+F47+F38+F35</f>
        <v>6207.1</v>
      </c>
    </row>
    <row r="35" spans="1:6" s="27" customFormat="1" ht="16.5">
      <c r="A35" s="7" t="s">
        <v>72</v>
      </c>
      <c r="B35" s="1" t="s">
        <v>40</v>
      </c>
      <c r="C35" s="4" t="s">
        <v>9</v>
      </c>
      <c r="D35" s="4"/>
      <c r="E35" s="4"/>
      <c r="F35" s="5">
        <f>F36</f>
        <v>135</v>
      </c>
    </row>
    <row r="36" spans="1:6" s="27" customFormat="1" ht="16.5">
      <c r="A36" s="7" t="s">
        <v>33</v>
      </c>
      <c r="B36" s="4" t="s">
        <v>40</v>
      </c>
      <c r="C36" s="4" t="s">
        <v>9</v>
      </c>
      <c r="D36" s="4" t="s">
        <v>50</v>
      </c>
      <c r="E36" s="4"/>
      <c r="F36" s="5">
        <f>F37</f>
        <v>135</v>
      </c>
    </row>
    <row r="37" spans="1:6" s="27" customFormat="1" ht="16.5">
      <c r="A37" s="9" t="s">
        <v>60</v>
      </c>
      <c r="B37" s="1" t="s">
        <v>40</v>
      </c>
      <c r="C37" s="4" t="s">
        <v>9</v>
      </c>
      <c r="D37" s="4" t="s">
        <v>50</v>
      </c>
      <c r="E37" s="4" t="s">
        <v>19</v>
      </c>
      <c r="F37" s="5">
        <v>135</v>
      </c>
    </row>
    <row r="38" spans="1:6" s="27" customFormat="1" ht="16.5">
      <c r="A38" s="9" t="s">
        <v>23</v>
      </c>
      <c r="B38" s="1" t="s">
        <v>40</v>
      </c>
      <c r="C38" s="4" t="s">
        <v>11</v>
      </c>
      <c r="D38" s="4"/>
      <c r="E38" s="4"/>
      <c r="F38" s="5">
        <f>SUM(F39)</f>
        <v>5305</v>
      </c>
    </row>
    <row r="39" spans="1:6" ht="18.75" customHeight="1">
      <c r="A39" s="7" t="s">
        <v>15</v>
      </c>
      <c r="B39" s="1" t="s">
        <v>40</v>
      </c>
      <c r="C39" s="4" t="s">
        <v>11</v>
      </c>
      <c r="D39" s="4" t="s">
        <v>10</v>
      </c>
      <c r="E39" s="4"/>
      <c r="F39" s="5">
        <f>SUM(F40:F41)</f>
        <v>5305</v>
      </c>
    </row>
    <row r="40" spans="1:6" s="27" customFormat="1" ht="16.5">
      <c r="A40" s="9" t="s">
        <v>82</v>
      </c>
      <c r="B40" s="1" t="s">
        <v>40</v>
      </c>
      <c r="C40" s="4" t="s">
        <v>11</v>
      </c>
      <c r="D40" s="4" t="s">
        <v>10</v>
      </c>
      <c r="E40" s="4" t="s">
        <v>2</v>
      </c>
      <c r="F40" s="5">
        <v>200</v>
      </c>
    </row>
    <row r="41" spans="1:6" s="27" customFormat="1" ht="16.5">
      <c r="A41" s="8" t="s">
        <v>98</v>
      </c>
      <c r="B41" s="1" t="s">
        <v>40</v>
      </c>
      <c r="C41" s="4" t="s">
        <v>11</v>
      </c>
      <c r="D41" s="4" t="s">
        <v>10</v>
      </c>
      <c r="E41" s="4" t="s">
        <v>20</v>
      </c>
      <c r="F41" s="5">
        <v>5105</v>
      </c>
    </row>
    <row r="42" spans="1:6" s="27" customFormat="1" ht="16.5">
      <c r="A42" s="7" t="s">
        <v>22</v>
      </c>
      <c r="B42" s="1" t="s">
        <v>40</v>
      </c>
      <c r="C42" s="4" t="s">
        <v>12</v>
      </c>
      <c r="D42" s="4"/>
      <c r="E42" s="4"/>
      <c r="F42" s="5">
        <f>SUM(F43)</f>
        <v>717.1</v>
      </c>
    </row>
    <row r="43" spans="1:6" s="27" customFormat="1" ht="16.5">
      <c r="A43" s="7" t="s">
        <v>16</v>
      </c>
      <c r="B43" s="1" t="s">
        <v>40</v>
      </c>
      <c r="C43" s="4" t="s">
        <v>12</v>
      </c>
      <c r="D43" s="4" t="s">
        <v>13</v>
      </c>
      <c r="E43" s="4"/>
      <c r="F43" s="5">
        <f>SUM(F44:F46)</f>
        <v>717.1</v>
      </c>
    </row>
    <row r="44" spans="1:6" s="27" customFormat="1" ht="16.5">
      <c r="A44" s="9" t="s">
        <v>95</v>
      </c>
      <c r="B44" s="1" t="s">
        <v>40</v>
      </c>
      <c r="C44" s="4" t="s">
        <v>12</v>
      </c>
      <c r="D44" s="4" t="s">
        <v>13</v>
      </c>
      <c r="E44" s="4" t="s">
        <v>25</v>
      </c>
      <c r="F44" s="5">
        <v>114.5</v>
      </c>
    </row>
    <row r="45" spans="1:6" s="27" customFormat="1" ht="16.5">
      <c r="A45" s="13" t="s">
        <v>90</v>
      </c>
      <c r="B45" s="1" t="s">
        <v>40</v>
      </c>
      <c r="C45" s="4" t="s">
        <v>12</v>
      </c>
      <c r="D45" s="4" t="s">
        <v>13</v>
      </c>
      <c r="E45" s="4" t="s">
        <v>91</v>
      </c>
      <c r="F45" s="5">
        <v>4.5</v>
      </c>
    </row>
    <row r="46" spans="1:6" s="27" customFormat="1" ht="16.5">
      <c r="A46" s="13" t="s">
        <v>66</v>
      </c>
      <c r="B46" s="1" t="s">
        <v>40</v>
      </c>
      <c r="C46" s="4" t="s">
        <v>12</v>
      </c>
      <c r="D46" s="4" t="s">
        <v>13</v>
      </c>
      <c r="E46" s="4" t="s">
        <v>67</v>
      </c>
      <c r="F46" s="5">
        <v>598.1</v>
      </c>
    </row>
    <row r="47" spans="1:6" s="27" customFormat="1" ht="16.5">
      <c r="A47" s="7" t="s">
        <v>30</v>
      </c>
      <c r="B47" s="1" t="s">
        <v>40</v>
      </c>
      <c r="C47" s="4" t="s">
        <v>14</v>
      </c>
      <c r="D47" s="4"/>
      <c r="E47" s="4"/>
      <c r="F47" s="5">
        <f>SUM(F48)</f>
        <v>50</v>
      </c>
    </row>
    <row r="48" spans="1:6" s="27" customFormat="1" ht="33">
      <c r="A48" s="9" t="s">
        <v>26</v>
      </c>
      <c r="B48" s="1" t="s">
        <v>40</v>
      </c>
      <c r="C48" s="4" t="s">
        <v>14</v>
      </c>
      <c r="D48" s="4" t="s">
        <v>1</v>
      </c>
      <c r="E48" s="4"/>
      <c r="F48" s="5">
        <f>SUM(F49)</f>
        <v>50</v>
      </c>
    </row>
    <row r="49" spans="1:6" s="27" customFormat="1" ht="16.5">
      <c r="A49" s="13" t="s">
        <v>66</v>
      </c>
      <c r="B49" s="1" t="s">
        <v>40</v>
      </c>
      <c r="C49" s="4" t="s">
        <v>14</v>
      </c>
      <c r="D49" s="4" t="s">
        <v>1</v>
      </c>
      <c r="E49" s="4" t="s">
        <v>67</v>
      </c>
      <c r="F49" s="5">
        <v>50</v>
      </c>
    </row>
    <row r="50" spans="1:6" s="27" customFormat="1" ht="16.5">
      <c r="A50" s="7" t="s">
        <v>123</v>
      </c>
      <c r="B50" s="1" t="s">
        <v>42</v>
      </c>
      <c r="C50" s="4"/>
      <c r="D50" s="4"/>
      <c r="E50" s="4"/>
      <c r="F50" s="5">
        <f>F51</f>
        <v>3134.7</v>
      </c>
    </row>
    <row r="51" spans="1:6" s="27" customFormat="1" ht="18.75" customHeight="1">
      <c r="A51" s="7" t="s">
        <v>27</v>
      </c>
      <c r="B51" s="1" t="s">
        <v>42</v>
      </c>
      <c r="C51" s="4" t="s">
        <v>17</v>
      </c>
      <c r="D51" s="4"/>
      <c r="E51" s="4"/>
      <c r="F51" s="5">
        <f>F52</f>
        <v>3134.7</v>
      </c>
    </row>
    <row r="52" spans="1:6" s="27" customFormat="1" ht="18.75" customHeight="1">
      <c r="A52" s="7" t="s">
        <v>99</v>
      </c>
      <c r="B52" s="1" t="s">
        <v>42</v>
      </c>
      <c r="C52" s="4" t="s">
        <v>17</v>
      </c>
      <c r="D52" s="4" t="s">
        <v>18</v>
      </c>
      <c r="E52" s="4"/>
      <c r="F52" s="5">
        <f>F53</f>
        <v>3134.7</v>
      </c>
    </row>
    <row r="53" spans="1:6" s="27" customFormat="1" ht="18.75" customHeight="1">
      <c r="A53" s="13" t="s">
        <v>100</v>
      </c>
      <c r="B53" s="1" t="s">
        <v>42</v>
      </c>
      <c r="C53" s="4" t="s">
        <v>17</v>
      </c>
      <c r="D53" s="4" t="s">
        <v>18</v>
      </c>
      <c r="E53" s="4" t="s">
        <v>73</v>
      </c>
      <c r="F53" s="5">
        <v>3134.7</v>
      </c>
    </row>
    <row r="54" spans="1:6" s="27" customFormat="1" ht="33">
      <c r="A54" s="10" t="s">
        <v>43</v>
      </c>
      <c r="B54" s="19" t="s">
        <v>48</v>
      </c>
      <c r="C54" s="4"/>
      <c r="D54" s="4"/>
      <c r="E54" s="4"/>
      <c r="F54" s="5">
        <f>F55</f>
        <v>12375</v>
      </c>
    </row>
    <row r="55" spans="1:6" s="27" customFormat="1" ht="16.5">
      <c r="A55" s="9" t="s">
        <v>0</v>
      </c>
      <c r="B55" s="19" t="s">
        <v>48</v>
      </c>
      <c r="C55" s="4" t="s">
        <v>1</v>
      </c>
      <c r="D55" s="4"/>
      <c r="E55" s="4"/>
      <c r="F55" s="5">
        <f>F56</f>
        <v>12375</v>
      </c>
    </row>
    <row r="56" spans="1:6" s="27" customFormat="1" ht="16.5">
      <c r="A56" s="9" t="s">
        <v>3</v>
      </c>
      <c r="B56" s="19" t="s">
        <v>48</v>
      </c>
      <c r="C56" s="4" t="s">
        <v>1</v>
      </c>
      <c r="D56" s="4" t="s">
        <v>24</v>
      </c>
      <c r="E56" s="4"/>
      <c r="F56" s="5">
        <f>F57</f>
        <v>12375</v>
      </c>
    </row>
    <row r="57" spans="1:6" s="27" customFormat="1" ht="16.5">
      <c r="A57" s="10" t="s">
        <v>37</v>
      </c>
      <c r="B57" s="19" t="s">
        <v>48</v>
      </c>
      <c r="C57" s="4" t="s">
        <v>1</v>
      </c>
      <c r="D57" s="4" t="s">
        <v>24</v>
      </c>
      <c r="E57" s="4" t="s">
        <v>36</v>
      </c>
      <c r="F57" s="5">
        <v>12375</v>
      </c>
    </row>
    <row r="58" spans="1:6" s="27" customFormat="1" ht="33">
      <c r="A58" s="9" t="s">
        <v>122</v>
      </c>
      <c r="B58" s="4" t="s">
        <v>44</v>
      </c>
      <c r="C58" s="4"/>
      <c r="D58" s="4"/>
      <c r="E58" s="4"/>
      <c r="F58" s="5">
        <f>F60</f>
        <v>182.6</v>
      </c>
    </row>
    <row r="59" spans="1:6" s="27" customFormat="1" ht="19.5" customHeight="1">
      <c r="A59" s="13" t="s">
        <v>69</v>
      </c>
      <c r="B59" s="4" t="s">
        <v>44</v>
      </c>
      <c r="C59" s="4" t="s">
        <v>24</v>
      </c>
      <c r="D59" s="4"/>
      <c r="E59" s="4"/>
      <c r="F59" s="5">
        <f>F60</f>
        <v>182.6</v>
      </c>
    </row>
    <row r="60" spans="1:6" s="27" customFormat="1" ht="16.5">
      <c r="A60" s="7" t="s">
        <v>101</v>
      </c>
      <c r="B60" s="4" t="s">
        <v>44</v>
      </c>
      <c r="C60" s="4" t="s">
        <v>24</v>
      </c>
      <c r="D60" s="4" t="s">
        <v>57</v>
      </c>
      <c r="E60" s="4"/>
      <c r="F60" s="5">
        <f>F61</f>
        <v>182.6</v>
      </c>
    </row>
    <row r="61" spans="1:6" s="27" customFormat="1" ht="16.5" customHeight="1">
      <c r="A61" s="13" t="s">
        <v>63</v>
      </c>
      <c r="B61" s="4" t="s">
        <v>44</v>
      </c>
      <c r="C61" s="4" t="s">
        <v>24</v>
      </c>
      <c r="D61" s="4" t="s">
        <v>57</v>
      </c>
      <c r="E61" s="4" t="s">
        <v>62</v>
      </c>
      <c r="F61" s="5">
        <v>182.6</v>
      </c>
    </row>
    <row r="62" spans="1:6" s="27" customFormat="1" ht="16.5">
      <c r="A62" s="9" t="s">
        <v>124</v>
      </c>
      <c r="B62" s="4" t="s">
        <v>49</v>
      </c>
      <c r="C62" s="4"/>
      <c r="D62" s="4"/>
      <c r="E62" s="4"/>
      <c r="F62" s="5">
        <f>F69+F75+F66+F72+F63</f>
        <v>601.2</v>
      </c>
    </row>
    <row r="63" spans="1:6" s="27" customFormat="1" ht="16.5">
      <c r="A63" s="31" t="s">
        <v>0</v>
      </c>
      <c r="B63" s="4" t="s">
        <v>49</v>
      </c>
      <c r="C63" s="4" t="s">
        <v>1</v>
      </c>
      <c r="D63" s="4"/>
      <c r="E63" s="4"/>
      <c r="F63" s="5">
        <f>F64</f>
        <v>10.5</v>
      </c>
    </row>
    <row r="64" spans="1:6" s="27" customFormat="1" ht="16.5">
      <c r="A64" s="37" t="s">
        <v>79</v>
      </c>
      <c r="B64" s="4" t="s">
        <v>49</v>
      </c>
      <c r="C64" s="4" t="s">
        <v>1</v>
      </c>
      <c r="D64" s="4" t="s">
        <v>13</v>
      </c>
      <c r="E64" s="4"/>
      <c r="F64" s="5">
        <f>F65</f>
        <v>10.5</v>
      </c>
    </row>
    <row r="65" spans="1:6" s="27" customFormat="1" ht="16.5">
      <c r="A65" s="32" t="s">
        <v>80</v>
      </c>
      <c r="B65" s="4" t="s">
        <v>49</v>
      </c>
      <c r="C65" s="4" t="s">
        <v>1</v>
      </c>
      <c r="D65" s="4" t="s">
        <v>13</v>
      </c>
      <c r="E65" s="4" t="s">
        <v>81</v>
      </c>
      <c r="F65" s="5">
        <v>10.5</v>
      </c>
    </row>
    <row r="66" spans="1:6" s="27" customFormat="1" ht="16.5">
      <c r="A66" s="8" t="s">
        <v>22</v>
      </c>
      <c r="B66" s="4" t="s">
        <v>49</v>
      </c>
      <c r="C66" s="4" t="s">
        <v>12</v>
      </c>
      <c r="D66" s="4"/>
      <c r="E66" s="4"/>
      <c r="F66" s="5">
        <f>F67</f>
        <v>177</v>
      </c>
    </row>
    <row r="67" spans="1:6" s="27" customFormat="1" ht="16.5">
      <c r="A67" s="7" t="s">
        <v>16</v>
      </c>
      <c r="B67" s="4" t="s">
        <v>49</v>
      </c>
      <c r="C67" s="4" t="s">
        <v>12</v>
      </c>
      <c r="D67" s="4" t="s">
        <v>13</v>
      </c>
      <c r="E67" s="4"/>
      <c r="F67" s="5">
        <f>F68</f>
        <v>177</v>
      </c>
    </row>
    <row r="68" spans="1:6" s="27" customFormat="1" ht="16.5">
      <c r="A68" s="13" t="s">
        <v>66</v>
      </c>
      <c r="B68" s="4" t="s">
        <v>49</v>
      </c>
      <c r="C68" s="4" t="s">
        <v>12</v>
      </c>
      <c r="D68" s="4" t="s">
        <v>13</v>
      </c>
      <c r="E68" s="4" t="s">
        <v>67</v>
      </c>
      <c r="F68" s="5">
        <v>177</v>
      </c>
    </row>
    <row r="69" spans="1:6" s="27" customFormat="1" ht="16.5">
      <c r="A69" s="7" t="s">
        <v>30</v>
      </c>
      <c r="B69" s="4" t="s">
        <v>49</v>
      </c>
      <c r="C69" s="4" t="s">
        <v>14</v>
      </c>
      <c r="D69" s="4"/>
      <c r="E69" s="4"/>
      <c r="F69" s="5">
        <f>F70</f>
        <v>95.1</v>
      </c>
    </row>
    <row r="70" spans="1:6" s="27" customFormat="1" ht="33">
      <c r="A70" s="9" t="s">
        <v>26</v>
      </c>
      <c r="B70" s="4" t="s">
        <v>49</v>
      </c>
      <c r="C70" s="4" t="s">
        <v>14</v>
      </c>
      <c r="D70" s="4" t="s">
        <v>1</v>
      </c>
      <c r="E70" s="4"/>
      <c r="F70" s="5">
        <f>F71</f>
        <v>95.1</v>
      </c>
    </row>
    <row r="71" spans="1:6" s="27" customFormat="1" ht="16.5">
      <c r="A71" s="13" t="s">
        <v>66</v>
      </c>
      <c r="B71" s="4" t="s">
        <v>49</v>
      </c>
      <c r="C71" s="4" t="s">
        <v>14</v>
      </c>
      <c r="D71" s="4" t="s">
        <v>1</v>
      </c>
      <c r="E71" s="4" t="s">
        <v>67</v>
      </c>
      <c r="F71" s="5">
        <v>95.1</v>
      </c>
    </row>
    <row r="72" spans="1:6" s="27" customFormat="1" ht="16.5">
      <c r="A72" s="32" t="s">
        <v>27</v>
      </c>
      <c r="B72" s="4" t="s">
        <v>49</v>
      </c>
      <c r="C72" s="4" t="s">
        <v>17</v>
      </c>
      <c r="D72" s="4"/>
      <c r="E72" s="4"/>
      <c r="F72" s="5">
        <f>F73</f>
        <v>8.1</v>
      </c>
    </row>
    <row r="73" spans="1:6" s="27" customFormat="1" ht="16.5">
      <c r="A73" s="7" t="s">
        <v>28</v>
      </c>
      <c r="B73" s="4" t="s">
        <v>49</v>
      </c>
      <c r="C73" s="4" t="s">
        <v>17</v>
      </c>
      <c r="D73" s="4" t="s">
        <v>11</v>
      </c>
      <c r="E73" s="4"/>
      <c r="F73" s="5">
        <f>F74</f>
        <v>8.1</v>
      </c>
    </row>
    <row r="74" spans="1:6" s="27" customFormat="1" ht="16.5">
      <c r="A74" s="32" t="s">
        <v>96</v>
      </c>
      <c r="B74" s="4" t="s">
        <v>49</v>
      </c>
      <c r="C74" s="4" t="s">
        <v>17</v>
      </c>
      <c r="D74" s="4" t="s">
        <v>11</v>
      </c>
      <c r="E74" s="4" t="s">
        <v>29</v>
      </c>
      <c r="F74" s="5">
        <v>8.1</v>
      </c>
    </row>
    <row r="75" spans="1:6" s="27" customFormat="1" ht="16.5">
      <c r="A75" s="7" t="s">
        <v>102</v>
      </c>
      <c r="B75" s="4" t="s">
        <v>49</v>
      </c>
      <c r="C75" s="4" t="s">
        <v>51</v>
      </c>
      <c r="D75" s="4"/>
      <c r="E75" s="4"/>
      <c r="F75" s="5">
        <f>F76</f>
        <v>310.5</v>
      </c>
    </row>
    <row r="76" spans="1:6" s="27" customFormat="1" ht="15.75" customHeight="1">
      <c r="A76" s="7" t="s">
        <v>52</v>
      </c>
      <c r="B76" s="4" t="s">
        <v>49</v>
      </c>
      <c r="C76" s="4" t="s">
        <v>51</v>
      </c>
      <c r="D76" s="4" t="s">
        <v>9</v>
      </c>
      <c r="E76" s="4"/>
      <c r="F76" s="5">
        <f>F77</f>
        <v>310.5</v>
      </c>
    </row>
    <row r="77" spans="1:6" s="27" customFormat="1" ht="17.25" customHeight="1">
      <c r="A77" s="7" t="s">
        <v>37</v>
      </c>
      <c r="B77" s="4" t="s">
        <v>49</v>
      </c>
      <c r="C77" s="4" t="s">
        <v>51</v>
      </c>
      <c r="D77" s="4" t="s">
        <v>9</v>
      </c>
      <c r="E77" s="4" t="s">
        <v>36</v>
      </c>
      <c r="F77" s="5">
        <v>310.5</v>
      </c>
    </row>
    <row r="78" spans="1:6" s="27" customFormat="1" ht="49.5">
      <c r="A78" s="7" t="s">
        <v>106</v>
      </c>
      <c r="B78" s="4" t="s">
        <v>64</v>
      </c>
      <c r="C78" s="4"/>
      <c r="D78" s="4"/>
      <c r="E78" s="4"/>
      <c r="F78" s="5">
        <f>F79+F82+F86</f>
        <v>10000</v>
      </c>
    </row>
    <row r="79" spans="1:6" s="27" customFormat="1" ht="17.25" customHeight="1">
      <c r="A79" s="13" t="s">
        <v>22</v>
      </c>
      <c r="B79" s="4" t="s">
        <v>64</v>
      </c>
      <c r="C79" s="4" t="s">
        <v>12</v>
      </c>
      <c r="D79" s="4"/>
      <c r="E79" s="4"/>
      <c r="F79" s="5">
        <f>F80</f>
        <v>6820</v>
      </c>
    </row>
    <row r="80" spans="1:6" s="27" customFormat="1" ht="17.25" customHeight="1">
      <c r="A80" s="7" t="s">
        <v>16</v>
      </c>
      <c r="B80" s="4" t="s">
        <v>64</v>
      </c>
      <c r="C80" s="4" t="s">
        <v>75</v>
      </c>
      <c r="D80" s="4" t="s">
        <v>13</v>
      </c>
      <c r="E80" s="4"/>
      <c r="F80" s="5">
        <f>F81</f>
        <v>6820</v>
      </c>
    </row>
    <row r="81" spans="1:6" s="27" customFormat="1" ht="17.25" customHeight="1">
      <c r="A81" s="13" t="s">
        <v>66</v>
      </c>
      <c r="B81" s="4" t="s">
        <v>64</v>
      </c>
      <c r="C81" s="4" t="s">
        <v>12</v>
      </c>
      <c r="D81" s="4" t="s">
        <v>13</v>
      </c>
      <c r="E81" s="4" t="s">
        <v>67</v>
      </c>
      <c r="F81" s="5">
        <f>875+800+5145</f>
        <v>6820</v>
      </c>
    </row>
    <row r="82" spans="1:6" s="27" customFormat="1" ht="17.25" customHeight="1">
      <c r="A82" s="8" t="s">
        <v>76</v>
      </c>
      <c r="B82" s="4" t="s">
        <v>64</v>
      </c>
      <c r="C82" s="4" t="s">
        <v>14</v>
      </c>
      <c r="D82" s="4"/>
      <c r="E82" s="4"/>
      <c r="F82" s="5">
        <f>F83</f>
        <v>2580</v>
      </c>
    </row>
    <row r="83" spans="1:6" s="27" customFormat="1" ht="17.25" customHeight="1">
      <c r="A83" s="7" t="s">
        <v>105</v>
      </c>
      <c r="B83" s="4" t="s">
        <v>64</v>
      </c>
      <c r="C83" s="4" t="s">
        <v>14</v>
      </c>
      <c r="D83" s="4" t="s">
        <v>1</v>
      </c>
      <c r="E83" s="4"/>
      <c r="F83" s="5">
        <f>SUM(F84:F85)</f>
        <v>2580</v>
      </c>
    </row>
    <row r="84" spans="1:6" s="27" customFormat="1" ht="17.25" customHeight="1">
      <c r="A84" s="13" t="s">
        <v>90</v>
      </c>
      <c r="B84" s="4" t="s">
        <v>64</v>
      </c>
      <c r="C84" s="4" t="s">
        <v>14</v>
      </c>
      <c r="D84" s="4" t="s">
        <v>1</v>
      </c>
      <c r="E84" s="4" t="s">
        <v>91</v>
      </c>
      <c r="F84" s="5">
        <v>660</v>
      </c>
    </row>
    <row r="85" spans="1:6" s="27" customFormat="1" ht="17.25" customHeight="1">
      <c r="A85" s="13" t="s">
        <v>66</v>
      </c>
      <c r="B85" s="4" t="s">
        <v>64</v>
      </c>
      <c r="C85" s="4" t="s">
        <v>14</v>
      </c>
      <c r="D85" s="4" t="s">
        <v>1</v>
      </c>
      <c r="E85" s="4" t="s">
        <v>67</v>
      </c>
      <c r="F85" s="5">
        <v>1920</v>
      </c>
    </row>
    <row r="86" spans="1:6" s="27" customFormat="1" ht="17.25" customHeight="1">
      <c r="A86" s="8" t="s">
        <v>21</v>
      </c>
      <c r="B86" s="4" t="s">
        <v>64</v>
      </c>
      <c r="C86" s="4" t="s">
        <v>51</v>
      </c>
      <c r="D86" s="4"/>
      <c r="E86" s="4"/>
      <c r="F86" s="5">
        <f>F87</f>
        <v>600</v>
      </c>
    </row>
    <row r="87" spans="1:6" s="27" customFormat="1" ht="17.25" customHeight="1">
      <c r="A87" s="7" t="s">
        <v>52</v>
      </c>
      <c r="B87" s="4" t="s">
        <v>64</v>
      </c>
      <c r="C87" s="4" t="s">
        <v>51</v>
      </c>
      <c r="D87" s="4" t="s">
        <v>9</v>
      </c>
      <c r="E87" s="4"/>
      <c r="F87" s="5">
        <f>SUM(F88:F88)</f>
        <v>600</v>
      </c>
    </row>
    <row r="88" spans="1:6" s="27" customFormat="1" ht="17.25" customHeight="1">
      <c r="A88" s="13" t="s">
        <v>90</v>
      </c>
      <c r="B88" s="4" t="s">
        <v>64</v>
      </c>
      <c r="C88" s="4" t="s">
        <v>51</v>
      </c>
      <c r="D88" s="4" t="s">
        <v>9</v>
      </c>
      <c r="E88" s="4" t="s">
        <v>91</v>
      </c>
      <c r="F88" s="5">
        <v>600</v>
      </c>
    </row>
    <row r="89" spans="1:6" s="27" customFormat="1" ht="33">
      <c r="A89" s="7" t="s">
        <v>107</v>
      </c>
      <c r="B89" s="4" t="s">
        <v>65</v>
      </c>
      <c r="C89" s="4"/>
      <c r="D89" s="4"/>
      <c r="E89" s="4"/>
      <c r="F89" s="5">
        <f>F93+F97+F90</f>
        <v>11241.5</v>
      </c>
    </row>
    <row r="90" spans="1:6" s="27" customFormat="1" ht="17.25" customHeight="1">
      <c r="A90" s="31" t="s">
        <v>93</v>
      </c>
      <c r="B90" s="4" t="s">
        <v>65</v>
      </c>
      <c r="C90" s="4" t="s">
        <v>18</v>
      </c>
      <c r="D90" s="4"/>
      <c r="E90" s="4"/>
      <c r="F90" s="5">
        <f>F91</f>
        <v>550</v>
      </c>
    </row>
    <row r="91" spans="1:6" s="27" customFormat="1" ht="33" customHeight="1">
      <c r="A91" s="7" t="s">
        <v>127</v>
      </c>
      <c r="B91" s="4" t="s">
        <v>65</v>
      </c>
      <c r="C91" s="4" t="s">
        <v>18</v>
      </c>
      <c r="D91" s="4" t="s">
        <v>13</v>
      </c>
      <c r="E91" s="4"/>
      <c r="F91" s="5">
        <f>F92</f>
        <v>550</v>
      </c>
    </row>
    <row r="92" spans="1:6" s="27" customFormat="1" ht="17.25" customHeight="1">
      <c r="A92" s="32" t="s">
        <v>63</v>
      </c>
      <c r="B92" s="4" t="s">
        <v>65</v>
      </c>
      <c r="C92" s="4" t="s">
        <v>18</v>
      </c>
      <c r="D92" s="4" t="s">
        <v>13</v>
      </c>
      <c r="E92" s="4" t="s">
        <v>62</v>
      </c>
      <c r="F92" s="5">
        <v>550</v>
      </c>
    </row>
    <row r="93" spans="1:6" s="27" customFormat="1" ht="16.5">
      <c r="A93" s="13" t="s">
        <v>22</v>
      </c>
      <c r="B93" s="4" t="s">
        <v>65</v>
      </c>
      <c r="C93" s="4" t="s">
        <v>12</v>
      </c>
      <c r="D93" s="4"/>
      <c r="E93" s="4"/>
      <c r="F93" s="5">
        <f>F94</f>
        <v>4827.999999999999</v>
      </c>
    </row>
    <row r="94" spans="1:6" s="27" customFormat="1" ht="16.5">
      <c r="A94" s="7" t="s">
        <v>16</v>
      </c>
      <c r="B94" s="4" t="s">
        <v>65</v>
      </c>
      <c r="C94" s="4" t="s">
        <v>75</v>
      </c>
      <c r="D94" s="4" t="s">
        <v>13</v>
      </c>
      <c r="E94" s="4"/>
      <c r="F94" s="5">
        <f>SUM(F95:F96)</f>
        <v>4827.999999999999</v>
      </c>
    </row>
    <row r="95" spans="1:6" s="27" customFormat="1" ht="16.5">
      <c r="A95" s="13" t="s">
        <v>90</v>
      </c>
      <c r="B95" s="4" t="s">
        <v>65</v>
      </c>
      <c r="C95" s="4" t="s">
        <v>12</v>
      </c>
      <c r="D95" s="4" t="s">
        <v>13</v>
      </c>
      <c r="E95" s="4" t="s">
        <v>91</v>
      </c>
      <c r="F95" s="5">
        <f>104.5+129.4</f>
        <v>233.9</v>
      </c>
    </row>
    <row r="96" spans="1:6" s="27" customFormat="1" ht="16.5">
      <c r="A96" s="13" t="s">
        <v>66</v>
      </c>
      <c r="B96" s="4" t="s">
        <v>65</v>
      </c>
      <c r="C96" s="4" t="s">
        <v>12</v>
      </c>
      <c r="D96" s="4" t="s">
        <v>13</v>
      </c>
      <c r="E96" s="4" t="s">
        <v>67</v>
      </c>
      <c r="F96" s="5">
        <f>547.7+3544.2+502.2</f>
        <v>4594.099999999999</v>
      </c>
    </row>
    <row r="97" spans="1:6" s="27" customFormat="1" ht="16.5">
      <c r="A97" s="8" t="s">
        <v>76</v>
      </c>
      <c r="B97" s="4" t="s">
        <v>65</v>
      </c>
      <c r="C97" s="4" t="s">
        <v>14</v>
      </c>
      <c r="D97" s="4"/>
      <c r="E97" s="4"/>
      <c r="F97" s="5">
        <f>F98</f>
        <v>5863.5</v>
      </c>
    </row>
    <row r="98" spans="1:6" s="27" customFormat="1" ht="16.5">
      <c r="A98" s="7" t="s">
        <v>105</v>
      </c>
      <c r="B98" s="4" t="s">
        <v>65</v>
      </c>
      <c r="C98" s="4" t="s">
        <v>14</v>
      </c>
      <c r="D98" s="4" t="s">
        <v>1</v>
      </c>
      <c r="E98" s="4"/>
      <c r="F98" s="5">
        <f>SUM(F99:F100)</f>
        <v>5863.5</v>
      </c>
    </row>
    <row r="99" spans="1:6" s="27" customFormat="1" ht="16.5">
      <c r="A99" s="13" t="s">
        <v>90</v>
      </c>
      <c r="B99" s="4" t="s">
        <v>65</v>
      </c>
      <c r="C99" s="4" t="s">
        <v>14</v>
      </c>
      <c r="D99" s="4" t="s">
        <v>1</v>
      </c>
      <c r="E99" s="4" t="s">
        <v>91</v>
      </c>
      <c r="F99" s="5">
        <v>67.9</v>
      </c>
    </row>
    <row r="100" spans="1:6" s="27" customFormat="1" ht="16.5">
      <c r="A100" s="13" t="s">
        <v>66</v>
      </c>
      <c r="B100" s="4" t="s">
        <v>65</v>
      </c>
      <c r="C100" s="4" t="s">
        <v>14</v>
      </c>
      <c r="D100" s="4" t="s">
        <v>1</v>
      </c>
      <c r="E100" s="4" t="s">
        <v>67</v>
      </c>
      <c r="F100" s="5">
        <v>5795.6</v>
      </c>
    </row>
    <row r="101" spans="1:6" s="27" customFormat="1" ht="33">
      <c r="A101" s="38" t="s">
        <v>121</v>
      </c>
      <c r="B101" s="4" t="s">
        <v>118</v>
      </c>
      <c r="C101" s="4"/>
      <c r="D101" s="4"/>
      <c r="E101" s="4"/>
      <c r="F101" s="5">
        <f>F102</f>
        <v>184.5</v>
      </c>
    </row>
    <row r="102" spans="1:6" s="27" customFormat="1" ht="16.5">
      <c r="A102" s="33" t="s">
        <v>22</v>
      </c>
      <c r="B102" s="4" t="s">
        <v>118</v>
      </c>
      <c r="C102" s="4" t="s">
        <v>12</v>
      </c>
      <c r="D102" s="4"/>
      <c r="E102" s="4"/>
      <c r="F102" s="5">
        <f>F103</f>
        <v>184.5</v>
      </c>
    </row>
    <row r="103" spans="1:6" s="27" customFormat="1" ht="16.5">
      <c r="A103" s="34" t="s">
        <v>94</v>
      </c>
      <c r="B103" s="4" t="s">
        <v>118</v>
      </c>
      <c r="C103" s="4" t="s">
        <v>12</v>
      </c>
      <c r="D103" s="4" t="s">
        <v>12</v>
      </c>
      <c r="E103" s="4"/>
      <c r="F103" s="5">
        <f>F104</f>
        <v>184.5</v>
      </c>
    </row>
    <row r="104" spans="1:6" s="27" customFormat="1" ht="16.5">
      <c r="A104" s="35" t="s">
        <v>120</v>
      </c>
      <c r="B104" s="4" t="s">
        <v>118</v>
      </c>
      <c r="C104" s="4" t="s">
        <v>12</v>
      </c>
      <c r="D104" s="4" t="s">
        <v>12</v>
      </c>
      <c r="E104" s="4" t="s">
        <v>119</v>
      </c>
      <c r="F104" s="5">
        <v>184.5</v>
      </c>
    </row>
    <row r="105" spans="1:6" s="27" customFormat="1" ht="16.5">
      <c r="A105" s="9" t="s">
        <v>45</v>
      </c>
      <c r="B105" s="4" t="s">
        <v>32</v>
      </c>
      <c r="C105" s="4"/>
      <c r="D105" s="4"/>
      <c r="E105" s="4"/>
      <c r="F105" s="5">
        <f>F106+F111+F117+F125+F130</f>
        <v>91800.79999999999</v>
      </c>
    </row>
    <row r="106" spans="1:6" s="27" customFormat="1" ht="16.5">
      <c r="A106" s="9" t="s">
        <v>46</v>
      </c>
      <c r="B106" s="4" t="s">
        <v>47</v>
      </c>
      <c r="C106" s="4"/>
      <c r="D106" s="4"/>
      <c r="E106" s="4"/>
      <c r="F106" s="5">
        <f>F108</f>
        <v>1772.8</v>
      </c>
    </row>
    <row r="107" spans="1:6" s="27" customFormat="1" ht="16.5">
      <c r="A107" s="13" t="s">
        <v>22</v>
      </c>
      <c r="B107" s="4" t="s">
        <v>47</v>
      </c>
      <c r="C107" s="4" t="s">
        <v>12</v>
      </c>
      <c r="D107" s="4"/>
      <c r="E107" s="4"/>
      <c r="F107" s="5">
        <f>F108</f>
        <v>1772.8</v>
      </c>
    </row>
    <row r="108" spans="1:6" s="27" customFormat="1" ht="16.5">
      <c r="A108" s="7" t="s">
        <v>16</v>
      </c>
      <c r="B108" s="4" t="s">
        <v>47</v>
      </c>
      <c r="C108" s="4" t="s">
        <v>12</v>
      </c>
      <c r="D108" s="4" t="s">
        <v>13</v>
      </c>
      <c r="E108" s="4"/>
      <c r="F108" s="5">
        <f>SUM(F109:F110)</f>
        <v>1772.8</v>
      </c>
    </row>
    <row r="109" spans="1:6" s="27" customFormat="1" ht="16.5">
      <c r="A109" s="13" t="s">
        <v>90</v>
      </c>
      <c r="B109" s="4" t="s">
        <v>47</v>
      </c>
      <c r="C109" s="4" t="s">
        <v>12</v>
      </c>
      <c r="D109" s="4" t="s">
        <v>13</v>
      </c>
      <c r="E109" s="4" t="s">
        <v>91</v>
      </c>
      <c r="F109" s="5">
        <v>63.8</v>
      </c>
    </row>
    <row r="110" spans="1:6" s="27" customFormat="1" ht="16.5">
      <c r="A110" s="13" t="s">
        <v>66</v>
      </c>
      <c r="B110" s="4" t="s">
        <v>47</v>
      </c>
      <c r="C110" s="4" t="s">
        <v>12</v>
      </c>
      <c r="D110" s="4" t="s">
        <v>13</v>
      </c>
      <c r="E110" s="4" t="s">
        <v>67</v>
      </c>
      <c r="F110" s="5">
        <v>1709</v>
      </c>
    </row>
    <row r="111" spans="1:6" s="27" customFormat="1" ht="49.5" customHeight="1">
      <c r="A111" s="9" t="s">
        <v>83</v>
      </c>
      <c r="B111" s="4" t="s">
        <v>84</v>
      </c>
      <c r="C111" s="4"/>
      <c r="D111" s="4"/>
      <c r="E111" s="4"/>
      <c r="F111" s="5">
        <f>F112</f>
        <v>32252.199999999997</v>
      </c>
    </row>
    <row r="112" spans="1:6" s="27" customFormat="1" ht="16.5">
      <c r="A112" s="8" t="s">
        <v>22</v>
      </c>
      <c r="B112" s="4" t="s">
        <v>84</v>
      </c>
      <c r="C112" s="4" t="s">
        <v>12</v>
      </c>
      <c r="D112" s="4"/>
      <c r="E112" s="4"/>
      <c r="F112" s="5">
        <f>F113</f>
        <v>32252.199999999997</v>
      </c>
    </row>
    <row r="113" spans="1:6" s="27" customFormat="1" ht="16.5">
      <c r="A113" s="7" t="s">
        <v>74</v>
      </c>
      <c r="B113" s="4" t="s">
        <v>84</v>
      </c>
      <c r="C113" s="4" t="s">
        <v>75</v>
      </c>
      <c r="D113" s="4" t="s">
        <v>13</v>
      </c>
      <c r="E113" s="4"/>
      <c r="F113" s="5">
        <f>SUM(F114:F116)</f>
        <v>32252.199999999997</v>
      </c>
    </row>
    <row r="114" spans="1:6" s="27" customFormat="1" ht="16.5">
      <c r="A114" s="40" t="s">
        <v>95</v>
      </c>
      <c r="B114" s="4" t="s">
        <v>84</v>
      </c>
      <c r="C114" s="4" t="s">
        <v>75</v>
      </c>
      <c r="D114" s="4" t="s">
        <v>13</v>
      </c>
      <c r="E114" s="39" t="s">
        <v>25</v>
      </c>
      <c r="F114" s="5">
        <v>6042.2</v>
      </c>
    </row>
    <row r="115" spans="1:6" s="27" customFormat="1" ht="16.5">
      <c r="A115" s="13" t="s">
        <v>90</v>
      </c>
      <c r="B115" s="4" t="s">
        <v>84</v>
      </c>
      <c r="C115" s="4" t="s">
        <v>12</v>
      </c>
      <c r="D115" s="4" t="s">
        <v>13</v>
      </c>
      <c r="E115" s="4" t="s">
        <v>91</v>
      </c>
      <c r="F115" s="5">
        <v>207.9</v>
      </c>
    </row>
    <row r="116" spans="1:6" s="27" customFormat="1" ht="16.5">
      <c r="A116" s="13" t="s">
        <v>66</v>
      </c>
      <c r="B116" s="4" t="s">
        <v>84</v>
      </c>
      <c r="C116" s="4" t="s">
        <v>12</v>
      </c>
      <c r="D116" s="4" t="s">
        <v>13</v>
      </c>
      <c r="E116" s="4" t="s">
        <v>67</v>
      </c>
      <c r="F116" s="5">
        <v>26002.1</v>
      </c>
    </row>
    <row r="117" spans="1:6" s="27" customFormat="1" ht="16.5">
      <c r="A117" s="7" t="s">
        <v>125</v>
      </c>
      <c r="B117" s="4" t="s">
        <v>85</v>
      </c>
      <c r="C117" s="4"/>
      <c r="D117" s="4"/>
      <c r="E117" s="4"/>
      <c r="F117" s="5">
        <f>F118+F121</f>
        <v>14383.7</v>
      </c>
    </row>
    <row r="118" spans="1:6" s="27" customFormat="1" ht="16.5">
      <c r="A118" s="7" t="s">
        <v>22</v>
      </c>
      <c r="B118" s="1" t="s">
        <v>85</v>
      </c>
      <c r="C118" s="4" t="s">
        <v>12</v>
      </c>
      <c r="D118" s="4"/>
      <c r="E118" s="4"/>
      <c r="F118" s="5">
        <f>SUM(F119)</f>
        <v>5565.2</v>
      </c>
    </row>
    <row r="119" spans="1:6" s="27" customFormat="1" ht="16.5">
      <c r="A119" s="7" t="s">
        <v>16</v>
      </c>
      <c r="B119" s="1" t="s">
        <v>85</v>
      </c>
      <c r="C119" s="4" t="s">
        <v>12</v>
      </c>
      <c r="D119" s="4" t="s">
        <v>13</v>
      </c>
      <c r="E119" s="4"/>
      <c r="F119" s="5">
        <f>F120</f>
        <v>5565.2</v>
      </c>
    </row>
    <row r="120" spans="1:6" s="27" customFormat="1" ht="16.5">
      <c r="A120" s="13" t="s">
        <v>66</v>
      </c>
      <c r="B120" s="1" t="s">
        <v>85</v>
      </c>
      <c r="C120" s="4" t="s">
        <v>12</v>
      </c>
      <c r="D120" s="4" t="s">
        <v>13</v>
      </c>
      <c r="E120" s="4" t="s">
        <v>67</v>
      </c>
      <c r="F120" s="5">
        <v>5565.2</v>
      </c>
    </row>
    <row r="121" spans="1:6" s="27" customFormat="1" ht="16.5">
      <c r="A121" s="7" t="s">
        <v>21</v>
      </c>
      <c r="B121" s="1" t="s">
        <v>85</v>
      </c>
      <c r="C121" s="4" t="s">
        <v>51</v>
      </c>
      <c r="D121" s="4"/>
      <c r="E121" s="4"/>
      <c r="F121" s="5">
        <f>SUM(F122)</f>
        <v>8818.5</v>
      </c>
    </row>
    <row r="122" spans="1:6" s="27" customFormat="1" ht="16.5">
      <c r="A122" s="7" t="s">
        <v>52</v>
      </c>
      <c r="B122" s="1" t="s">
        <v>85</v>
      </c>
      <c r="C122" s="4" t="s">
        <v>51</v>
      </c>
      <c r="D122" s="4" t="s">
        <v>9</v>
      </c>
      <c r="E122" s="4"/>
      <c r="F122" s="5">
        <f>SUM(F123:F124)</f>
        <v>8818.5</v>
      </c>
    </row>
    <row r="123" spans="1:6" s="27" customFormat="1" ht="16.5">
      <c r="A123" s="7" t="s">
        <v>37</v>
      </c>
      <c r="B123" s="1" t="s">
        <v>85</v>
      </c>
      <c r="C123" s="4" t="s">
        <v>51</v>
      </c>
      <c r="D123" s="4" t="s">
        <v>9</v>
      </c>
      <c r="E123" s="4" t="s">
        <v>36</v>
      </c>
      <c r="F123" s="5">
        <v>4500</v>
      </c>
    </row>
    <row r="124" spans="1:6" s="27" customFormat="1" ht="16.5">
      <c r="A124" s="13" t="s">
        <v>90</v>
      </c>
      <c r="B124" s="1" t="s">
        <v>85</v>
      </c>
      <c r="C124" s="4" t="s">
        <v>51</v>
      </c>
      <c r="D124" s="4" t="s">
        <v>9</v>
      </c>
      <c r="E124" s="4" t="s">
        <v>91</v>
      </c>
      <c r="F124" s="5">
        <v>4318.5</v>
      </c>
    </row>
    <row r="125" spans="1:6" s="27" customFormat="1" ht="16.5">
      <c r="A125" s="10" t="s">
        <v>86</v>
      </c>
      <c r="B125" s="1" t="s">
        <v>87</v>
      </c>
      <c r="C125" s="4"/>
      <c r="D125" s="4"/>
      <c r="E125" s="4"/>
      <c r="F125" s="5">
        <f>F126</f>
        <v>10710.7</v>
      </c>
    </row>
    <row r="126" spans="1:6" s="27" customFormat="1" ht="16.5">
      <c r="A126" s="8" t="s">
        <v>76</v>
      </c>
      <c r="B126" s="1" t="s">
        <v>87</v>
      </c>
      <c r="C126" s="4" t="s">
        <v>14</v>
      </c>
      <c r="D126" s="4"/>
      <c r="E126" s="4"/>
      <c r="F126" s="5">
        <f>F127</f>
        <v>10710.7</v>
      </c>
    </row>
    <row r="127" spans="1:6" s="27" customFormat="1" ht="16.5">
      <c r="A127" s="7" t="s">
        <v>105</v>
      </c>
      <c r="B127" s="1" t="s">
        <v>87</v>
      </c>
      <c r="C127" s="4" t="s">
        <v>14</v>
      </c>
      <c r="D127" s="4" t="s">
        <v>1</v>
      </c>
      <c r="E127" s="4"/>
      <c r="F127" s="5">
        <f>SUM(F128:F129)</f>
        <v>10710.7</v>
      </c>
    </row>
    <row r="128" spans="1:6" s="27" customFormat="1" ht="16.5">
      <c r="A128" s="13" t="s">
        <v>90</v>
      </c>
      <c r="B128" s="1" t="s">
        <v>87</v>
      </c>
      <c r="C128" s="4" t="s">
        <v>14</v>
      </c>
      <c r="D128" s="4" t="s">
        <v>1</v>
      </c>
      <c r="E128" s="4" t="s">
        <v>91</v>
      </c>
      <c r="F128" s="5">
        <v>1000</v>
      </c>
    </row>
    <row r="129" spans="1:6" s="27" customFormat="1" ht="16.5">
      <c r="A129" s="13" t="s">
        <v>66</v>
      </c>
      <c r="B129" s="1" t="s">
        <v>87</v>
      </c>
      <c r="C129" s="4" t="s">
        <v>14</v>
      </c>
      <c r="D129" s="4" t="s">
        <v>1</v>
      </c>
      <c r="E129" s="4" t="s">
        <v>67</v>
      </c>
      <c r="F129" s="5">
        <v>9710.7</v>
      </c>
    </row>
    <row r="130" spans="1:6" s="27" customFormat="1" ht="33">
      <c r="A130" s="9" t="s">
        <v>77</v>
      </c>
      <c r="B130" s="4" t="s">
        <v>78</v>
      </c>
      <c r="C130" s="4"/>
      <c r="D130" s="4"/>
      <c r="E130" s="4"/>
      <c r="F130" s="5">
        <f>F131</f>
        <v>32681.4</v>
      </c>
    </row>
    <row r="131" spans="1:6" s="27" customFormat="1" ht="16.5">
      <c r="A131" s="13" t="s">
        <v>70</v>
      </c>
      <c r="B131" s="4" t="s">
        <v>78</v>
      </c>
      <c r="C131" s="4" t="s">
        <v>10</v>
      </c>
      <c r="D131" s="4"/>
      <c r="E131" s="4"/>
      <c r="F131" s="5">
        <f>F132</f>
        <v>32681.4</v>
      </c>
    </row>
    <row r="132" spans="1:6" s="27" customFormat="1" ht="16.5">
      <c r="A132" s="18" t="s">
        <v>108</v>
      </c>
      <c r="B132" s="4" t="s">
        <v>78</v>
      </c>
      <c r="C132" s="4" t="s">
        <v>10</v>
      </c>
      <c r="D132" s="4" t="s">
        <v>18</v>
      </c>
      <c r="E132" s="4"/>
      <c r="F132" s="5">
        <f>F133</f>
        <v>32681.4</v>
      </c>
    </row>
    <row r="133" spans="1:6" s="27" customFormat="1" ht="16.5">
      <c r="A133" s="8" t="s">
        <v>60</v>
      </c>
      <c r="B133" s="4" t="s">
        <v>78</v>
      </c>
      <c r="C133" s="4" t="s">
        <v>10</v>
      </c>
      <c r="D133" s="4" t="s">
        <v>18</v>
      </c>
      <c r="E133" s="4" t="s">
        <v>19</v>
      </c>
      <c r="F133" s="5">
        <v>32681.4</v>
      </c>
    </row>
    <row r="134" spans="1:6" s="27" customFormat="1" ht="16.5">
      <c r="A134" s="20" t="s">
        <v>112</v>
      </c>
      <c r="B134" s="21"/>
      <c r="C134" s="22"/>
      <c r="D134" s="22"/>
      <c r="E134" s="23"/>
      <c r="F134" s="5">
        <f>F12+F105</f>
        <v>141363.09999999998</v>
      </c>
    </row>
    <row r="135" spans="1:6" ht="16.5">
      <c r="A135" s="16"/>
      <c r="B135" s="16"/>
      <c r="C135" s="24"/>
      <c r="D135" s="24"/>
      <c r="E135" s="24"/>
      <c r="F135" s="25"/>
    </row>
  </sheetData>
  <sheetProtection/>
  <mergeCells count="2">
    <mergeCell ref="A8:F8"/>
    <mergeCell ref="A7:F7"/>
  </mergeCells>
  <printOptions/>
  <pageMargins left="1.3779527559055118" right="0.3937007874015748" top="0.7874015748031497" bottom="0.7874015748031497" header="0.3937007874015748" footer="0.3937007874015748"/>
  <pageSetup fitToHeight="3" fitToWidth="1" horizontalDpi="600" verticalDpi="600" orientation="portrait" paperSize="9" scale="6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3"/>
  <sheetViews>
    <sheetView showZeros="0" tabSelected="1" view="pageBreakPreview" zoomScale="85" zoomScaleNormal="75" zoomScaleSheetLayoutView="85" zoomScalePageLayoutView="0" workbookViewId="0" topLeftCell="A1">
      <selection activeCell="F4" sqref="F4"/>
    </sheetView>
  </sheetViews>
  <sheetFormatPr defaultColWidth="9.00390625" defaultRowHeight="12.75"/>
  <cols>
    <col min="1" max="1" width="62.75390625" style="14" customWidth="1"/>
    <col min="2" max="2" width="18.25390625" style="14" customWidth="1"/>
    <col min="3" max="4" width="9.125" style="14" customWidth="1"/>
    <col min="5" max="5" width="8.00390625" style="14" customWidth="1"/>
    <col min="6" max="6" width="18.375" style="14" customWidth="1"/>
    <col min="7" max="7" width="18.75390625" style="14" customWidth="1"/>
    <col min="8" max="16384" width="9.125" style="14" customWidth="1"/>
  </cols>
  <sheetData>
    <row r="1" ht="16.5">
      <c r="F1" s="14" t="s">
        <v>109</v>
      </c>
    </row>
    <row r="2" ht="16.5">
      <c r="F2" s="14" t="s">
        <v>34</v>
      </c>
    </row>
    <row r="3" ht="16.5">
      <c r="F3" s="14" t="s">
        <v>35</v>
      </c>
    </row>
    <row r="4" ht="16.5">
      <c r="F4" s="14" t="s">
        <v>128</v>
      </c>
    </row>
    <row r="6" ht="19.5" customHeight="1">
      <c r="B6" s="14" t="s">
        <v>111</v>
      </c>
    </row>
    <row r="7" spans="1:7" ht="16.5">
      <c r="A7" s="43" t="s">
        <v>116</v>
      </c>
      <c r="B7" s="43"/>
      <c r="C7" s="43"/>
      <c r="D7" s="43"/>
      <c r="E7" s="43"/>
      <c r="F7" s="43"/>
      <c r="G7" s="43"/>
    </row>
    <row r="8" spans="1:7" ht="18" customHeight="1">
      <c r="A8" s="16"/>
      <c r="B8" s="30"/>
      <c r="C8" s="16"/>
      <c r="D8" s="16"/>
      <c r="E8" s="16"/>
      <c r="F8" s="16"/>
      <c r="G8" s="17"/>
    </row>
    <row r="9" spans="1:7" s="26" customFormat="1" ht="16.5">
      <c r="A9" s="44" t="s">
        <v>4</v>
      </c>
      <c r="B9" s="44" t="s">
        <v>7</v>
      </c>
      <c r="C9" s="44" t="s">
        <v>5</v>
      </c>
      <c r="D9" s="44" t="s">
        <v>6</v>
      </c>
      <c r="E9" s="44" t="s">
        <v>8</v>
      </c>
      <c r="F9" s="46" t="s">
        <v>110</v>
      </c>
      <c r="G9" s="47"/>
    </row>
    <row r="10" spans="1:7" s="26" customFormat="1" ht="16.5">
      <c r="A10" s="45"/>
      <c r="B10" s="45"/>
      <c r="C10" s="45"/>
      <c r="D10" s="45"/>
      <c r="E10" s="45"/>
      <c r="F10" s="28" t="s">
        <v>58</v>
      </c>
      <c r="G10" s="28" t="s">
        <v>113</v>
      </c>
    </row>
    <row r="11" spans="1:7" s="27" customFormat="1" ht="21.75" customHeight="1">
      <c r="A11" s="6" t="s">
        <v>38</v>
      </c>
      <c r="B11" s="1" t="s">
        <v>31</v>
      </c>
      <c r="C11" s="1"/>
      <c r="D11" s="2"/>
      <c r="E11" s="2"/>
      <c r="F11" s="3">
        <f>F12+F33+F49+F53+F57+F67+F114+F121+F133</f>
        <v>58213.600000000006</v>
      </c>
      <c r="G11" s="3">
        <f>G12+G33+G49+G53+G57+G67+G114+G121+G133</f>
        <v>40361.8</v>
      </c>
    </row>
    <row r="12" spans="1:7" s="27" customFormat="1" ht="16.5">
      <c r="A12" s="7" t="s">
        <v>54</v>
      </c>
      <c r="B12" s="4" t="s">
        <v>39</v>
      </c>
      <c r="C12" s="4"/>
      <c r="D12" s="4"/>
      <c r="E12" s="4"/>
      <c r="F12" s="5">
        <f>F13+F16+F19+F24+F30+F27</f>
        <v>5635.7</v>
      </c>
      <c r="G12" s="5">
        <f>G13+G16+G19+G24+G30+G27</f>
        <v>5635.7</v>
      </c>
    </row>
    <row r="13" spans="1:7" s="27" customFormat="1" ht="18.75" customHeight="1">
      <c r="A13" s="7" t="s">
        <v>72</v>
      </c>
      <c r="B13" s="4" t="s">
        <v>39</v>
      </c>
      <c r="C13" s="4" t="s">
        <v>9</v>
      </c>
      <c r="D13" s="4"/>
      <c r="E13" s="4"/>
      <c r="F13" s="5">
        <f>SUM(F14)</f>
        <v>1645</v>
      </c>
      <c r="G13" s="5">
        <f>SUM(G14)</f>
        <v>1645</v>
      </c>
    </row>
    <row r="14" spans="1:7" s="27" customFormat="1" ht="16.5">
      <c r="A14" s="7" t="s">
        <v>33</v>
      </c>
      <c r="B14" s="4" t="s">
        <v>39</v>
      </c>
      <c r="C14" s="4" t="s">
        <v>9</v>
      </c>
      <c r="D14" s="4" t="s">
        <v>50</v>
      </c>
      <c r="E14" s="4"/>
      <c r="F14" s="5">
        <f>SUM(F15)</f>
        <v>1645</v>
      </c>
      <c r="G14" s="5">
        <f>SUM(G15)</f>
        <v>1645</v>
      </c>
    </row>
    <row r="15" spans="1:7" s="27" customFormat="1" ht="16.5">
      <c r="A15" s="9" t="s">
        <v>60</v>
      </c>
      <c r="B15" s="4" t="s">
        <v>39</v>
      </c>
      <c r="C15" s="4" t="s">
        <v>9</v>
      </c>
      <c r="D15" s="4" t="s">
        <v>50</v>
      </c>
      <c r="E15" s="4" t="s">
        <v>19</v>
      </c>
      <c r="F15" s="5">
        <v>1645</v>
      </c>
      <c r="G15" s="5">
        <v>1645</v>
      </c>
    </row>
    <row r="16" spans="1:7" s="27" customFormat="1" ht="33">
      <c r="A16" s="7" t="s">
        <v>93</v>
      </c>
      <c r="B16" s="4" t="s">
        <v>39</v>
      </c>
      <c r="C16" s="4" t="s">
        <v>18</v>
      </c>
      <c r="D16" s="4"/>
      <c r="E16" s="4"/>
      <c r="F16" s="5">
        <f>SUM(F17)</f>
        <v>284</v>
      </c>
      <c r="G16" s="5">
        <f>SUM(G17)</f>
        <v>311.7</v>
      </c>
    </row>
    <row r="17" spans="1:7" s="27" customFormat="1" ht="51" customHeight="1">
      <c r="A17" s="7" t="s">
        <v>127</v>
      </c>
      <c r="B17" s="4" t="s">
        <v>39</v>
      </c>
      <c r="C17" s="4" t="s">
        <v>18</v>
      </c>
      <c r="D17" s="4" t="s">
        <v>13</v>
      </c>
      <c r="E17" s="4"/>
      <c r="F17" s="5">
        <f>F18</f>
        <v>284</v>
      </c>
      <c r="G17" s="5">
        <f>G18</f>
        <v>311.7</v>
      </c>
    </row>
    <row r="18" spans="1:7" s="27" customFormat="1" ht="16.5">
      <c r="A18" s="13" t="s">
        <v>63</v>
      </c>
      <c r="B18" s="4" t="s">
        <v>39</v>
      </c>
      <c r="C18" s="4" t="s">
        <v>18</v>
      </c>
      <c r="D18" s="4" t="s">
        <v>13</v>
      </c>
      <c r="E18" s="4" t="s">
        <v>62</v>
      </c>
      <c r="F18" s="5">
        <v>284</v>
      </c>
      <c r="G18" s="5">
        <v>311.7</v>
      </c>
    </row>
    <row r="19" spans="1:7" s="27" customFormat="1" ht="16.5">
      <c r="A19" s="9" t="s">
        <v>22</v>
      </c>
      <c r="B19" s="4" t="s">
        <v>39</v>
      </c>
      <c r="C19" s="4" t="s">
        <v>12</v>
      </c>
      <c r="D19" s="4"/>
      <c r="E19" s="4"/>
      <c r="F19" s="5">
        <f>SUM(F20,F22)</f>
        <v>2441.7</v>
      </c>
      <c r="G19" s="5">
        <f>SUM(G20,G22)</f>
        <v>2383</v>
      </c>
    </row>
    <row r="20" spans="1:7" s="27" customFormat="1" ht="16.5">
      <c r="A20" s="7" t="s">
        <v>94</v>
      </c>
      <c r="B20" s="4" t="s">
        <v>39</v>
      </c>
      <c r="C20" s="4" t="s">
        <v>12</v>
      </c>
      <c r="D20" s="4" t="s">
        <v>12</v>
      </c>
      <c r="E20" s="4"/>
      <c r="F20" s="5">
        <f>F21</f>
        <v>715</v>
      </c>
      <c r="G20" s="5">
        <f>G21</f>
        <v>715</v>
      </c>
    </row>
    <row r="21" spans="1:7" s="27" customFormat="1" ht="16.5">
      <c r="A21" s="13" t="s">
        <v>66</v>
      </c>
      <c r="B21" s="1" t="s">
        <v>39</v>
      </c>
      <c r="C21" s="4" t="s">
        <v>12</v>
      </c>
      <c r="D21" s="4" t="s">
        <v>12</v>
      </c>
      <c r="E21" s="4" t="s">
        <v>67</v>
      </c>
      <c r="F21" s="5">
        <v>715</v>
      </c>
      <c r="G21" s="5">
        <v>715</v>
      </c>
    </row>
    <row r="22" spans="1:7" s="27" customFormat="1" ht="16.5">
      <c r="A22" s="7" t="s">
        <v>16</v>
      </c>
      <c r="B22" s="4" t="s">
        <v>39</v>
      </c>
      <c r="C22" s="4" t="s">
        <v>12</v>
      </c>
      <c r="D22" s="4" t="s">
        <v>13</v>
      </c>
      <c r="E22" s="4"/>
      <c r="F22" s="5">
        <f>F23</f>
        <v>1726.7</v>
      </c>
      <c r="G22" s="5">
        <f>G23</f>
        <v>1668</v>
      </c>
    </row>
    <row r="23" spans="1:7" s="27" customFormat="1" ht="16.5">
      <c r="A23" s="13" t="s">
        <v>66</v>
      </c>
      <c r="B23" s="4" t="s">
        <v>39</v>
      </c>
      <c r="C23" s="4" t="s">
        <v>12</v>
      </c>
      <c r="D23" s="4" t="s">
        <v>13</v>
      </c>
      <c r="E23" s="4" t="s">
        <v>67</v>
      </c>
      <c r="F23" s="5">
        <f>50+1676.7</f>
        <v>1726.7</v>
      </c>
      <c r="G23" s="5">
        <f>50+1618</f>
        <v>1668</v>
      </c>
    </row>
    <row r="24" spans="1:7" s="27" customFormat="1" ht="33">
      <c r="A24" s="7" t="s">
        <v>30</v>
      </c>
      <c r="B24" s="1" t="s">
        <v>39</v>
      </c>
      <c r="C24" s="4" t="s">
        <v>14</v>
      </c>
      <c r="D24" s="4"/>
      <c r="E24" s="4"/>
      <c r="F24" s="5">
        <f>F25</f>
        <v>270</v>
      </c>
      <c r="G24" s="5">
        <f>G25</f>
        <v>321</v>
      </c>
    </row>
    <row r="25" spans="1:7" s="27" customFormat="1" ht="36.75" customHeight="1">
      <c r="A25" s="9" t="s">
        <v>26</v>
      </c>
      <c r="B25" s="1" t="s">
        <v>39</v>
      </c>
      <c r="C25" s="4" t="s">
        <v>14</v>
      </c>
      <c r="D25" s="4" t="s">
        <v>1</v>
      </c>
      <c r="E25" s="4"/>
      <c r="F25" s="5">
        <f>SUM(F26)</f>
        <v>270</v>
      </c>
      <c r="G25" s="5">
        <f>SUM(G26)</f>
        <v>321</v>
      </c>
    </row>
    <row r="26" spans="1:7" s="27" customFormat="1" ht="16.5">
      <c r="A26" s="13" t="s">
        <v>66</v>
      </c>
      <c r="B26" s="1" t="s">
        <v>39</v>
      </c>
      <c r="C26" s="4" t="s">
        <v>14</v>
      </c>
      <c r="D26" s="4" t="s">
        <v>1</v>
      </c>
      <c r="E26" s="4" t="s">
        <v>67</v>
      </c>
      <c r="F26" s="5">
        <v>270</v>
      </c>
      <c r="G26" s="5">
        <v>321</v>
      </c>
    </row>
    <row r="27" spans="1:7" s="27" customFormat="1" ht="16.5">
      <c r="A27" s="32" t="s">
        <v>27</v>
      </c>
      <c r="B27" s="4" t="s">
        <v>39</v>
      </c>
      <c r="C27" s="4" t="s">
        <v>17</v>
      </c>
      <c r="D27" s="4"/>
      <c r="E27" s="4"/>
      <c r="F27" s="5">
        <f>F28</f>
        <v>290</v>
      </c>
      <c r="G27" s="5">
        <f>G28</f>
        <v>270</v>
      </c>
    </row>
    <row r="28" spans="1:7" s="27" customFormat="1" ht="16.5">
      <c r="A28" s="32" t="s">
        <v>28</v>
      </c>
      <c r="B28" s="4" t="s">
        <v>39</v>
      </c>
      <c r="C28" s="4" t="s">
        <v>17</v>
      </c>
      <c r="D28" s="4" t="s">
        <v>11</v>
      </c>
      <c r="E28" s="4"/>
      <c r="F28" s="5">
        <f>F29</f>
        <v>290</v>
      </c>
      <c r="G28" s="5">
        <f>G29</f>
        <v>270</v>
      </c>
    </row>
    <row r="29" spans="1:7" s="27" customFormat="1" ht="16.5">
      <c r="A29" s="32" t="s">
        <v>96</v>
      </c>
      <c r="B29" s="4" t="s">
        <v>39</v>
      </c>
      <c r="C29" s="4" t="s">
        <v>17</v>
      </c>
      <c r="D29" s="4" t="s">
        <v>11</v>
      </c>
      <c r="E29" s="4" t="s">
        <v>29</v>
      </c>
      <c r="F29" s="5">
        <v>290</v>
      </c>
      <c r="G29" s="5">
        <v>270</v>
      </c>
    </row>
    <row r="30" spans="1:7" s="27" customFormat="1" ht="16.5">
      <c r="A30" s="9" t="s">
        <v>21</v>
      </c>
      <c r="B30" s="4" t="s">
        <v>39</v>
      </c>
      <c r="C30" s="4" t="s">
        <v>51</v>
      </c>
      <c r="D30" s="4"/>
      <c r="E30" s="4"/>
      <c r="F30" s="5">
        <f>F31</f>
        <v>705</v>
      </c>
      <c r="G30" s="5">
        <f>G31</f>
        <v>705</v>
      </c>
    </row>
    <row r="31" spans="1:7" s="27" customFormat="1" ht="16.5">
      <c r="A31" s="7" t="s">
        <v>52</v>
      </c>
      <c r="B31" s="4" t="s">
        <v>39</v>
      </c>
      <c r="C31" s="4" t="s">
        <v>51</v>
      </c>
      <c r="D31" s="4" t="s">
        <v>9</v>
      </c>
      <c r="E31" s="4"/>
      <c r="F31" s="5">
        <f>SUM(F32:F32)</f>
        <v>705</v>
      </c>
      <c r="G31" s="5">
        <f>SUM(G32:G32)</f>
        <v>705</v>
      </c>
    </row>
    <row r="32" spans="1:7" s="27" customFormat="1" ht="16.5">
      <c r="A32" s="13" t="s">
        <v>90</v>
      </c>
      <c r="B32" s="4" t="s">
        <v>39</v>
      </c>
      <c r="C32" s="4" t="s">
        <v>51</v>
      </c>
      <c r="D32" s="4" t="s">
        <v>9</v>
      </c>
      <c r="E32" s="4" t="s">
        <v>91</v>
      </c>
      <c r="F32" s="5">
        <v>705</v>
      </c>
      <c r="G32" s="5">
        <v>705</v>
      </c>
    </row>
    <row r="33" spans="1:7" s="27" customFormat="1" ht="16.5">
      <c r="A33" s="7" t="s">
        <v>41</v>
      </c>
      <c r="B33" s="1" t="s">
        <v>40</v>
      </c>
      <c r="C33" s="4"/>
      <c r="D33" s="4"/>
      <c r="E33" s="4"/>
      <c r="F33" s="5">
        <f>F41+F46+F37+F34</f>
        <v>6207.1</v>
      </c>
      <c r="G33" s="5">
        <f>G41+G46+G37+G34</f>
        <v>6207.1</v>
      </c>
    </row>
    <row r="34" spans="1:7" s="27" customFormat="1" ht="16.5">
      <c r="A34" s="7" t="s">
        <v>72</v>
      </c>
      <c r="B34" s="1" t="s">
        <v>40</v>
      </c>
      <c r="C34" s="4" t="s">
        <v>9</v>
      </c>
      <c r="D34" s="4"/>
      <c r="E34" s="4"/>
      <c r="F34" s="5">
        <f>F35</f>
        <v>135</v>
      </c>
      <c r="G34" s="5">
        <f>G35</f>
        <v>135</v>
      </c>
    </row>
    <row r="35" spans="1:7" s="27" customFormat="1" ht="16.5">
      <c r="A35" s="7" t="s">
        <v>33</v>
      </c>
      <c r="B35" s="4" t="s">
        <v>40</v>
      </c>
      <c r="C35" s="4" t="s">
        <v>9</v>
      </c>
      <c r="D35" s="4" t="s">
        <v>50</v>
      </c>
      <c r="E35" s="4"/>
      <c r="F35" s="5">
        <f>F36</f>
        <v>135</v>
      </c>
      <c r="G35" s="5">
        <f>G36</f>
        <v>135</v>
      </c>
    </row>
    <row r="36" spans="1:7" s="27" customFormat="1" ht="16.5">
      <c r="A36" s="9" t="s">
        <v>60</v>
      </c>
      <c r="B36" s="1" t="s">
        <v>40</v>
      </c>
      <c r="C36" s="4" t="s">
        <v>9</v>
      </c>
      <c r="D36" s="4" t="s">
        <v>50</v>
      </c>
      <c r="E36" s="4" t="s">
        <v>19</v>
      </c>
      <c r="F36" s="5">
        <v>135</v>
      </c>
      <c r="G36" s="5">
        <v>135</v>
      </c>
    </row>
    <row r="37" spans="1:7" s="27" customFormat="1" ht="16.5">
      <c r="A37" s="9" t="s">
        <v>23</v>
      </c>
      <c r="B37" s="1" t="s">
        <v>40</v>
      </c>
      <c r="C37" s="4" t="s">
        <v>11</v>
      </c>
      <c r="D37" s="4"/>
      <c r="E37" s="4"/>
      <c r="F37" s="5">
        <f>SUM(F38)</f>
        <v>5305</v>
      </c>
      <c r="G37" s="5">
        <f>SUM(G38)</f>
        <v>5305</v>
      </c>
    </row>
    <row r="38" spans="1:7" s="27" customFormat="1" ht="16.5">
      <c r="A38" s="7" t="s">
        <v>15</v>
      </c>
      <c r="B38" s="1" t="s">
        <v>40</v>
      </c>
      <c r="C38" s="4" t="s">
        <v>11</v>
      </c>
      <c r="D38" s="4" t="s">
        <v>10</v>
      </c>
      <c r="E38" s="4"/>
      <c r="F38" s="5">
        <f>SUM(F39:F40)</f>
        <v>5305</v>
      </c>
      <c r="G38" s="5">
        <f>SUM(G39:G40)</f>
        <v>5305</v>
      </c>
    </row>
    <row r="39" spans="1:7" s="27" customFormat="1" ht="16.5">
      <c r="A39" s="9" t="s">
        <v>82</v>
      </c>
      <c r="B39" s="1" t="s">
        <v>40</v>
      </c>
      <c r="C39" s="4" t="s">
        <v>11</v>
      </c>
      <c r="D39" s="4" t="s">
        <v>10</v>
      </c>
      <c r="E39" s="4" t="s">
        <v>2</v>
      </c>
      <c r="F39" s="5">
        <v>200</v>
      </c>
      <c r="G39" s="5">
        <v>200</v>
      </c>
    </row>
    <row r="40" spans="1:7" s="27" customFormat="1" ht="16.5">
      <c r="A40" s="8" t="s">
        <v>98</v>
      </c>
      <c r="B40" s="1" t="s">
        <v>40</v>
      </c>
      <c r="C40" s="4" t="s">
        <v>11</v>
      </c>
      <c r="D40" s="4" t="s">
        <v>10</v>
      </c>
      <c r="E40" s="4" t="s">
        <v>20</v>
      </c>
      <c r="F40" s="5">
        <v>5105</v>
      </c>
      <c r="G40" s="5">
        <v>5105</v>
      </c>
    </row>
    <row r="41" spans="1:7" s="27" customFormat="1" ht="16.5">
      <c r="A41" s="7" t="s">
        <v>22</v>
      </c>
      <c r="B41" s="1" t="s">
        <v>40</v>
      </c>
      <c r="C41" s="4" t="s">
        <v>12</v>
      </c>
      <c r="D41" s="4"/>
      <c r="E41" s="4"/>
      <c r="F41" s="5">
        <f>SUM(F42)</f>
        <v>737.1</v>
      </c>
      <c r="G41" s="5">
        <f>SUM(G42)</f>
        <v>737.0999999999999</v>
      </c>
    </row>
    <row r="42" spans="1:7" s="27" customFormat="1" ht="16.5">
      <c r="A42" s="7" t="s">
        <v>16</v>
      </c>
      <c r="B42" s="1" t="s">
        <v>40</v>
      </c>
      <c r="C42" s="4" t="s">
        <v>12</v>
      </c>
      <c r="D42" s="4" t="s">
        <v>13</v>
      </c>
      <c r="E42" s="4"/>
      <c r="F42" s="5">
        <f>SUM(F43:F45)</f>
        <v>737.1</v>
      </c>
      <c r="G42" s="5">
        <f>SUM(G43:G45)</f>
        <v>737.0999999999999</v>
      </c>
    </row>
    <row r="43" spans="1:7" s="27" customFormat="1" ht="16.5">
      <c r="A43" s="9" t="s">
        <v>95</v>
      </c>
      <c r="B43" s="1" t="s">
        <v>40</v>
      </c>
      <c r="C43" s="4" t="s">
        <v>12</v>
      </c>
      <c r="D43" s="4" t="s">
        <v>13</v>
      </c>
      <c r="E43" s="4" t="s">
        <v>25</v>
      </c>
      <c r="F43" s="5">
        <v>104</v>
      </c>
      <c r="G43" s="5">
        <v>166.7</v>
      </c>
    </row>
    <row r="44" spans="1:7" ht="18.75" customHeight="1">
      <c r="A44" s="13" t="s">
        <v>90</v>
      </c>
      <c r="B44" s="1" t="s">
        <v>40</v>
      </c>
      <c r="C44" s="4" t="s">
        <v>12</v>
      </c>
      <c r="D44" s="4" t="s">
        <v>13</v>
      </c>
      <c r="E44" s="4" t="s">
        <v>91</v>
      </c>
      <c r="F44" s="5">
        <v>4.5</v>
      </c>
      <c r="G44" s="5">
        <v>4.5</v>
      </c>
    </row>
    <row r="45" spans="1:7" s="27" customFormat="1" ht="16.5">
      <c r="A45" s="13" t="s">
        <v>66</v>
      </c>
      <c r="B45" s="1" t="s">
        <v>40</v>
      </c>
      <c r="C45" s="4" t="s">
        <v>12</v>
      </c>
      <c r="D45" s="4" t="s">
        <v>13</v>
      </c>
      <c r="E45" s="4" t="s">
        <v>67</v>
      </c>
      <c r="F45" s="5">
        <v>628.6</v>
      </c>
      <c r="G45" s="5">
        <v>565.9</v>
      </c>
    </row>
    <row r="46" spans="1:7" s="27" customFormat="1" ht="33">
      <c r="A46" s="7" t="s">
        <v>30</v>
      </c>
      <c r="B46" s="1" t="s">
        <v>40</v>
      </c>
      <c r="C46" s="4" t="s">
        <v>14</v>
      </c>
      <c r="D46" s="4"/>
      <c r="E46" s="4"/>
      <c r="F46" s="5">
        <f>SUM(F47)</f>
        <v>30</v>
      </c>
      <c r="G46" s="5">
        <f>SUM(G47)</f>
        <v>30</v>
      </c>
    </row>
    <row r="47" spans="1:7" s="27" customFormat="1" ht="33">
      <c r="A47" s="9" t="s">
        <v>26</v>
      </c>
      <c r="B47" s="1" t="s">
        <v>40</v>
      </c>
      <c r="C47" s="4" t="s">
        <v>14</v>
      </c>
      <c r="D47" s="4" t="s">
        <v>1</v>
      </c>
      <c r="E47" s="4"/>
      <c r="F47" s="5">
        <f>SUM(F48)</f>
        <v>30</v>
      </c>
      <c r="G47" s="5">
        <f>SUM(G48)</f>
        <v>30</v>
      </c>
    </row>
    <row r="48" spans="1:7" s="27" customFormat="1" ht="16.5">
      <c r="A48" s="13" t="s">
        <v>66</v>
      </c>
      <c r="B48" s="1" t="s">
        <v>40</v>
      </c>
      <c r="C48" s="4" t="s">
        <v>14</v>
      </c>
      <c r="D48" s="4" t="s">
        <v>1</v>
      </c>
      <c r="E48" s="4" t="s">
        <v>67</v>
      </c>
      <c r="F48" s="5">
        <v>30</v>
      </c>
      <c r="G48" s="5">
        <v>30</v>
      </c>
    </row>
    <row r="49" spans="1:7" s="27" customFormat="1" ht="24.75" customHeight="1">
      <c r="A49" s="7" t="s">
        <v>123</v>
      </c>
      <c r="B49" s="1" t="s">
        <v>42</v>
      </c>
      <c r="C49" s="4"/>
      <c r="D49" s="4"/>
      <c r="E49" s="4"/>
      <c r="F49" s="5">
        <f aca="true" t="shared" si="0" ref="F49:G51">F50</f>
        <v>3134.7</v>
      </c>
      <c r="G49" s="5">
        <f t="shared" si="0"/>
        <v>3134.7</v>
      </c>
    </row>
    <row r="50" spans="1:7" s="27" customFormat="1" ht="16.5">
      <c r="A50" s="7" t="s">
        <v>27</v>
      </c>
      <c r="B50" s="1" t="s">
        <v>42</v>
      </c>
      <c r="C50" s="4" t="s">
        <v>17</v>
      </c>
      <c r="D50" s="4"/>
      <c r="E50" s="4"/>
      <c r="F50" s="5">
        <f t="shared" si="0"/>
        <v>3134.7</v>
      </c>
      <c r="G50" s="5">
        <f t="shared" si="0"/>
        <v>3134.7</v>
      </c>
    </row>
    <row r="51" spans="1:7" s="27" customFormat="1" ht="16.5">
      <c r="A51" s="7" t="s">
        <v>99</v>
      </c>
      <c r="B51" s="1" t="s">
        <v>42</v>
      </c>
      <c r="C51" s="4" t="s">
        <v>17</v>
      </c>
      <c r="D51" s="4" t="s">
        <v>18</v>
      </c>
      <c r="E51" s="4"/>
      <c r="F51" s="5">
        <f t="shared" si="0"/>
        <v>3134.7</v>
      </c>
      <c r="G51" s="5">
        <f t="shared" si="0"/>
        <v>3134.7</v>
      </c>
    </row>
    <row r="52" spans="1:7" s="27" customFormat="1" ht="21" customHeight="1">
      <c r="A52" s="13" t="s">
        <v>100</v>
      </c>
      <c r="B52" s="1" t="s">
        <v>42</v>
      </c>
      <c r="C52" s="4" t="s">
        <v>17</v>
      </c>
      <c r="D52" s="4" t="s">
        <v>18</v>
      </c>
      <c r="E52" s="4" t="s">
        <v>73</v>
      </c>
      <c r="F52" s="5">
        <v>3134.7</v>
      </c>
      <c r="G52" s="5">
        <v>3134.7</v>
      </c>
    </row>
    <row r="53" spans="1:7" s="27" customFormat="1" ht="33">
      <c r="A53" s="10" t="s">
        <v>43</v>
      </c>
      <c r="B53" s="19" t="s">
        <v>48</v>
      </c>
      <c r="C53" s="4"/>
      <c r="D53" s="4"/>
      <c r="E53" s="4"/>
      <c r="F53" s="5">
        <f aca="true" t="shared" si="1" ref="F53:G55">F54</f>
        <v>12375</v>
      </c>
      <c r="G53" s="5">
        <f t="shared" si="1"/>
        <v>12375</v>
      </c>
    </row>
    <row r="54" spans="1:7" s="27" customFormat="1" ht="16.5">
      <c r="A54" s="9" t="s">
        <v>0</v>
      </c>
      <c r="B54" s="19" t="s">
        <v>48</v>
      </c>
      <c r="C54" s="4" t="s">
        <v>1</v>
      </c>
      <c r="D54" s="4"/>
      <c r="E54" s="4"/>
      <c r="F54" s="5">
        <f t="shared" si="1"/>
        <v>12375</v>
      </c>
      <c r="G54" s="5">
        <f t="shared" si="1"/>
        <v>12375</v>
      </c>
    </row>
    <row r="55" spans="1:7" s="27" customFormat="1" ht="16.5">
      <c r="A55" s="9" t="s">
        <v>3</v>
      </c>
      <c r="B55" s="19" t="s">
        <v>48</v>
      </c>
      <c r="C55" s="4" t="s">
        <v>1</v>
      </c>
      <c r="D55" s="4" t="s">
        <v>24</v>
      </c>
      <c r="E55" s="4"/>
      <c r="F55" s="5">
        <f t="shared" si="1"/>
        <v>12375</v>
      </c>
      <c r="G55" s="5">
        <f t="shared" si="1"/>
        <v>12375</v>
      </c>
    </row>
    <row r="56" spans="1:7" s="27" customFormat="1" ht="16.5">
      <c r="A56" s="10" t="s">
        <v>37</v>
      </c>
      <c r="B56" s="19" t="s">
        <v>48</v>
      </c>
      <c r="C56" s="4" t="s">
        <v>1</v>
      </c>
      <c r="D56" s="4" t="s">
        <v>24</v>
      </c>
      <c r="E56" s="4" t="s">
        <v>36</v>
      </c>
      <c r="F56" s="5">
        <v>12375</v>
      </c>
      <c r="G56" s="5">
        <v>12375</v>
      </c>
    </row>
    <row r="57" spans="1:7" s="27" customFormat="1" ht="15.75" customHeight="1">
      <c r="A57" s="9" t="s">
        <v>124</v>
      </c>
      <c r="B57" s="4" t="s">
        <v>49</v>
      </c>
      <c r="C57" s="4"/>
      <c r="D57" s="4"/>
      <c r="E57" s="4"/>
      <c r="F57" s="5">
        <f>F61+F64+F58</f>
        <v>601.2</v>
      </c>
      <c r="G57" s="5">
        <f>G61+G64+G58</f>
        <v>0</v>
      </c>
    </row>
    <row r="58" spans="1:7" s="27" customFormat="1" ht="16.5">
      <c r="A58" s="8" t="s">
        <v>22</v>
      </c>
      <c r="B58" s="4" t="s">
        <v>49</v>
      </c>
      <c r="C58" s="4" t="s">
        <v>12</v>
      </c>
      <c r="D58" s="4"/>
      <c r="E58" s="4"/>
      <c r="F58" s="5">
        <f>F59</f>
        <v>249.6</v>
      </c>
      <c r="G58" s="5">
        <f>G59</f>
        <v>0</v>
      </c>
    </row>
    <row r="59" spans="1:7" s="27" customFormat="1" ht="16.5">
      <c r="A59" s="7" t="s">
        <v>16</v>
      </c>
      <c r="B59" s="4" t="s">
        <v>49</v>
      </c>
      <c r="C59" s="4" t="s">
        <v>12</v>
      </c>
      <c r="D59" s="4" t="s">
        <v>13</v>
      </c>
      <c r="E59" s="4"/>
      <c r="F59" s="5">
        <f>F60</f>
        <v>249.6</v>
      </c>
      <c r="G59" s="5">
        <f>G60</f>
        <v>0</v>
      </c>
    </row>
    <row r="60" spans="1:7" s="27" customFormat="1" ht="18.75" customHeight="1">
      <c r="A60" s="13" t="s">
        <v>66</v>
      </c>
      <c r="B60" s="4" t="s">
        <v>49</v>
      </c>
      <c r="C60" s="4" t="s">
        <v>12</v>
      </c>
      <c r="D60" s="4" t="s">
        <v>13</v>
      </c>
      <c r="E60" s="4" t="s">
        <v>67</v>
      </c>
      <c r="F60" s="5">
        <v>249.6</v>
      </c>
      <c r="G60" s="5"/>
    </row>
    <row r="61" spans="1:7" s="27" customFormat="1" ht="33">
      <c r="A61" s="7" t="s">
        <v>30</v>
      </c>
      <c r="B61" s="4" t="s">
        <v>49</v>
      </c>
      <c r="C61" s="4" t="s">
        <v>14</v>
      </c>
      <c r="D61" s="4"/>
      <c r="E61" s="4"/>
      <c r="F61" s="5">
        <f>F62</f>
        <v>102.4</v>
      </c>
      <c r="G61" s="5">
        <f>G62</f>
        <v>0</v>
      </c>
    </row>
    <row r="62" spans="1:7" s="27" customFormat="1" ht="33">
      <c r="A62" s="9" t="s">
        <v>26</v>
      </c>
      <c r="B62" s="4" t="s">
        <v>49</v>
      </c>
      <c r="C62" s="4" t="s">
        <v>14</v>
      </c>
      <c r="D62" s="4" t="s">
        <v>1</v>
      </c>
      <c r="E62" s="4"/>
      <c r="F62" s="5">
        <f>F63</f>
        <v>102.4</v>
      </c>
      <c r="G62" s="5">
        <f>G63</f>
        <v>0</v>
      </c>
    </row>
    <row r="63" spans="1:7" s="27" customFormat="1" ht="16.5">
      <c r="A63" s="13" t="s">
        <v>66</v>
      </c>
      <c r="B63" s="4" t="s">
        <v>49</v>
      </c>
      <c r="C63" s="4" t="s">
        <v>14</v>
      </c>
      <c r="D63" s="4" t="s">
        <v>1</v>
      </c>
      <c r="E63" s="4" t="s">
        <v>67</v>
      </c>
      <c r="F63" s="5">
        <v>102.4</v>
      </c>
      <c r="G63" s="5"/>
    </row>
    <row r="64" spans="1:7" s="27" customFormat="1" ht="17.25" customHeight="1">
      <c r="A64" s="7" t="s">
        <v>102</v>
      </c>
      <c r="B64" s="4" t="s">
        <v>49</v>
      </c>
      <c r="C64" s="4" t="s">
        <v>51</v>
      </c>
      <c r="D64" s="4"/>
      <c r="E64" s="4"/>
      <c r="F64" s="5">
        <f>F65</f>
        <v>249.2</v>
      </c>
      <c r="G64" s="5">
        <f>G65</f>
        <v>0</v>
      </c>
    </row>
    <row r="65" spans="1:7" s="27" customFormat="1" ht="17.25" customHeight="1">
      <c r="A65" s="7" t="s">
        <v>52</v>
      </c>
      <c r="B65" s="4" t="s">
        <v>49</v>
      </c>
      <c r="C65" s="4" t="s">
        <v>51</v>
      </c>
      <c r="D65" s="4" t="s">
        <v>9</v>
      </c>
      <c r="E65" s="4"/>
      <c r="F65" s="5">
        <f>F66</f>
        <v>249.2</v>
      </c>
      <c r="G65" s="5">
        <f>G66</f>
        <v>0</v>
      </c>
    </row>
    <row r="66" spans="1:7" s="27" customFormat="1" ht="17.25" customHeight="1">
      <c r="A66" s="7" t="s">
        <v>37</v>
      </c>
      <c r="B66" s="4" t="s">
        <v>49</v>
      </c>
      <c r="C66" s="4" t="s">
        <v>51</v>
      </c>
      <c r="D66" s="4" t="s">
        <v>9</v>
      </c>
      <c r="E66" s="4" t="s">
        <v>36</v>
      </c>
      <c r="F66" s="5">
        <v>249.2</v>
      </c>
      <c r="G66" s="5"/>
    </row>
    <row r="67" spans="1:7" s="27" customFormat="1" ht="74.25" customHeight="1">
      <c r="A67" s="36" t="s">
        <v>117</v>
      </c>
      <c r="B67" s="4" t="s">
        <v>59</v>
      </c>
      <c r="C67" s="4"/>
      <c r="D67" s="4"/>
      <c r="E67" s="4"/>
      <c r="F67" s="5">
        <f>F68+F77+F80+F85+F88+F91+F98+F103+F106+F111</f>
        <v>8388.1</v>
      </c>
      <c r="G67" s="5">
        <f>G68+G77+G80+G85+G88+G91+G98+G103+G106+G111</f>
        <v>11789.3</v>
      </c>
    </row>
    <row r="68" spans="1:7" s="27" customFormat="1" ht="17.25" customHeight="1">
      <c r="A68" s="12" t="s">
        <v>72</v>
      </c>
      <c r="B68" s="4" t="s">
        <v>59</v>
      </c>
      <c r="C68" s="4" t="s">
        <v>9</v>
      </c>
      <c r="D68" s="4"/>
      <c r="E68" s="4"/>
      <c r="F68" s="5">
        <f>F69+F71+F73+F75</f>
        <v>872.8000000000001</v>
      </c>
      <c r="G68" s="5">
        <f>G69+G71+G73+G75</f>
        <v>878.9</v>
      </c>
    </row>
    <row r="69" spans="1:7" s="27" customFormat="1" ht="57.75" customHeight="1">
      <c r="A69" s="7" t="s">
        <v>103</v>
      </c>
      <c r="B69" s="4" t="s">
        <v>59</v>
      </c>
      <c r="C69" s="4" t="s">
        <v>9</v>
      </c>
      <c r="D69" s="4" t="s">
        <v>18</v>
      </c>
      <c r="E69" s="4"/>
      <c r="F69" s="5">
        <f>F70</f>
        <v>85.1</v>
      </c>
      <c r="G69" s="5">
        <f>G70</f>
        <v>88.9</v>
      </c>
    </row>
    <row r="70" spans="1:7" s="27" customFormat="1" ht="16.5">
      <c r="A70" s="8" t="s">
        <v>60</v>
      </c>
      <c r="B70" s="4" t="s">
        <v>59</v>
      </c>
      <c r="C70" s="4" t="s">
        <v>9</v>
      </c>
      <c r="D70" s="4" t="s">
        <v>18</v>
      </c>
      <c r="E70" s="4" t="s">
        <v>19</v>
      </c>
      <c r="F70" s="5">
        <v>85.1</v>
      </c>
      <c r="G70" s="5">
        <v>88.9</v>
      </c>
    </row>
    <row r="71" spans="1:7" s="27" customFormat="1" ht="69" customHeight="1">
      <c r="A71" s="8" t="s">
        <v>61</v>
      </c>
      <c r="B71" s="4" t="s">
        <v>59</v>
      </c>
      <c r="C71" s="4" t="s">
        <v>9</v>
      </c>
      <c r="D71" s="4" t="s">
        <v>1</v>
      </c>
      <c r="E71" s="4"/>
      <c r="F71" s="5">
        <f>F72</f>
        <v>534.6</v>
      </c>
      <c r="G71" s="5">
        <f>G72</f>
        <v>558.1</v>
      </c>
    </row>
    <row r="72" spans="1:7" s="27" customFormat="1" ht="17.25" customHeight="1">
      <c r="A72" s="8" t="s">
        <v>60</v>
      </c>
      <c r="B72" s="4" t="s">
        <v>59</v>
      </c>
      <c r="C72" s="4" t="s">
        <v>9</v>
      </c>
      <c r="D72" s="4" t="s">
        <v>1</v>
      </c>
      <c r="E72" s="4" t="s">
        <v>19</v>
      </c>
      <c r="F72" s="5">
        <v>534.6</v>
      </c>
      <c r="G72" s="5">
        <v>558.1</v>
      </c>
    </row>
    <row r="73" spans="1:7" s="27" customFormat="1" ht="49.5">
      <c r="A73" s="7" t="s">
        <v>104</v>
      </c>
      <c r="B73" s="4" t="s">
        <v>59</v>
      </c>
      <c r="C73" s="4" t="s">
        <v>9</v>
      </c>
      <c r="D73" s="4" t="s">
        <v>11</v>
      </c>
      <c r="E73" s="4"/>
      <c r="F73" s="5">
        <f>F74</f>
        <v>177.1</v>
      </c>
      <c r="G73" s="5">
        <f>G74</f>
        <v>184.9</v>
      </c>
    </row>
    <row r="74" spans="1:7" s="27" customFormat="1" ht="16.5">
      <c r="A74" s="8" t="s">
        <v>60</v>
      </c>
      <c r="B74" s="4" t="s">
        <v>59</v>
      </c>
      <c r="C74" s="4" t="s">
        <v>9</v>
      </c>
      <c r="D74" s="4" t="s">
        <v>11</v>
      </c>
      <c r="E74" s="4" t="s">
        <v>19</v>
      </c>
      <c r="F74" s="5">
        <v>177.1</v>
      </c>
      <c r="G74" s="5">
        <v>184.9</v>
      </c>
    </row>
    <row r="75" spans="1:7" s="27" customFormat="1" ht="17.25" customHeight="1">
      <c r="A75" s="11" t="s">
        <v>33</v>
      </c>
      <c r="B75" s="4" t="s">
        <v>59</v>
      </c>
      <c r="C75" s="4" t="s">
        <v>9</v>
      </c>
      <c r="D75" s="4" t="s">
        <v>50</v>
      </c>
      <c r="E75" s="4"/>
      <c r="F75" s="5">
        <f>F76</f>
        <v>76</v>
      </c>
      <c r="G75" s="5">
        <f>G76</f>
        <v>47</v>
      </c>
    </row>
    <row r="76" spans="1:7" s="27" customFormat="1" ht="17.25" customHeight="1">
      <c r="A76" s="13" t="s">
        <v>63</v>
      </c>
      <c r="B76" s="4" t="s">
        <v>59</v>
      </c>
      <c r="C76" s="4" t="s">
        <v>9</v>
      </c>
      <c r="D76" s="4" t="s">
        <v>50</v>
      </c>
      <c r="E76" s="4" t="s">
        <v>62</v>
      </c>
      <c r="F76" s="5">
        <v>76</v>
      </c>
      <c r="G76" s="5">
        <v>47</v>
      </c>
    </row>
    <row r="77" spans="1:7" s="27" customFormat="1" ht="33">
      <c r="A77" s="7" t="s">
        <v>93</v>
      </c>
      <c r="B77" s="4" t="s">
        <v>59</v>
      </c>
      <c r="C77" s="4" t="s">
        <v>18</v>
      </c>
      <c r="D77" s="4"/>
      <c r="E77" s="4"/>
      <c r="F77" s="5">
        <f>F78</f>
        <v>250</v>
      </c>
      <c r="G77" s="5">
        <f>G78</f>
        <v>250</v>
      </c>
    </row>
    <row r="78" spans="1:7" s="27" customFormat="1" ht="57" customHeight="1">
      <c r="A78" s="7" t="s">
        <v>127</v>
      </c>
      <c r="B78" s="4" t="s">
        <v>59</v>
      </c>
      <c r="C78" s="4" t="s">
        <v>18</v>
      </c>
      <c r="D78" s="4" t="s">
        <v>13</v>
      </c>
      <c r="E78" s="4"/>
      <c r="F78" s="5">
        <f>F79</f>
        <v>250</v>
      </c>
      <c r="G78" s="5">
        <f>G79</f>
        <v>250</v>
      </c>
    </row>
    <row r="79" spans="1:7" s="27" customFormat="1" ht="17.25" customHeight="1">
      <c r="A79" s="13" t="s">
        <v>63</v>
      </c>
      <c r="B79" s="4" t="s">
        <v>59</v>
      </c>
      <c r="C79" s="4" t="s">
        <v>18</v>
      </c>
      <c r="D79" s="4" t="s">
        <v>13</v>
      </c>
      <c r="E79" s="4" t="s">
        <v>62</v>
      </c>
      <c r="F79" s="5">
        <v>250</v>
      </c>
      <c r="G79" s="5">
        <v>250</v>
      </c>
    </row>
    <row r="80" spans="1:7" s="27" customFormat="1" ht="17.25" customHeight="1">
      <c r="A80" s="12" t="s">
        <v>0</v>
      </c>
      <c r="B80" s="4" t="s">
        <v>59</v>
      </c>
      <c r="C80" s="4" t="s">
        <v>1</v>
      </c>
      <c r="D80" s="4"/>
      <c r="E80" s="4"/>
      <c r="F80" s="5">
        <f>F81+F83</f>
        <v>418.4</v>
      </c>
      <c r="G80" s="5">
        <f>G81+G83</f>
        <v>364.9</v>
      </c>
    </row>
    <row r="81" spans="1:7" s="27" customFormat="1" ht="17.25" customHeight="1">
      <c r="A81" s="7" t="s">
        <v>68</v>
      </c>
      <c r="B81" s="4" t="s">
        <v>59</v>
      </c>
      <c r="C81" s="4" t="s">
        <v>1</v>
      </c>
      <c r="D81" s="4" t="s">
        <v>17</v>
      </c>
      <c r="E81" s="4"/>
      <c r="F81" s="5">
        <f>F82</f>
        <v>68.1</v>
      </c>
      <c r="G81" s="5">
        <f>G82</f>
        <v>0</v>
      </c>
    </row>
    <row r="82" spans="1:7" s="27" customFormat="1" ht="16.5">
      <c r="A82" s="13" t="s">
        <v>66</v>
      </c>
      <c r="B82" s="4" t="s">
        <v>59</v>
      </c>
      <c r="C82" s="4" t="s">
        <v>1</v>
      </c>
      <c r="D82" s="4" t="s">
        <v>17</v>
      </c>
      <c r="E82" s="4" t="s">
        <v>67</v>
      </c>
      <c r="F82" s="5">
        <v>68.1</v>
      </c>
      <c r="G82" s="5"/>
    </row>
    <row r="83" spans="1:7" s="27" customFormat="1" ht="17.25" customHeight="1">
      <c r="A83" s="7" t="s">
        <v>3</v>
      </c>
      <c r="B83" s="4" t="s">
        <v>59</v>
      </c>
      <c r="C83" s="4" t="s">
        <v>1</v>
      </c>
      <c r="D83" s="4" t="s">
        <v>24</v>
      </c>
      <c r="E83" s="4"/>
      <c r="F83" s="5">
        <f>F84</f>
        <v>350.29999999999995</v>
      </c>
      <c r="G83" s="5">
        <f>G84</f>
        <v>364.9</v>
      </c>
    </row>
    <row r="84" spans="1:7" s="27" customFormat="1" ht="17.25" customHeight="1">
      <c r="A84" s="8" t="s">
        <v>60</v>
      </c>
      <c r="B84" s="4" t="s">
        <v>59</v>
      </c>
      <c r="C84" s="4" t="s">
        <v>1</v>
      </c>
      <c r="D84" s="4" t="s">
        <v>24</v>
      </c>
      <c r="E84" s="4" t="s">
        <v>19</v>
      </c>
      <c r="F84" s="5">
        <f>173.2+177.1</f>
        <v>350.29999999999995</v>
      </c>
      <c r="G84" s="5">
        <f>180+184.9</f>
        <v>364.9</v>
      </c>
    </row>
    <row r="85" spans="1:7" s="27" customFormat="1" ht="17.25" customHeight="1">
      <c r="A85" s="13" t="s">
        <v>70</v>
      </c>
      <c r="B85" s="4" t="s">
        <v>59</v>
      </c>
      <c r="C85" s="4" t="s">
        <v>10</v>
      </c>
      <c r="D85" s="4"/>
      <c r="E85" s="4"/>
      <c r="F85" s="5">
        <f>F86</f>
        <v>112.4</v>
      </c>
      <c r="G85" s="5">
        <f>G86</f>
        <v>117.3</v>
      </c>
    </row>
    <row r="86" spans="1:7" s="27" customFormat="1" ht="36" customHeight="1">
      <c r="A86" s="7" t="s">
        <v>71</v>
      </c>
      <c r="B86" s="4" t="s">
        <v>59</v>
      </c>
      <c r="C86" s="4" t="s">
        <v>10</v>
      </c>
      <c r="D86" s="4" t="s">
        <v>10</v>
      </c>
      <c r="E86" s="4"/>
      <c r="F86" s="5">
        <f>F87</f>
        <v>112.4</v>
      </c>
      <c r="G86" s="5">
        <f>G87</f>
        <v>117.3</v>
      </c>
    </row>
    <row r="87" spans="1:7" s="27" customFormat="1" ht="16.5">
      <c r="A87" s="8" t="s">
        <v>60</v>
      </c>
      <c r="B87" s="4" t="s">
        <v>59</v>
      </c>
      <c r="C87" s="4" t="s">
        <v>10</v>
      </c>
      <c r="D87" s="4" t="s">
        <v>10</v>
      </c>
      <c r="E87" s="4" t="s">
        <v>19</v>
      </c>
      <c r="F87" s="5">
        <v>112.4</v>
      </c>
      <c r="G87" s="5">
        <v>117.3</v>
      </c>
    </row>
    <row r="88" spans="1:7" s="27" customFormat="1" ht="17.25" customHeight="1">
      <c r="A88" s="8" t="s">
        <v>23</v>
      </c>
      <c r="B88" s="4" t="s">
        <v>59</v>
      </c>
      <c r="C88" s="4" t="s">
        <v>11</v>
      </c>
      <c r="D88" s="4"/>
      <c r="E88" s="4"/>
      <c r="F88" s="5">
        <f>F89</f>
        <v>78.3</v>
      </c>
      <c r="G88" s="5">
        <f>G89</f>
        <v>81.8</v>
      </c>
    </row>
    <row r="89" spans="1:7" s="27" customFormat="1" ht="17.25" customHeight="1">
      <c r="A89" s="7" t="s">
        <v>15</v>
      </c>
      <c r="B89" s="1" t="s">
        <v>59</v>
      </c>
      <c r="C89" s="4" t="s">
        <v>11</v>
      </c>
      <c r="D89" s="4" t="s">
        <v>10</v>
      </c>
      <c r="E89" s="4"/>
      <c r="F89" s="5">
        <f>F90</f>
        <v>78.3</v>
      </c>
      <c r="G89" s="5">
        <f>G90</f>
        <v>81.8</v>
      </c>
    </row>
    <row r="90" spans="1:7" s="27" customFormat="1" ht="17.25" customHeight="1">
      <c r="A90" s="8" t="s">
        <v>60</v>
      </c>
      <c r="B90" s="4" t="s">
        <v>59</v>
      </c>
      <c r="C90" s="4" t="s">
        <v>11</v>
      </c>
      <c r="D90" s="4" t="s">
        <v>10</v>
      </c>
      <c r="E90" s="4" t="s">
        <v>19</v>
      </c>
      <c r="F90" s="5">
        <v>78.3</v>
      </c>
      <c r="G90" s="5">
        <v>81.8</v>
      </c>
    </row>
    <row r="91" spans="1:7" s="27" customFormat="1" ht="17.25" customHeight="1">
      <c r="A91" s="8" t="s">
        <v>22</v>
      </c>
      <c r="B91" s="4" t="s">
        <v>59</v>
      </c>
      <c r="C91" s="4" t="s">
        <v>12</v>
      </c>
      <c r="D91" s="4"/>
      <c r="E91" s="4"/>
      <c r="F91" s="5">
        <f>F92+F94</f>
        <v>5060.8</v>
      </c>
      <c r="G91" s="5">
        <f>G92+G94</f>
        <v>8412.6</v>
      </c>
    </row>
    <row r="92" spans="1:7" s="27" customFormat="1" ht="16.5">
      <c r="A92" s="7" t="s">
        <v>94</v>
      </c>
      <c r="B92" s="4" t="s">
        <v>59</v>
      </c>
      <c r="C92" s="4" t="s">
        <v>12</v>
      </c>
      <c r="D92" s="4" t="s">
        <v>12</v>
      </c>
      <c r="E92" s="4"/>
      <c r="F92" s="5">
        <f>F93</f>
        <v>12.3</v>
      </c>
      <c r="G92" s="5">
        <f>G93</f>
        <v>83.4</v>
      </c>
    </row>
    <row r="93" spans="1:7" s="27" customFormat="1" ht="17.25" customHeight="1">
      <c r="A93" s="13" t="s">
        <v>66</v>
      </c>
      <c r="B93" s="4" t="s">
        <v>59</v>
      </c>
      <c r="C93" s="4" t="s">
        <v>12</v>
      </c>
      <c r="D93" s="4" t="s">
        <v>12</v>
      </c>
      <c r="E93" s="4" t="s">
        <v>67</v>
      </c>
      <c r="F93" s="5">
        <v>12.3</v>
      </c>
      <c r="G93" s="5">
        <v>83.4</v>
      </c>
    </row>
    <row r="94" spans="1:7" s="27" customFormat="1" ht="17.25" customHeight="1">
      <c r="A94" s="7" t="s">
        <v>16</v>
      </c>
      <c r="B94" s="4" t="s">
        <v>59</v>
      </c>
      <c r="C94" s="4" t="s">
        <v>75</v>
      </c>
      <c r="D94" s="4" t="s">
        <v>13</v>
      </c>
      <c r="E94" s="4"/>
      <c r="F94" s="5">
        <f>SUM(F95:F97)</f>
        <v>5048.5</v>
      </c>
      <c r="G94" s="5">
        <f>SUM(G95:G97)</f>
        <v>8329.2</v>
      </c>
    </row>
    <row r="95" spans="1:7" s="27" customFormat="1" ht="16.5">
      <c r="A95" s="8" t="s">
        <v>60</v>
      </c>
      <c r="B95" s="4" t="s">
        <v>59</v>
      </c>
      <c r="C95" s="4" t="s">
        <v>75</v>
      </c>
      <c r="D95" s="4" t="s">
        <v>13</v>
      </c>
      <c r="E95" s="4" t="s">
        <v>19</v>
      </c>
      <c r="F95" s="5">
        <v>119.2</v>
      </c>
      <c r="G95" s="5">
        <v>124.4</v>
      </c>
    </row>
    <row r="96" spans="1:7" s="27" customFormat="1" ht="17.25" customHeight="1">
      <c r="A96" s="13" t="s">
        <v>90</v>
      </c>
      <c r="B96" s="4" t="s">
        <v>59</v>
      </c>
      <c r="C96" s="4" t="s">
        <v>12</v>
      </c>
      <c r="D96" s="4" t="s">
        <v>13</v>
      </c>
      <c r="E96" s="4" t="s">
        <v>91</v>
      </c>
      <c r="F96" s="5">
        <f>6.5+118.3</f>
        <v>124.8</v>
      </c>
      <c r="G96" s="5">
        <f>6.5+76.3</f>
        <v>82.8</v>
      </c>
    </row>
    <row r="97" spans="1:7" s="27" customFormat="1" ht="17.25" customHeight="1">
      <c r="A97" s="13" t="s">
        <v>66</v>
      </c>
      <c r="B97" s="4" t="s">
        <v>59</v>
      </c>
      <c r="C97" s="4" t="s">
        <v>12</v>
      </c>
      <c r="D97" s="4" t="s">
        <v>13</v>
      </c>
      <c r="E97" s="4" t="s">
        <v>67</v>
      </c>
      <c r="F97" s="5">
        <f>227+4537.5+40</f>
        <v>4804.5</v>
      </c>
      <c r="G97" s="5">
        <f>56.8+7641.7+423.5</f>
        <v>8122</v>
      </c>
    </row>
    <row r="98" spans="1:7" s="27" customFormat="1" ht="17.25" customHeight="1">
      <c r="A98" s="8" t="s">
        <v>76</v>
      </c>
      <c r="B98" s="4" t="s">
        <v>59</v>
      </c>
      <c r="C98" s="4" t="s">
        <v>14</v>
      </c>
      <c r="D98" s="4"/>
      <c r="E98" s="4"/>
      <c r="F98" s="5">
        <f>F99</f>
        <v>516.3000000000001</v>
      </c>
      <c r="G98" s="5">
        <f>G99</f>
        <v>450.5</v>
      </c>
    </row>
    <row r="99" spans="1:7" s="27" customFormat="1" ht="23.25" customHeight="1">
      <c r="A99" s="7" t="s">
        <v>105</v>
      </c>
      <c r="B99" s="4" t="s">
        <v>59</v>
      </c>
      <c r="C99" s="4" t="s">
        <v>14</v>
      </c>
      <c r="D99" s="4" t="s">
        <v>1</v>
      </c>
      <c r="E99" s="4"/>
      <c r="F99" s="5">
        <f>SUM(F100:F102)</f>
        <v>516.3000000000001</v>
      </c>
      <c r="G99" s="5">
        <f>SUM(G100:G102)</f>
        <v>450.5</v>
      </c>
    </row>
    <row r="100" spans="1:7" s="27" customFormat="1" ht="16.5">
      <c r="A100" s="8" t="s">
        <v>60</v>
      </c>
      <c r="B100" s="4" t="s">
        <v>59</v>
      </c>
      <c r="C100" s="4" t="s">
        <v>14</v>
      </c>
      <c r="D100" s="4" t="s">
        <v>1</v>
      </c>
      <c r="E100" s="4" t="s">
        <v>19</v>
      </c>
      <c r="F100" s="5">
        <v>30.7</v>
      </c>
      <c r="G100" s="5">
        <v>32</v>
      </c>
    </row>
    <row r="101" spans="1:7" s="27" customFormat="1" ht="17.25" customHeight="1">
      <c r="A101" s="13" t="s">
        <v>90</v>
      </c>
      <c r="B101" s="4" t="s">
        <v>59</v>
      </c>
      <c r="C101" s="4" t="s">
        <v>14</v>
      </c>
      <c r="D101" s="4" t="s">
        <v>1</v>
      </c>
      <c r="E101" s="4" t="s">
        <v>91</v>
      </c>
      <c r="F101" s="5">
        <v>34</v>
      </c>
      <c r="G101" s="5">
        <v>68.4</v>
      </c>
    </row>
    <row r="102" spans="1:7" s="27" customFormat="1" ht="17.25" customHeight="1">
      <c r="A102" s="13" t="s">
        <v>66</v>
      </c>
      <c r="B102" s="4" t="s">
        <v>59</v>
      </c>
      <c r="C102" s="4" t="s">
        <v>14</v>
      </c>
      <c r="D102" s="4" t="s">
        <v>1</v>
      </c>
      <c r="E102" s="4" t="s">
        <v>67</v>
      </c>
      <c r="F102" s="5">
        <v>451.6</v>
      </c>
      <c r="G102" s="5">
        <v>350.1</v>
      </c>
    </row>
    <row r="103" spans="1:7" s="27" customFormat="1" ht="17.25" customHeight="1">
      <c r="A103" s="8" t="s">
        <v>27</v>
      </c>
      <c r="B103" s="4" t="s">
        <v>59</v>
      </c>
      <c r="C103" s="4" t="s">
        <v>17</v>
      </c>
      <c r="D103" s="4"/>
      <c r="E103" s="4"/>
      <c r="F103" s="5">
        <f>F104</f>
        <v>633.8</v>
      </c>
      <c r="G103" s="5">
        <f>G104</f>
        <v>786.4</v>
      </c>
    </row>
    <row r="104" spans="1:7" s="27" customFormat="1" ht="16.5">
      <c r="A104" s="7" t="s">
        <v>28</v>
      </c>
      <c r="B104" s="4" t="s">
        <v>59</v>
      </c>
      <c r="C104" s="4" t="s">
        <v>17</v>
      </c>
      <c r="D104" s="4" t="s">
        <v>11</v>
      </c>
      <c r="E104" s="4"/>
      <c r="F104" s="5">
        <f>F105</f>
        <v>633.8</v>
      </c>
      <c r="G104" s="5">
        <f>G105</f>
        <v>786.4</v>
      </c>
    </row>
    <row r="105" spans="1:7" s="27" customFormat="1" ht="16.5">
      <c r="A105" s="8" t="s">
        <v>60</v>
      </c>
      <c r="B105" s="4" t="s">
        <v>59</v>
      </c>
      <c r="C105" s="4" t="s">
        <v>17</v>
      </c>
      <c r="D105" s="4" t="s">
        <v>11</v>
      </c>
      <c r="E105" s="4" t="s">
        <v>19</v>
      </c>
      <c r="F105" s="5">
        <v>633.8</v>
      </c>
      <c r="G105" s="5">
        <v>786.4</v>
      </c>
    </row>
    <row r="106" spans="1:7" s="27" customFormat="1" ht="16.5">
      <c r="A106" s="8" t="s">
        <v>21</v>
      </c>
      <c r="B106" s="4" t="s">
        <v>59</v>
      </c>
      <c r="C106" s="4" t="s">
        <v>51</v>
      </c>
      <c r="D106" s="4"/>
      <c r="E106" s="4"/>
      <c r="F106" s="5">
        <f>F107+F109</f>
        <v>440.4</v>
      </c>
      <c r="G106" s="5">
        <f>G107+G109</f>
        <v>441.3</v>
      </c>
    </row>
    <row r="107" spans="1:7" s="27" customFormat="1" ht="17.25" customHeight="1">
      <c r="A107" s="7" t="s">
        <v>89</v>
      </c>
      <c r="B107" s="4" t="s">
        <v>59</v>
      </c>
      <c r="C107" s="4" t="s">
        <v>51</v>
      </c>
      <c r="D107" s="4" t="s">
        <v>9</v>
      </c>
      <c r="E107" s="4"/>
      <c r="F107" s="5">
        <f>F108</f>
        <v>420</v>
      </c>
      <c r="G107" s="5">
        <f>G108</f>
        <v>420</v>
      </c>
    </row>
    <row r="108" spans="1:7" s="27" customFormat="1" ht="17.25" customHeight="1">
      <c r="A108" s="13" t="s">
        <v>90</v>
      </c>
      <c r="B108" s="4" t="s">
        <v>59</v>
      </c>
      <c r="C108" s="4" t="s">
        <v>51</v>
      </c>
      <c r="D108" s="4" t="s">
        <v>9</v>
      </c>
      <c r="E108" s="4" t="s">
        <v>91</v>
      </c>
      <c r="F108" s="5">
        <v>420</v>
      </c>
      <c r="G108" s="5">
        <v>420</v>
      </c>
    </row>
    <row r="109" spans="1:7" s="27" customFormat="1" ht="17.25" customHeight="1">
      <c r="A109" s="7" t="s">
        <v>97</v>
      </c>
      <c r="B109" s="4" t="s">
        <v>59</v>
      </c>
      <c r="C109" s="4" t="s">
        <v>51</v>
      </c>
      <c r="D109" s="4" t="s">
        <v>10</v>
      </c>
      <c r="E109" s="4"/>
      <c r="F109" s="5">
        <f>F110</f>
        <v>20.4</v>
      </c>
      <c r="G109" s="5">
        <f>G110</f>
        <v>21.3</v>
      </c>
    </row>
    <row r="110" spans="1:7" s="27" customFormat="1" ht="17.25" customHeight="1">
      <c r="A110" s="8" t="s">
        <v>60</v>
      </c>
      <c r="B110" s="4" t="s">
        <v>59</v>
      </c>
      <c r="C110" s="4" t="s">
        <v>51</v>
      </c>
      <c r="D110" s="4" t="s">
        <v>10</v>
      </c>
      <c r="E110" s="4" t="s">
        <v>19</v>
      </c>
      <c r="F110" s="5">
        <v>20.4</v>
      </c>
      <c r="G110" s="5">
        <v>21.3</v>
      </c>
    </row>
    <row r="111" spans="1:7" s="27" customFormat="1" ht="17.25" customHeight="1">
      <c r="A111" s="13" t="s">
        <v>69</v>
      </c>
      <c r="B111" s="4" t="s">
        <v>59</v>
      </c>
      <c r="C111" s="4" t="s">
        <v>24</v>
      </c>
      <c r="D111" s="4"/>
      <c r="E111" s="4"/>
      <c r="F111" s="5">
        <f>F112</f>
        <v>4.9</v>
      </c>
      <c r="G111" s="5">
        <f>G112</f>
        <v>5.6</v>
      </c>
    </row>
    <row r="112" spans="1:7" s="27" customFormat="1" ht="17.25" customHeight="1">
      <c r="A112" s="11" t="s">
        <v>53</v>
      </c>
      <c r="B112" s="4" t="s">
        <v>59</v>
      </c>
      <c r="C112" s="4" t="s">
        <v>24</v>
      </c>
      <c r="D112" s="4" t="s">
        <v>57</v>
      </c>
      <c r="E112" s="4"/>
      <c r="F112" s="5">
        <f>F113</f>
        <v>4.9</v>
      </c>
      <c r="G112" s="5">
        <f>G113</f>
        <v>5.6</v>
      </c>
    </row>
    <row r="113" spans="1:7" s="27" customFormat="1" ht="17.25" customHeight="1">
      <c r="A113" s="13" t="s">
        <v>63</v>
      </c>
      <c r="B113" s="4" t="s">
        <v>59</v>
      </c>
      <c r="C113" s="4" t="s">
        <v>24</v>
      </c>
      <c r="D113" s="4" t="s">
        <v>57</v>
      </c>
      <c r="E113" s="4" t="s">
        <v>62</v>
      </c>
      <c r="F113" s="5">
        <v>4.9</v>
      </c>
      <c r="G113" s="5">
        <v>5.6</v>
      </c>
    </row>
    <row r="114" spans="1:7" s="27" customFormat="1" ht="63.75" customHeight="1">
      <c r="A114" s="7" t="s">
        <v>106</v>
      </c>
      <c r="B114" s="4" t="s">
        <v>64</v>
      </c>
      <c r="C114" s="4"/>
      <c r="D114" s="4"/>
      <c r="E114" s="4"/>
      <c r="F114" s="5">
        <f>F115+F118</f>
        <v>10000</v>
      </c>
      <c r="G114" s="5">
        <f>G115+G118</f>
        <v>0</v>
      </c>
    </row>
    <row r="115" spans="1:7" s="27" customFormat="1" ht="17.25" customHeight="1">
      <c r="A115" s="13" t="s">
        <v>22</v>
      </c>
      <c r="B115" s="4" t="s">
        <v>64</v>
      </c>
      <c r="C115" s="4" t="s">
        <v>12</v>
      </c>
      <c r="D115" s="4"/>
      <c r="E115" s="4"/>
      <c r="F115" s="5">
        <f>F116</f>
        <v>9400</v>
      </c>
      <c r="G115" s="5">
        <f>G116</f>
        <v>0</v>
      </c>
    </row>
    <row r="116" spans="1:7" s="27" customFormat="1" ht="17.25" customHeight="1">
      <c r="A116" s="7" t="s">
        <v>16</v>
      </c>
      <c r="B116" s="4" t="s">
        <v>64</v>
      </c>
      <c r="C116" s="4" t="s">
        <v>75</v>
      </c>
      <c r="D116" s="4" t="s">
        <v>13</v>
      </c>
      <c r="E116" s="4"/>
      <c r="F116" s="5">
        <f>F117</f>
        <v>9400</v>
      </c>
      <c r="G116" s="5">
        <f>G117</f>
        <v>0</v>
      </c>
    </row>
    <row r="117" spans="1:7" s="27" customFormat="1" ht="17.25" customHeight="1">
      <c r="A117" s="13" t="s">
        <v>66</v>
      </c>
      <c r="B117" s="4" t="s">
        <v>64</v>
      </c>
      <c r="C117" s="4" t="s">
        <v>12</v>
      </c>
      <c r="D117" s="4" t="s">
        <v>13</v>
      </c>
      <c r="E117" s="4" t="s">
        <v>67</v>
      </c>
      <c r="F117" s="5">
        <v>9400</v>
      </c>
      <c r="G117" s="5"/>
    </row>
    <row r="118" spans="1:7" s="27" customFormat="1" ht="17.25" customHeight="1">
      <c r="A118" s="8" t="s">
        <v>21</v>
      </c>
      <c r="B118" s="4" t="s">
        <v>64</v>
      </c>
      <c r="C118" s="4" t="s">
        <v>51</v>
      </c>
      <c r="D118" s="4"/>
      <c r="E118" s="4"/>
      <c r="F118" s="5">
        <f>F119</f>
        <v>600</v>
      </c>
      <c r="G118" s="5">
        <f>G119</f>
        <v>0</v>
      </c>
    </row>
    <row r="119" spans="1:7" s="27" customFormat="1" ht="17.25" customHeight="1">
      <c r="A119" s="7" t="s">
        <v>52</v>
      </c>
      <c r="B119" s="4" t="s">
        <v>64</v>
      </c>
      <c r="C119" s="4" t="s">
        <v>51</v>
      </c>
      <c r="D119" s="4" t="s">
        <v>9</v>
      </c>
      <c r="E119" s="4"/>
      <c r="F119" s="5">
        <f>SUM(F120:F120)</f>
        <v>600</v>
      </c>
      <c r="G119" s="5">
        <f>SUM(G120:G120)</f>
        <v>0</v>
      </c>
    </row>
    <row r="120" spans="1:7" s="27" customFormat="1" ht="16.5">
      <c r="A120" s="13" t="s">
        <v>90</v>
      </c>
      <c r="B120" s="4" t="s">
        <v>64</v>
      </c>
      <c r="C120" s="4" t="s">
        <v>51</v>
      </c>
      <c r="D120" s="4" t="s">
        <v>9</v>
      </c>
      <c r="E120" s="4" t="s">
        <v>91</v>
      </c>
      <c r="F120" s="5">
        <v>600</v>
      </c>
      <c r="G120" s="5"/>
    </row>
    <row r="121" spans="1:7" s="27" customFormat="1" ht="33">
      <c r="A121" s="7" t="s">
        <v>107</v>
      </c>
      <c r="B121" s="4" t="s">
        <v>65</v>
      </c>
      <c r="C121" s="4"/>
      <c r="D121" s="4"/>
      <c r="E121" s="4"/>
      <c r="F121" s="5">
        <f>F125+F129+F122</f>
        <v>11730.4</v>
      </c>
      <c r="G121" s="5">
        <f>G125+G129+G122</f>
        <v>0</v>
      </c>
    </row>
    <row r="122" spans="1:7" s="27" customFormat="1" ht="33">
      <c r="A122" s="31" t="s">
        <v>93</v>
      </c>
      <c r="B122" s="4" t="s">
        <v>65</v>
      </c>
      <c r="C122" s="4" t="s">
        <v>18</v>
      </c>
      <c r="D122" s="4"/>
      <c r="E122" s="4"/>
      <c r="F122" s="5">
        <f>F123</f>
        <v>180</v>
      </c>
      <c r="G122" s="5">
        <f>G123</f>
        <v>0</v>
      </c>
    </row>
    <row r="123" spans="1:7" s="27" customFormat="1" ht="54" customHeight="1">
      <c r="A123" s="7" t="s">
        <v>127</v>
      </c>
      <c r="B123" s="4" t="s">
        <v>65</v>
      </c>
      <c r="C123" s="4" t="s">
        <v>18</v>
      </c>
      <c r="D123" s="4" t="s">
        <v>13</v>
      </c>
      <c r="E123" s="4"/>
      <c r="F123" s="5">
        <f>F124</f>
        <v>180</v>
      </c>
      <c r="G123" s="5">
        <f>G124</f>
        <v>0</v>
      </c>
    </row>
    <row r="124" spans="1:7" s="27" customFormat="1" ht="16.5">
      <c r="A124" s="32" t="s">
        <v>63</v>
      </c>
      <c r="B124" s="4" t="s">
        <v>65</v>
      </c>
      <c r="C124" s="4" t="s">
        <v>18</v>
      </c>
      <c r="D124" s="4" t="s">
        <v>13</v>
      </c>
      <c r="E124" s="4" t="s">
        <v>62</v>
      </c>
      <c r="F124" s="5">
        <v>180</v>
      </c>
      <c r="G124" s="5"/>
    </row>
    <row r="125" spans="1:7" s="27" customFormat="1" ht="16.5">
      <c r="A125" s="13" t="s">
        <v>22</v>
      </c>
      <c r="B125" s="4" t="s">
        <v>65</v>
      </c>
      <c r="C125" s="4" t="s">
        <v>12</v>
      </c>
      <c r="D125" s="4"/>
      <c r="E125" s="4"/>
      <c r="F125" s="5">
        <f>F126</f>
        <v>7021.599999999999</v>
      </c>
      <c r="G125" s="5">
        <f>G126</f>
        <v>0</v>
      </c>
    </row>
    <row r="126" spans="1:7" s="27" customFormat="1" ht="16.5">
      <c r="A126" s="7" t="s">
        <v>16</v>
      </c>
      <c r="B126" s="4" t="s">
        <v>65</v>
      </c>
      <c r="C126" s="4" t="s">
        <v>75</v>
      </c>
      <c r="D126" s="4" t="s">
        <v>13</v>
      </c>
      <c r="E126" s="4"/>
      <c r="F126" s="5">
        <f>SUM(F127:F128)</f>
        <v>7021.599999999999</v>
      </c>
      <c r="G126" s="5">
        <f>SUM(G127:G128)</f>
        <v>0</v>
      </c>
    </row>
    <row r="127" spans="1:7" s="27" customFormat="1" ht="16.5">
      <c r="A127" s="13" t="s">
        <v>90</v>
      </c>
      <c r="B127" s="4" t="s">
        <v>65</v>
      </c>
      <c r="C127" s="4" t="s">
        <v>12</v>
      </c>
      <c r="D127" s="4" t="s">
        <v>13</v>
      </c>
      <c r="E127" s="4" t="s">
        <v>91</v>
      </c>
      <c r="F127" s="5">
        <f>14.2+55</f>
        <v>69.2</v>
      </c>
      <c r="G127" s="5"/>
    </row>
    <row r="128" spans="1:7" s="27" customFormat="1" ht="16.5">
      <c r="A128" s="13" t="s">
        <v>66</v>
      </c>
      <c r="B128" s="4" t="s">
        <v>65</v>
      </c>
      <c r="C128" s="4" t="s">
        <v>12</v>
      </c>
      <c r="D128" s="4" t="s">
        <v>13</v>
      </c>
      <c r="E128" s="4" t="s">
        <v>67</v>
      </c>
      <c r="F128" s="5">
        <f>164.2+6296.9+491.3</f>
        <v>6952.4</v>
      </c>
      <c r="G128" s="5"/>
    </row>
    <row r="129" spans="1:7" s="27" customFormat="1" ht="16.5">
      <c r="A129" s="8" t="s">
        <v>76</v>
      </c>
      <c r="B129" s="4" t="s">
        <v>65</v>
      </c>
      <c r="C129" s="4" t="s">
        <v>14</v>
      </c>
      <c r="D129" s="4"/>
      <c r="E129" s="4"/>
      <c r="F129" s="5">
        <f>F130</f>
        <v>4528.8</v>
      </c>
      <c r="G129" s="5">
        <f>G130</f>
        <v>0</v>
      </c>
    </row>
    <row r="130" spans="1:7" s="27" customFormat="1" ht="16.5">
      <c r="A130" s="7" t="s">
        <v>105</v>
      </c>
      <c r="B130" s="4" t="s">
        <v>65</v>
      </c>
      <c r="C130" s="4" t="s">
        <v>14</v>
      </c>
      <c r="D130" s="4" t="s">
        <v>1</v>
      </c>
      <c r="E130" s="4"/>
      <c r="F130" s="5">
        <f>SUM(F131:F132)</f>
        <v>4528.8</v>
      </c>
      <c r="G130" s="5">
        <f>SUM(G132:G132)</f>
        <v>0</v>
      </c>
    </row>
    <row r="131" spans="1:7" s="27" customFormat="1" ht="16.5">
      <c r="A131" s="13" t="s">
        <v>90</v>
      </c>
      <c r="B131" s="4" t="s">
        <v>65</v>
      </c>
      <c r="C131" s="4" t="s">
        <v>14</v>
      </c>
      <c r="D131" s="4" t="s">
        <v>1</v>
      </c>
      <c r="E131" s="4" t="s">
        <v>91</v>
      </c>
      <c r="F131" s="5">
        <v>135.5</v>
      </c>
      <c r="G131" s="5"/>
    </row>
    <row r="132" spans="1:7" s="27" customFormat="1" ht="16.5">
      <c r="A132" s="13" t="s">
        <v>66</v>
      </c>
      <c r="B132" s="4" t="s">
        <v>65</v>
      </c>
      <c r="C132" s="4" t="s">
        <v>14</v>
      </c>
      <c r="D132" s="4" t="s">
        <v>1</v>
      </c>
      <c r="E132" s="4" t="s">
        <v>67</v>
      </c>
      <c r="F132" s="5">
        <v>4393.3</v>
      </c>
      <c r="G132" s="5"/>
    </row>
    <row r="133" spans="1:7" s="27" customFormat="1" ht="33">
      <c r="A133" s="38" t="s">
        <v>121</v>
      </c>
      <c r="B133" s="4" t="s">
        <v>118</v>
      </c>
      <c r="C133" s="4"/>
      <c r="D133" s="4"/>
      <c r="E133" s="4"/>
      <c r="F133" s="5">
        <f aca="true" t="shared" si="2" ref="F133:G135">F134</f>
        <v>141.4</v>
      </c>
      <c r="G133" s="5">
        <f t="shared" si="2"/>
        <v>1220</v>
      </c>
    </row>
    <row r="134" spans="1:7" s="27" customFormat="1" ht="16.5">
      <c r="A134" s="33" t="s">
        <v>22</v>
      </c>
      <c r="B134" s="4" t="s">
        <v>118</v>
      </c>
      <c r="C134" s="4" t="s">
        <v>12</v>
      </c>
      <c r="D134" s="4"/>
      <c r="E134" s="4"/>
      <c r="F134" s="5">
        <f t="shared" si="2"/>
        <v>141.4</v>
      </c>
      <c r="G134" s="5">
        <f t="shared" si="2"/>
        <v>1220</v>
      </c>
    </row>
    <row r="135" spans="1:7" s="27" customFormat="1" ht="16.5">
      <c r="A135" s="34" t="s">
        <v>94</v>
      </c>
      <c r="B135" s="4" t="s">
        <v>118</v>
      </c>
      <c r="C135" s="4" t="s">
        <v>12</v>
      </c>
      <c r="D135" s="4" t="s">
        <v>12</v>
      </c>
      <c r="E135" s="4"/>
      <c r="F135" s="5">
        <f t="shared" si="2"/>
        <v>141.4</v>
      </c>
      <c r="G135" s="5">
        <f t="shared" si="2"/>
        <v>1220</v>
      </c>
    </row>
    <row r="136" spans="1:7" s="27" customFormat="1" ht="16.5">
      <c r="A136" s="35" t="s">
        <v>120</v>
      </c>
      <c r="B136" s="4" t="s">
        <v>118</v>
      </c>
      <c r="C136" s="4" t="s">
        <v>12</v>
      </c>
      <c r="D136" s="4" t="s">
        <v>12</v>
      </c>
      <c r="E136" s="4" t="s">
        <v>119</v>
      </c>
      <c r="F136" s="5">
        <v>141.4</v>
      </c>
      <c r="G136" s="5">
        <v>1220</v>
      </c>
    </row>
    <row r="137" spans="1:7" s="27" customFormat="1" ht="16.5">
      <c r="A137" s="9" t="s">
        <v>45</v>
      </c>
      <c r="B137" s="4" t="s">
        <v>32</v>
      </c>
      <c r="C137" s="4"/>
      <c r="D137" s="4"/>
      <c r="E137" s="4"/>
      <c r="F137" s="5">
        <f>F138+F143+F151+F158+F162</f>
        <v>110593.6</v>
      </c>
      <c r="G137" s="5">
        <f>G138+G143+G151+G158+G162</f>
        <v>0</v>
      </c>
    </row>
    <row r="138" spans="1:7" s="27" customFormat="1" ht="57.75" customHeight="1">
      <c r="A138" s="9" t="s">
        <v>83</v>
      </c>
      <c r="B138" s="4" t="s">
        <v>84</v>
      </c>
      <c r="C138" s="4"/>
      <c r="D138" s="4"/>
      <c r="E138" s="4"/>
      <c r="F138" s="5">
        <f>F139</f>
        <v>31323.2</v>
      </c>
      <c r="G138" s="5">
        <f>G139</f>
        <v>0</v>
      </c>
    </row>
    <row r="139" spans="1:7" s="27" customFormat="1" ht="16.5">
      <c r="A139" s="8" t="s">
        <v>22</v>
      </c>
      <c r="B139" s="4" t="s">
        <v>84</v>
      </c>
      <c r="C139" s="4" t="s">
        <v>12</v>
      </c>
      <c r="D139" s="4"/>
      <c r="E139" s="4"/>
      <c r="F139" s="5">
        <f>F140</f>
        <v>31323.2</v>
      </c>
      <c r="G139" s="5">
        <f>G140</f>
        <v>0</v>
      </c>
    </row>
    <row r="140" spans="1:7" s="27" customFormat="1" ht="16.5">
      <c r="A140" s="7" t="s">
        <v>74</v>
      </c>
      <c r="B140" s="4" t="s">
        <v>84</v>
      </c>
      <c r="C140" s="4" t="s">
        <v>75</v>
      </c>
      <c r="D140" s="4" t="s">
        <v>13</v>
      </c>
      <c r="E140" s="4"/>
      <c r="F140" s="5">
        <f>SUM(F141:F142)</f>
        <v>31323.2</v>
      </c>
      <c r="G140" s="5">
        <f>SUM(G141:G142)</f>
        <v>0</v>
      </c>
    </row>
    <row r="141" spans="1:7" s="27" customFormat="1" ht="16.5">
      <c r="A141" s="13" t="s">
        <v>90</v>
      </c>
      <c r="B141" s="4" t="s">
        <v>84</v>
      </c>
      <c r="C141" s="4" t="s">
        <v>12</v>
      </c>
      <c r="D141" s="4" t="s">
        <v>13</v>
      </c>
      <c r="E141" s="4" t="s">
        <v>91</v>
      </c>
      <c r="F141" s="5">
        <v>202.2</v>
      </c>
      <c r="G141" s="5"/>
    </row>
    <row r="142" spans="1:7" s="27" customFormat="1" ht="16.5">
      <c r="A142" s="13" t="s">
        <v>66</v>
      </c>
      <c r="B142" s="4" t="s">
        <v>84</v>
      </c>
      <c r="C142" s="4" t="s">
        <v>12</v>
      </c>
      <c r="D142" s="4" t="s">
        <v>13</v>
      </c>
      <c r="E142" s="4" t="s">
        <v>67</v>
      </c>
      <c r="F142" s="5">
        <v>31121</v>
      </c>
      <c r="G142" s="5"/>
    </row>
    <row r="143" spans="1:7" s="27" customFormat="1" ht="16.5">
      <c r="A143" s="7" t="s">
        <v>125</v>
      </c>
      <c r="B143" s="4" t="s">
        <v>85</v>
      </c>
      <c r="C143" s="4"/>
      <c r="D143" s="4"/>
      <c r="E143" s="4"/>
      <c r="F143" s="5">
        <f>F144+F147</f>
        <v>28842.3</v>
      </c>
      <c r="G143" s="5">
        <f>G144+G147</f>
        <v>0</v>
      </c>
    </row>
    <row r="144" spans="1:7" s="27" customFormat="1" ht="16.5">
      <c r="A144" s="7" t="s">
        <v>22</v>
      </c>
      <c r="B144" s="1" t="s">
        <v>85</v>
      </c>
      <c r="C144" s="4" t="s">
        <v>12</v>
      </c>
      <c r="D144" s="4"/>
      <c r="E144" s="4"/>
      <c r="F144" s="5">
        <f>SUM(F145)</f>
        <v>14651.4</v>
      </c>
      <c r="G144" s="5">
        <f>SUM(G145)</f>
        <v>0</v>
      </c>
    </row>
    <row r="145" spans="1:7" s="27" customFormat="1" ht="16.5">
      <c r="A145" s="7" t="s">
        <v>16</v>
      </c>
      <c r="B145" s="1" t="s">
        <v>85</v>
      </c>
      <c r="C145" s="4" t="s">
        <v>12</v>
      </c>
      <c r="D145" s="4" t="s">
        <v>13</v>
      </c>
      <c r="E145" s="4"/>
      <c r="F145" s="5">
        <f>F146</f>
        <v>14651.4</v>
      </c>
      <c r="G145" s="5">
        <f>G146</f>
        <v>0</v>
      </c>
    </row>
    <row r="146" spans="1:7" s="27" customFormat="1" ht="16.5">
      <c r="A146" s="13" t="s">
        <v>66</v>
      </c>
      <c r="B146" s="1" t="s">
        <v>85</v>
      </c>
      <c r="C146" s="4" t="s">
        <v>12</v>
      </c>
      <c r="D146" s="4" t="s">
        <v>13</v>
      </c>
      <c r="E146" s="4" t="s">
        <v>67</v>
      </c>
      <c r="F146" s="5">
        <v>14651.4</v>
      </c>
      <c r="G146" s="5"/>
    </row>
    <row r="147" spans="1:7" s="27" customFormat="1" ht="16.5">
      <c r="A147" s="7" t="s">
        <v>21</v>
      </c>
      <c r="B147" s="1" t="s">
        <v>85</v>
      </c>
      <c r="C147" s="4" t="s">
        <v>51</v>
      </c>
      <c r="D147" s="4"/>
      <c r="E147" s="4"/>
      <c r="F147" s="5">
        <f>SUM(F148)</f>
        <v>14190.9</v>
      </c>
      <c r="G147" s="5">
        <f>SUM(G148)</f>
        <v>0</v>
      </c>
    </row>
    <row r="148" spans="1:7" s="27" customFormat="1" ht="16.5">
      <c r="A148" s="7" t="s">
        <v>52</v>
      </c>
      <c r="B148" s="1" t="s">
        <v>85</v>
      </c>
      <c r="C148" s="4" t="s">
        <v>51</v>
      </c>
      <c r="D148" s="4" t="s">
        <v>9</v>
      </c>
      <c r="E148" s="4"/>
      <c r="F148" s="5">
        <f>SUM(F149:F150)</f>
        <v>14190.9</v>
      </c>
      <c r="G148" s="5">
        <f>SUM(G149:G150)</f>
        <v>0</v>
      </c>
    </row>
    <row r="149" spans="1:7" s="27" customFormat="1" ht="16.5">
      <c r="A149" s="7" t="s">
        <v>37</v>
      </c>
      <c r="B149" s="1" t="s">
        <v>85</v>
      </c>
      <c r="C149" s="4" t="s">
        <v>51</v>
      </c>
      <c r="D149" s="4" t="s">
        <v>9</v>
      </c>
      <c r="E149" s="4" t="s">
        <v>36</v>
      </c>
      <c r="F149" s="5">
        <v>4500</v>
      </c>
      <c r="G149" s="5"/>
    </row>
    <row r="150" spans="1:7" s="27" customFormat="1" ht="16.5">
      <c r="A150" s="13" t="s">
        <v>90</v>
      </c>
      <c r="B150" s="1" t="s">
        <v>85</v>
      </c>
      <c r="C150" s="4" t="s">
        <v>51</v>
      </c>
      <c r="D150" s="4" t="s">
        <v>9</v>
      </c>
      <c r="E150" s="4" t="s">
        <v>91</v>
      </c>
      <c r="F150" s="5">
        <v>9690.9</v>
      </c>
      <c r="G150" s="5"/>
    </row>
    <row r="151" spans="1:7" s="27" customFormat="1" ht="16.5">
      <c r="A151" s="10" t="s">
        <v>86</v>
      </c>
      <c r="B151" s="1" t="s">
        <v>87</v>
      </c>
      <c r="C151" s="4"/>
      <c r="D151" s="4"/>
      <c r="E151" s="4"/>
      <c r="F151" s="5">
        <f>F155+F152</f>
        <v>13599.8</v>
      </c>
      <c r="G151" s="5">
        <f>G155+G152</f>
        <v>0</v>
      </c>
    </row>
    <row r="152" spans="1:7" s="27" customFormat="1" ht="16.5">
      <c r="A152" s="8" t="s">
        <v>22</v>
      </c>
      <c r="B152" s="1" t="s">
        <v>87</v>
      </c>
      <c r="C152" s="4" t="s">
        <v>12</v>
      </c>
      <c r="D152" s="4"/>
      <c r="E152" s="4"/>
      <c r="F152" s="5">
        <f>F153</f>
        <v>606</v>
      </c>
      <c r="G152" s="5">
        <f>G153</f>
        <v>0</v>
      </c>
    </row>
    <row r="153" spans="1:7" s="27" customFormat="1" ht="16.5">
      <c r="A153" s="7" t="s">
        <v>74</v>
      </c>
      <c r="B153" s="1" t="s">
        <v>87</v>
      </c>
      <c r="C153" s="4" t="s">
        <v>12</v>
      </c>
      <c r="D153" s="4" t="s">
        <v>13</v>
      </c>
      <c r="E153" s="4"/>
      <c r="F153" s="5">
        <f>F154</f>
        <v>606</v>
      </c>
      <c r="G153" s="5">
        <f>G154</f>
        <v>0</v>
      </c>
    </row>
    <row r="154" spans="1:7" s="27" customFormat="1" ht="16.5">
      <c r="A154" s="13" t="s">
        <v>66</v>
      </c>
      <c r="B154" s="1" t="s">
        <v>87</v>
      </c>
      <c r="C154" s="4" t="s">
        <v>12</v>
      </c>
      <c r="D154" s="4" t="s">
        <v>13</v>
      </c>
      <c r="E154" s="4" t="s">
        <v>67</v>
      </c>
      <c r="F154" s="5">
        <v>606</v>
      </c>
      <c r="G154" s="5"/>
    </row>
    <row r="155" spans="1:7" s="27" customFormat="1" ht="16.5">
      <c r="A155" s="8" t="s">
        <v>76</v>
      </c>
      <c r="B155" s="1" t="s">
        <v>87</v>
      </c>
      <c r="C155" s="4" t="s">
        <v>14</v>
      </c>
      <c r="D155" s="4"/>
      <c r="E155" s="4"/>
      <c r="F155" s="5">
        <f>F156</f>
        <v>12993.8</v>
      </c>
      <c r="G155" s="5">
        <f>G156</f>
        <v>0</v>
      </c>
    </row>
    <row r="156" spans="1:7" s="27" customFormat="1" ht="16.5">
      <c r="A156" s="7" t="s">
        <v>105</v>
      </c>
      <c r="B156" s="1" t="s">
        <v>87</v>
      </c>
      <c r="C156" s="4" t="s">
        <v>14</v>
      </c>
      <c r="D156" s="4" t="s">
        <v>1</v>
      </c>
      <c r="E156" s="4"/>
      <c r="F156" s="5">
        <f>SUM(F157:F157)</f>
        <v>12993.8</v>
      </c>
      <c r="G156" s="5">
        <f>SUM(G157:G157)</f>
        <v>0</v>
      </c>
    </row>
    <row r="157" spans="1:7" s="27" customFormat="1" ht="16.5">
      <c r="A157" s="13" t="s">
        <v>66</v>
      </c>
      <c r="B157" s="1" t="s">
        <v>87</v>
      </c>
      <c r="C157" s="4" t="s">
        <v>14</v>
      </c>
      <c r="D157" s="4" t="s">
        <v>1</v>
      </c>
      <c r="E157" s="4" t="s">
        <v>67</v>
      </c>
      <c r="F157" s="5">
        <v>12993.8</v>
      </c>
      <c r="G157" s="5"/>
    </row>
    <row r="158" spans="1:7" s="27" customFormat="1" ht="33">
      <c r="A158" s="10" t="s">
        <v>88</v>
      </c>
      <c r="B158" s="1" t="s">
        <v>92</v>
      </c>
      <c r="C158" s="4"/>
      <c r="D158" s="4"/>
      <c r="E158" s="4"/>
      <c r="F158" s="5">
        <f>F159</f>
        <v>4146.9</v>
      </c>
      <c r="G158" s="5">
        <f>G159</f>
        <v>0</v>
      </c>
    </row>
    <row r="159" spans="1:7" s="27" customFormat="1" ht="16.5">
      <c r="A159" s="8" t="s">
        <v>76</v>
      </c>
      <c r="B159" s="1" t="s">
        <v>92</v>
      </c>
      <c r="C159" s="4" t="s">
        <v>14</v>
      </c>
      <c r="D159" s="4"/>
      <c r="E159" s="4"/>
      <c r="F159" s="5">
        <f>F160</f>
        <v>4146.9</v>
      </c>
      <c r="G159" s="5">
        <f>G160</f>
        <v>0</v>
      </c>
    </row>
    <row r="160" spans="1:7" s="27" customFormat="1" ht="16.5">
      <c r="A160" s="7" t="s">
        <v>105</v>
      </c>
      <c r="B160" s="1" t="s">
        <v>92</v>
      </c>
      <c r="C160" s="4" t="s">
        <v>14</v>
      </c>
      <c r="D160" s="4" t="s">
        <v>1</v>
      </c>
      <c r="E160" s="4"/>
      <c r="F160" s="5">
        <f>SUM(F161:F161)</f>
        <v>4146.9</v>
      </c>
      <c r="G160" s="5">
        <f>SUM(G161:G161)</f>
        <v>0</v>
      </c>
    </row>
    <row r="161" spans="1:7" s="27" customFormat="1" ht="16.5">
      <c r="A161" s="13" t="s">
        <v>66</v>
      </c>
      <c r="B161" s="1" t="s">
        <v>92</v>
      </c>
      <c r="C161" s="4" t="s">
        <v>14</v>
      </c>
      <c r="D161" s="4" t="s">
        <v>1</v>
      </c>
      <c r="E161" s="4" t="s">
        <v>67</v>
      </c>
      <c r="F161" s="5">
        <v>4146.9</v>
      </c>
      <c r="G161" s="5"/>
    </row>
    <row r="162" spans="1:7" s="27" customFormat="1" ht="37.5" customHeight="1">
      <c r="A162" s="9" t="s">
        <v>77</v>
      </c>
      <c r="B162" s="4" t="s">
        <v>78</v>
      </c>
      <c r="C162" s="4"/>
      <c r="D162" s="4"/>
      <c r="E162" s="4"/>
      <c r="F162" s="5">
        <f aca="true" t="shared" si="3" ref="F162:G164">F163</f>
        <v>32681.4</v>
      </c>
      <c r="G162" s="5">
        <f t="shared" si="3"/>
        <v>0</v>
      </c>
    </row>
    <row r="163" spans="1:7" s="27" customFormat="1" ht="18" customHeight="1">
      <c r="A163" s="13" t="s">
        <v>70</v>
      </c>
      <c r="B163" s="4" t="s">
        <v>78</v>
      </c>
      <c r="C163" s="4" t="s">
        <v>10</v>
      </c>
      <c r="D163" s="4"/>
      <c r="E163" s="4"/>
      <c r="F163" s="5">
        <f t="shared" si="3"/>
        <v>32681.4</v>
      </c>
      <c r="G163" s="5">
        <f t="shared" si="3"/>
        <v>0</v>
      </c>
    </row>
    <row r="164" spans="1:7" ht="16.5">
      <c r="A164" s="18" t="s">
        <v>108</v>
      </c>
      <c r="B164" s="4" t="s">
        <v>78</v>
      </c>
      <c r="C164" s="4" t="s">
        <v>10</v>
      </c>
      <c r="D164" s="4" t="s">
        <v>18</v>
      </c>
      <c r="E164" s="4"/>
      <c r="F164" s="5">
        <f t="shared" si="3"/>
        <v>32681.4</v>
      </c>
      <c r="G164" s="5">
        <f t="shared" si="3"/>
        <v>0</v>
      </c>
    </row>
    <row r="165" spans="1:7" ht="21.75" customHeight="1">
      <c r="A165" s="8" t="s">
        <v>60</v>
      </c>
      <c r="B165" s="4" t="s">
        <v>78</v>
      </c>
      <c r="C165" s="4" t="s">
        <v>10</v>
      </c>
      <c r="D165" s="4" t="s">
        <v>18</v>
      </c>
      <c r="E165" s="4" t="s">
        <v>19</v>
      </c>
      <c r="F165" s="5">
        <v>32681.4</v>
      </c>
      <c r="G165" s="5"/>
    </row>
    <row r="166" spans="1:7" ht="16.5">
      <c r="A166" s="20" t="s">
        <v>112</v>
      </c>
      <c r="B166" s="21"/>
      <c r="C166" s="22"/>
      <c r="D166" s="22"/>
      <c r="E166" s="23"/>
      <c r="F166" s="5">
        <f>F11+F137</f>
        <v>168807.2</v>
      </c>
      <c r="G166" s="5">
        <f>G11+G137</f>
        <v>40361.8</v>
      </c>
    </row>
    <row r="167" spans="6:7" ht="16.5">
      <c r="F167" s="29"/>
      <c r="G167" s="29"/>
    </row>
    <row r="168" spans="6:7" ht="16.5">
      <c r="F168" s="29"/>
      <c r="G168" s="29"/>
    </row>
    <row r="169" spans="6:7" ht="16.5">
      <c r="F169" s="29"/>
      <c r="G169" s="29"/>
    </row>
    <row r="170" spans="6:7" ht="16.5">
      <c r="F170" s="29"/>
      <c r="G170" s="29"/>
    </row>
    <row r="171" spans="6:7" ht="16.5">
      <c r="F171" s="29"/>
      <c r="G171" s="29"/>
    </row>
    <row r="172" spans="6:7" ht="16.5">
      <c r="F172" s="29"/>
      <c r="G172" s="29"/>
    </row>
    <row r="173" spans="6:7" ht="16.5">
      <c r="F173" s="29"/>
      <c r="G173" s="29"/>
    </row>
  </sheetData>
  <sheetProtection/>
  <mergeCells count="7">
    <mergeCell ref="A7:G7"/>
    <mergeCell ref="A9:A10"/>
    <mergeCell ref="B9:B10"/>
    <mergeCell ref="D9:D10"/>
    <mergeCell ref="C9:C10"/>
    <mergeCell ref="E9:E10"/>
    <mergeCell ref="F9:G9"/>
  </mergeCells>
  <printOptions horizontalCentered="1"/>
  <pageMargins left="1.3779527559055118" right="0.1968503937007874" top="0.7874015748031497" bottom="0.7874015748031497" header="0.3937007874015748" footer="0.3937007874015748"/>
  <pageSetup fitToHeight="7" fitToWidth="1"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Budget_05_4</dc:creator>
  <cp:keywords/>
  <dc:description/>
  <cp:lastModifiedBy>user</cp:lastModifiedBy>
  <cp:lastPrinted>2012-12-05T11:13:05Z</cp:lastPrinted>
  <dcterms:created xsi:type="dcterms:W3CDTF">2006-10-24T10:14:30Z</dcterms:created>
  <dcterms:modified xsi:type="dcterms:W3CDTF">2012-12-05T11:13:27Z</dcterms:modified>
  <cp:category/>
  <cp:version/>
  <cp:contentType/>
  <cp:contentStatus/>
</cp:coreProperties>
</file>