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465" activeTab="0"/>
  </bookViews>
  <sheets>
    <sheet name="Прил.6" sheetId="1" r:id="rId1"/>
  </sheets>
  <definedNames>
    <definedName name="_xlnm.Print_Titles" localSheetId="0">'Прил.6'!$15:$15</definedName>
    <definedName name="_xlnm.Print_Area" localSheetId="0">'Прил.6'!$A$1:$O$107</definedName>
  </definedNames>
  <calcPr fullCalcOnLoad="1"/>
</workbook>
</file>

<file path=xl/sharedStrings.xml><?xml version="1.0" encoding="utf-8"?>
<sst xmlns="http://schemas.openxmlformats.org/spreadsheetml/2006/main" count="366" uniqueCount="127">
  <si>
    <t>Национальная экономика</t>
  </si>
  <si>
    <t>04</t>
  </si>
  <si>
    <t>006</t>
  </si>
  <si>
    <t>Наименование</t>
  </si>
  <si>
    <t>Раздел</t>
  </si>
  <si>
    <t>ПР</t>
  </si>
  <si>
    <t>ЦСР</t>
  </si>
  <si>
    <t>ВР</t>
  </si>
  <si>
    <t>01</t>
  </si>
  <si>
    <t>05</t>
  </si>
  <si>
    <t>06</t>
  </si>
  <si>
    <t>07</t>
  </si>
  <si>
    <t>09</t>
  </si>
  <si>
    <t>08</t>
  </si>
  <si>
    <t>Другие вопросы в области образования</t>
  </si>
  <si>
    <t>10</t>
  </si>
  <si>
    <t>079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</si>
  <si>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</si>
  <si>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</t>
  </si>
  <si>
    <t>500</t>
  </si>
  <si>
    <t>443</t>
  </si>
  <si>
    <t>Физическая культура и спорт</t>
  </si>
  <si>
    <t xml:space="preserve"> Общегосударственные вопросы</t>
  </si>
  <si>
    <t xml:space="preserve"> Другие общегосударственные вопросы</t>
  </si>
  <si>
    <t xml:space="preserve">   Выполнение функций органами местного самоуправления </t>
  </si>
  <si>
    <t xml:space="preserve"> Национальная безопасность и правоохранительная деятельность</t>
  </si>
  <si>
    <t xml:space="preserve"> Образование</t>
  </si>
  <si>
    <t>Образование</t>
  </si>
  <si>
    <t>Охрана окружающей среды</t>
  </si>
  <si>
    <t>12</t>
  </si>
  <si>
    <t>022</t>
  </si>
  <si>
    <t>Другие вопросы в области культуры, кинематографии и средств массовой информации</t>
  </si>
  <si>
    <t xml:space="preserve">  Мероприятия по поддержке и развитию культуры, искусства, кинематографии, средств массовой информации и архивного дела</t>
  </si>
  <si>
    <t>023</t>
  </si>
  <si>
    <t>Социальная политика</t>
  </si>
  <si>
    <t>Другие вопросы в области социальной политики</t>
  </si>
  <si>
    <t>068</t>
  </si>
  <si>
    <t xml:space="preserve">  Мероприятия в области здравоохранения, спорта и физической культуры, туризма</t>
  </si>
  <si>
    <t xml:space="preserve"> Молодежная политика и оздоровление детей</t>
  </si>
  <si>
    <t xml:space="preserve">  Бюджетные инвестиции </t>
  </si>
  <si>
    <t>003</t>
  </si>
  <si>
    <t>795 01 00</t>
  </si>
  <si>
    <t>795 02 00</t>
  </si>
  <si>
    <t xml:space="preserve">  Субсидии юридическим лицам</t>
  </si>
  <si>
    <t>Другие общегосударственные вопросы</t>
  </si>
  <si>
    <t xml:space="preserve"> Стационарная медицинская помощь</t>
  </si>
  <si>
    <t>к решению Череповецкой</t>
  </si>
  <si>
    <t>городской Думы</t>
  </si>
  <si>
    <t>019</t>
  </si>
  <si>
    <t>Долгосрочные целевые программы</t>
  </si>
  <si>
    <t>795 01 01</t>
  </si>
  <si>
    <t>795 01 02</t>
  </si>
  <si>
    <t>"Спортивный город" на 2009-2011 годы</t>
  </si>
  <si>
    <t>"Экология города" на 2009-2015 годы</t>
  </si>
  <si>
    <t>795 01 03</t>
  </si>
  <si>
    <t>795 01 04</t>
  </si>
  <si>
    <t>"Развитие инвестиционного потенциала города Череповца" на 2010-2015 годы</t>
  </si>
  <si>
    <t>Долгосрочная целевая программа противодействия коррупции в городе Череповце на 2011-2012 годы</t>
  </si>
  <si>
    <t>795 01 06</t>
  </si>
  <si>
    <t xml:space="preserve">"Безбарьерная среда" на 2011-2013 годы </t>
  </si>
  <si>
    <t xml:space="preserve">Ведомственные целевые программы </t>
  </si>
  <si>
    <t>"Одаренные дети" на 2011-2013 годы</t>
  </si>
  <si>
    <t>795 02 01</t>
  </si>
  <si>
    <t>795 01 05</t>
  </si>
  <si>
    <t>795 01 07</t>
  </si>
  <si>
    <t xml:space="preserve">06 </t>
  </si>
  <si>
    <t xml:space="preserve">01 </t>
  </si>
  <si>
    <t>13</t>
  </si>
  <si>
    <t>11</t>
  </si>
  <si>
    <t xml:space="preserve"> Здравоохранение </t>
  </si>
  <si>
    <t>Другие вопросы в области здравоохранения</t>
  </si>
  <si>
    <t xml:space="preserve">Здравоохранение </t>
  </si>
  <si>
    <t xml:space="preserve">  Мероприятия в сфере образования</t>
  </si>
  <si>
    <t xml:space="preserve"> </t>
  </si>
  <si>
    <t>Сумма</t>
  </si>
  <si>
    <t>"Здоровый город" на 2009-2015 годы</t>
  </si>
  <si>
    <t xml:space="preserve"> Мероприятия в области социальной политики</t>
  </si>
  <si>
    <t>795 00 00</t>
  </si>
  <si>
    <t>тыс. рублей</t>
  </si>
  <si>
    <t>Приложение  17</t>
  </si>
  <si>
    <t>Муниципальная программа развития субъектов малого и среднего предпринимательства в городе Череповце на 2009-2012 годы</t>
  </si>
  <si>
    <t>Итого расходов</t>
  </si>
  <si>
    <t>от 07.12.2010 № 203</t>
  </si>
  <si>
    <t>изменения</t>
  </si>
  <si>
    <t xml:space="preserve">  Субсидии некоммерческим организациям</t>
  </si>
  <si>
    <t>Городские целевые программы</t>
  </si>
  <si>
    <t>001</t>
  </si>
  <si>
    <t xml:space="preserve">   Выполнение функций бюджетными учреждениями</t>
  </si>
  <si>
    <t>067</t>
  </si>
  <si>
    <t xml:space="preserve">  Мероприятия в области здравоохранения</t>
  </si>
  <si>
    <t xml:space="preserve"> Физическая культура</t>
  </si>
  <si>
    <t>ПЕРЕЧЕНЬ</t>
  </si>
  <si>
    <t xml:space="preserve"> целевых программ, финансируемых из городского бюджета в 2011 году </t>
  </si>
  <si>
    <t xml:space="preserve">  Выполнение функций бюджетными учреждениями</t>
  </si>
  <si>
    <t xml:space="preserve"> Другие вопросы в области охраны окружающей среды</t>
  </si>
  <si>
    <t xml:space="preserve">  Природоохранные мероприятия</t>
  </si>
  <si>
    <t xml:space="preserve"> Другие вопросы в области образования</t>
  </si>
  <si>
    <t xml:space="preserve"> Другие вопросы в области здравоохранения</t>
  </si>
  <si>
    <t xml:space="preserve">  Выполнение функций органами местного самоуправления</t>
  </si>
  <si>
    <t xml:space="preserve"> Другие вопросы в области национальной экономики</t>
  </si>
  <si>
    <t xml:space="preserve">  Мероприятия в области социальной политики</t>
  </si>
  <si>
    <t xml:space="preserve">Другие вопросы в области культуры, кинематографии </t>
  </si>
  <si>
    <t>02</t>
  </si>
  <si>
    <t xml:space="preserve"> Периодическая печать и издательства</t>
  </si>
  <si>
    <t xml:space="preserve"> Выполнение функций органами местного самоуправления </t>
  </si>
  <si>
    <t>795 01 08</t>
  </si>
  <si>
    <t>Бюжет от 15.03.2011 № 18</t>
  </si>
  <si>
    <t>501</t>
  </si>
  <si>
    <t>"Обеспечение жильем молодых семей" на 2011-2013 годы</t>
  </si>
  <si>
    <t xml:space="preserve"> Социальное обеспечение населения</t>
  </si>
  <si>
    <t xml:space="preserve">   Субсидии на обеспечение жильем </t>
  </si>
  <si>
    <t xml:space="preserve">   Субсидии  юридическим лицам </t>
  </si>
  <si>
    <t>013</t>
  </si>
  <si>
    <t xml:space="preserve"> Жилищное хозяйство</t>
  </si>
  <si>
    <t>Жилищно-коммунальное хозяйство</t>
  </si>
  <si>
    <t xml:space="preserve">   Прочие расходы</t>
  </si>
  <si>
    <t>Благоустройство</t>
  </si>
  <si>
    <t xml:space="preserve">Культура, кинематография </t>
  </si>
  <si>
    <t xml:space="preserve">    Субсидии  юридическим лицам </t>
  </si>
  <si>
    <t>795 02 02</t>
  </si>
  <si>
    <t xml:space="preserve"> Жилищное-коммунальное хозяйство</t>
  </si>
  <si>
    <t xml:space="preserve">"Благоустройство дворовых территорий многоквартирных жилых домов на 2011 год" </t>
  </si>
  <si>
    <t>Бюжет от 31.05.2011 № 78</t>
  </si>
  <si>
    <t>Изменения</t>
  </si>
  <si>
    <t>Приложение 6</t>
  </si>
  <si>
    <t>Решение от 06.12.2011 №236</t>
  </si>
  <si>
    <t>от 27.12.2011 № 264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</si>
</sst>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2">
    <font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justify"/>
      <protection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right" vertical="center" wrapText="1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Alignment="1">
      <alignment/>
    </xf>
    <xf numFmtId="0" fontId="1" fillId="24" borderId="10" xfId="0" applyNumberFormat="1" applyFont="1" applyFill="1" applyBorder="1" applyAlignment="1" applyProtection="1">
      <alignment horizontal="justify" vertical="justify" wrapText="1"/>
      <protection/>
    </xf>
    <xf numFmtId="0" fontId="2" fillId="24" borderId="10" xfId="0" applyFont="1" applyFill="1" applyBorder="1" applyAlignment="1">
      <alignment horizontal="justify" vertical="justify" wrapText="1"/>
    </xf>
    <xf numFmtId="0" fontId="1" fillId="0" borderId="10" xfId="0" applyFont="1" applyBorder="1" applyAlignment="1">
      <alignment horizontal="justify" vertical="justify" wrapText="1"/>
    </xf>
    <xf numFmtId="0" fontId="1" fillId="24" borderId="10" xfId="0" applyFont="1" applyFill="1" applyBorder="1" applyAlignment="1">
      <alignment horizontal="justify" vertical="justify" wrapText="1"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justify" vertical="justify" wrapText="1"/>
      <protection/>
    </xf>
    <xf numFmtId="16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justify" vertical="justify"/>
      <protection/>
    </xf>
    <xf numFmtId="0" fontId="1" fillId="0" borderId="10" xfId="0" applyNumberFormat="1" applyFont="1" applyFill="1" applyBorder="1" applyAlignment="1" applyProtection="1">
      <alignment horizontal="justify" vertical="justify" wrapText="1"/>
      <protection/>
    </xf>
    <xf numFmtId="0" fontId="2" fillId="0" borderId="10" xfId="0" applyFont="1" applyFill="1" applyBorder="1" applyAlignment="1">
      <alignment horizontal="justify" vertical="justify" wrapText="1"/>
    </xf>
    <xf numFmtId="0" fontId="2" fillId="0" borderId="10" xfId="0" applyFont="1" applyFill="1" applyBorder="1" applyAlignment="1">
      <alignment horizontal="justify" vertical="justify" wrapText="1"/>
    </xf>
    <xf numFmtId="0" fontId="1" fillId="0" borderId="10" xfId="0" applyFont="1" applyFill="1" applyBorder="1" applyAlignment="1">
      <alignment horizontal="justify" vertical="justify" wrapText="1"/>
    </xf>
    <xf numFmtId="0" fontId="1" fillId="0" borderId="10" xfId="0" applyFont="1" applyFill="1" applyBorder="1" applyAlignment="1">
      <alignment horizontal="justify" vertical="justify"/>
    </xf>
    <xf numFmtId="0" fontId="2" fillId="24" borderId="10" xfId="0" applyFont="1" applyFill="1" applyBorder="1" applyAlignment="1">
      <alignment horizontal="justify" vertical="justify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showZeros="0" tabSelected="1" view="pageBreakPreview" zoomScale="75" zoomScaleSheetLayoutView="75" zoomScalePageLayoutView="0" workbookViewId="0" topLeftCell="C1">
      <selection activeCell="E4" sqref="E4"/>
    </sheetView>
  </sheetViews>
  <sheetFormatPr defaultColWidth="9.00390625" defaultRowHeight="12.75"/>
  <cols>
    <col min="1" max="1" width="60.25390625" style="0" customWidth="1"/>
    <col min="2" max="2" width="18.25390625" style="0" customWidth="1"/>
    <col min="5" max="5" width="8.00390625" style="0" customWidth="1"/>
    <col min="6" max="6" width="14.00390625" style="4" hidden="1" customWidth="1"/>
    <col min="7" max="7" width="14.00390625" style="0" hidden="1" customWidth="1"/>
    <col min="8" max="8" width="17.25390625" style="0" hidden="1" customWidth="1"/>
    <col min="9" max="9" width="15.625" style="0" hidden="1" customWidth="1"/>
    <col min="10" max="10" width="17.375" style="0" hidden="1" customWidth="1"/>
    <col min="11" max="12" width="15.625" style="0" hidden="1" customWidth="1"/>
    <col min="13" max="13" width="18.875" style="0" hidden="1" customWidth="1"/>
    <col min="14" max="14" width="16.625" style="0" hidden="1" customWidth="1"/>
    <col min="15" max="15" width="20.375" style="0" customWidth="1"/>
  </cols>
  <sheetData>
    <row r="1" spans="5:13" ht="16.5">
      <c r="E1" s="5" t="s">
        <v>124</v>
      </c>
      <c r="F1" s="18"/>
      <c r="G1" s="5"/>
      <c r="H1" s="5"/>
      <c r="I1" s="5"/>
      <c r="J1" s="5"/>
      <c r="K1" s="5"/>
      <c r="L1" s="5"/>
      <c r="M1" s="5"/>
    </row>
    <row r="2" spans="5:13" ht="16.5">
      <c r="E2" s="5" t="s">
        <v>46</v>
      </c>
      <c r="F2" s="18"/>
      <c r="G2" s="5"/>
      <c r="H2" s="5"/>
      <c r="I2" s="5"/>
      <c r="J2" s="5"/>
      <c r="K2" s="5"/>
      <c r="L2" s="5"/>
      <c r="M2" s="5"/>
    </row>
    <row r="3" spans="5:13" ht="16.5">
      <c r="E3" s="5" t="s">
        <v>47</v>
      </c>
      <c r="F3" s="18"/>
      <c r="G3" s="5"/>
      <c r="H3" s="5"/>
      <c r="I3" s="5"/>
      <c r="J3" s="5"/>
      <c r="K3" s="5"/>
      <c r="L3" s="5"/>
      <c r="M3" s="5"/>
    </row>
    <row r="4" spans="5:13" ht="16.5">
      <c r="E4" s="5" t="s">
        <v>126</v>
      </c>
      <c r="F4" s="18"/>
      <c r="G4" s="5"/>
      <c r="H4" s="5"/>
      <c r="I4" s="5"/>
      <c r="J4" s="5"/>
      <c r="K4" s="5"/>
      <c r="L4" s="5"/>
      <c r="M4" s="5"/>
    </row>
    <row r="5" spans="5:13" ht="16.5">
      <c r="E5" s="1"/>
      <c r="F5" s="19"/>
      <c r="G5" s="1"/>
      <c r="H5" s="1"/>
      <c r="I5" s="1"/>
      <c r="J5" s="1"/>
      <c r="K5" s="1"/>
      <c r="L5" s="1"/>
      <c r="M5" s="1"/>
    </row>
    <row r="6" spans="5:13" ht="16.5">
      <c r="E6" s="5" t="s">
        <v>79</v>
      </c>
      <c r="F6" s="19"/>
      <c r="G6" s="1"/>
      <c r="H6" s="1"/>
      <c r="I6" s="1"/>
      <c r="J6" s="1"/>
      <c r="K6" s="1"/>
      <c r="L6" s="1"/>
      <c r="M6" s="5"/>
    </row>
    <row r="7" spans="5:13" ht="16.5">
      <c r="E7" s="5" t="s">
        <v>46</v>
      </c>
      <c r="G7" s="4"/>
      <c r="H7" s="4"/>
      <c r="I7" s="4"/>
      <c r="J7" s="4"/>
      <c r="K7" s="4"/>
      <c r="L7" s="4"/>
      <c r="M7" s="5"/>
    </row>
    <row r="8" spans="5:13" ht="16.5">
      <c r="E8" s="5" t="s">
        <v>47</v>
      </c>
      <c r="G8" s="4"/>
      <c r="H8" s="4"/>
      <c r="I8" s="4"/>
      <c r="J8" s="4"/>
      <c r="K8" s="4"/>
      <c r="L8" s="4"/>
      <c r="M8" s="5"/>
    </row>
    <row r="9" spans="5:13" ht="16.5">
      <c r="E9" s="5" t="s">
        <v>82</v>
      </c>
      <c r="G9" s="4"/>
      <c r="H9" s="4"/>
      <c r="I9" s="4"/>
      <c r="J9" s="4"/>
      <c r="K9" s="4"/>
      <c r="L9" s="4"/>
      <c r="M9" s="5"/>
    </row>
    <row r="10" ht="24.75" customHeight="1"/>
    <row r="11" spans="1:13" ht="18.75" customHeight="1">
      <c r="A11" s="50" t="s">
        <v>91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4" ht="21" customHeight="1">
      <c r="A12" s="49" t="s">
        <v>92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2"/>
    </row>
    <row r="13" spans="1:14" ht="17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6.5">
      <c r="A14" s="2"/>
      <c r="B14" s="2"/>
      <c r="C14" s="2"/>
      <c r="D14" s="2"/>
      <c r="E14" s="2"/>
      <c r="F14" s="11"/>
      <c r="G14" s="2"/>
      <c r="H14" s="2"/>
      <c r="I14" s="2"/>
      <c r="J14" s="2"/>
      <c r="K14" s="2"/>
      <c r="L14" s="2"/>
      <c r="M14" s="11" t="s">
        <v>78</v>
      </c>
      <c r="N14" s="2"/>
    </row>
    <row r="15" spans="1:15" s="3" customFormat="1" ht="35.25" customHeight="1">
      <c r="A15" s="33" t="s">
        <v>3</v>
      </c>
      <c r="B15" s="7" t="s">
        <v>6</v>
      </c>
      <c r="C15" s="7" t="s">
        <v>4</v>
      </c>
      <c r="D15" s="7" t="s">
        <v>5</v>
      </c>
      <c r="E15" s="7" t="s">
        <v>7</v>
      </c>
      <c r="F15" s="9" t="s">
        <v>74</v>
      </c>
      <c r="G15" s="17" t="s">
        <v>83</v>
      </c>
      <c r="H15" s="17" t="s">
        <v>106</v>
      </c>
      <c r="I15" s="17" t="s">
        <v>83</v>
      </c>
      <c r="J15" s="17" t="s">
        <v>122</v>
      </c>
      <c r="K15" s="17" t="s">
        <v>123</v>
      </c>
      <c r="L15" s="17" t="s">
        <v>83</v>
      </c>
      <c r="M15" s="7" t="s">
        <v>125</v>
      </c>
      <c r="N15" s="17" t="s">
        <v>83</v>
      </c>
      <c r="O15" s="44" t="s">
        <v>74</v>
      </c>
    </row>
    <row r="16" spans="1:15" s="3" customFormat="1" ht="18.75" customHeight="1">
      <c r="A16" s="33" t="s">
        <v>85</v>
      </c>
      <c r="B16" s="13" t="s">
        <v>77</v>
      </c>
      <c r="C16" s="7"/>
      <c r="D16" s="7"/>
      <c r="E16" s="7"/>
      <c r="F16" s="20"/>
      <c r="G16" s="8"/>
      <c r="H16" s="8"/>
      <c r="I16" s="8"/>
      <c r="J16" s="8"/>
      <c r="K16" s="8"/>
      <c r="L16" s="34"/>
      <c r="M16" s="8"/>
      <c r="N16" s="42"/>
      <c r="O16" s="42"/>
    </row>
    <row r="17" spans="1:15" s="10" customFormat="1" ht="21.75" customHeight="1">
      <c r="A17" s="35" t="s">
        <v>49</v>
      </c>
      <c r="B17" s="13" t="s">
        <v>41</v>
      </c>
      <c r="C17" s="13"/>
      <c r="D17" s="14"/>
      <c r="E17" s="14"/>
      <c r="F17" s="15">
        <f>F18+F44+F58+F71+F76+F80+F85</f>
        <v>59244.899999999994</v>
      </c>
      <c r="G17" s="15">
        <f>G18+G44+G58+G71+G76+G80+G85</f>
        <v>525</v>
      </c>
      <c r="H17" s="15">
        <f>F17+G17</f>
        <v>59769.899999999994</v>
      </c>
      <c r="I17" s="15">
        <f>I18+I44+I58+I71+I76+I80+I85+I95</f>
        <v>1838.8000000000002</v>
      </c>
      <c r="J17" s="15">
        <f>H17+I17</f>
        <v>61608.7</v>
      </c>
      <c r="K17" s="15">
        <f>K18+K44+K58+K71+K76+K80+K85+K95</f>
        <v>2183.1</v>
      </c>
      <c r="L17" s="15">
        <f>L18+L44+L58+L71+L76+L80+L85+L95</f>
        <v>-448.6</v>
      </c>
      <c r="M17" s="15">
        <f>J17+K17+L17</f>
        <v>63343.2</v>
      </c>
      <c r="N17" s="15">
        <f>N18+N44+N58+N71+N76+N80+N85+N95</f>
        <v>0</v>
      </c>
      <c r="O17" s="45">
        <f>M17+N17</f>
        <v>63343.2</v>
      </c>
    </row>
    <row r="18" spans="1:15" s="10" customFormat="1" ht="16.5">
      <c r="A18" s="36" t="s">
        <v>75</v>
      </c>
      <c r="B18" s="21" t="s">
        <v>50</v>
      </c>
      <c r="C18" s="21"/>
      <c r="D18" s="21"/>
      <c r="E18" s="21"/>
      <c r="F18" s="22">
        <f>F19+F22+F25+F30+F33+F38+F41</f>
        <v>7440.3</v>
      </c>
      <c r="G18" s="22">
        <f>G19+G22+G25+G30+G33+G38+G41</f>
        <v>0</v>
      </c>
      <c r="H18" s="15">
        <f aca="true" t="shared" si="0" ref="H18:H82">F18+G18</f>
        <v>7440.3</v>
      </c>
      <c r="I18" s="22">
        <f>I19+I22+I25+I30+I33+I38+I41</f>
        <v>480.4</v>
      </c>
      <c r="J18" s="15">
        <f aca="true" t="shared" si="1" ref="J18:J81">H18+I18</f>
        <v>7920.7</v>
      </c>
      <c r="K18" s="22">
        <f>K19+K22+K25+K30+K33+K38+K41</f>
        <v>370</v>
      </c>
      <c r="L18" s="22">
        <f>L19+L22+L25+L30+L33+L38+L41</f>
        <v>0</v>
      </c>
      <c r="M18" s="15">
        <f aca="true" t="shared" si="2" ref="M18:M81">J18+K18+L18</f>
        <v>8290.7</v>
      </c>
      <c r="N18" s="22">
        <f>N19+N22+N25+N30+N33+N38+N41</f>
        <v>0</v>
      </c>
      <c r="O18" s="45">
        <f aca="true" t="shared" si="3" ref="O18:O81">M18+N18</f>
        <v>8290.7</v>
      </c>
    </row>
    <row r="19" spans="1:15" s="10" customFormat="1" ht="18.75" customHeight="1">
      <c r="A19" s="33" t="s">
        <v>22</v>
      </c>
      <c r="B19" s="23" t="s">
        <v>50</v>
      </c>
      <c r="C19" s="23" t="s">
        <v>8</v>
      </c>
      <c r="D19" s="23"/>
      <c r="E19" s="23"/>
      <c r="F19" s="16">
        <f aca="true" t="shared" si="4" ref="F19:N20">SUM(F20)</f>
        <v>1934.5</v>
      </c>
      <c r="G19" s="16">
        <f t="shared" si="4"/>
        <v>0</v>
      </c>
      <c r="H19" s="15">
        <f t="shared" si="0"/>
        <v>1934.5</v>
      </c>
      <c r="I19" s="16">
        <f t="shared" si="4"/>
        <v>217.79999999999998</v>
      </c>
      <c r="J19" s="15">
        <f t="shared" si="1"/>
        <v>2152.3</v>
      </c>
      <c r="K19" s="16">
        <f t="shared" si="4"/>
        <v>267.2</v>
      </c>
      <c r="L19" s="16">
        <f t="shared" si="4"/>
        <v>0</v>
      </c>
      <c r="M19" s="15">
        <f t="shared" si="2"/>
        <v>2419.5</v>
      </c>
      <c r="N19" s="22">
        <f t="shared" si="4"/>
        <v>-24.6</v>
      </c>
      <c r="O19" s="45">
        <f t="shared" si="3"/>
        <v>2394.9</v>
      </c>
    </row>
    <row r="20" spans="1:15" s="10" customFormat="1" ht="16.5">
      <c r="A20" s="33" t="s">
        <v>23</v>
      </c>
      <c r="B20" s="23" t="s">
        <v>50</v>
      </c>
      <c r="C20" s="23" t="s">
        <v>8</v>
      </c>
      <c r="D20" s="23" t="s">
        <v>67</v>
      </c>
      <c r="E20" s="23"/>
      <c r="F20" s="16">
        <f t="shared" si="4"/>
        <v>1934.5</v>
      </c>
      <c r="G20" s="16">
        <f t="shared" si="4"/>
        <v>0</v>
      </c>
      <c r="H20" s="15">
        <f t="shared" si="0"/>
        <v>1934.5</v>
      </c>
      <c r="I20" s="16">
        <f t="shared" si="4"/>
        <v>217.79999999999998</v>
      </c>
      <c r="J20" s="15">
        <f t="shared" si="1"/>
        <v>2152.3</v>
      </c>
      <c r="K20" s="16">
        <f t="shared" si="4"/>
        <v>267.2</v>
      </c>
      <c r="L20" s="16">
        <f t="shared" si="4"/>
        <v>0</v>
      </c>
      <c r="M20" s="15">
        <f t="shared" si="2"/>
        <v>2419.5</v>
      </c>
      <c r="N20" s="22">
        <f t="shared" si="4"/>
        <v>-24.6</v>
      </c>
      <c r="O20" s="45">
        <f t="shared" si="3"/>
        <v>2394.9</v>
      </c>
    </row>
    <row r="21" spans="1:15" s="10" customFormat="1" ht="35.25" customHeight="1">
      <c r="A21" s="37" t="s">
        <v>24</v>
      </c>
      <c r="B21" s="23" t="s">
        <v>50</v>
      </c>
      <c r="C21" s="23" t="s">
        <v>8</v>
      </c>
      <c r="D21" s="23" t="s">
        <v>67</v>
      </c>
      <c r="E21" s="23" t="s">
        <v>19</v>
      </c>
      <c r="F21" s="16">
        <v>1934.5</v>
      </c>
      <c r="G21" s="16"/>
      <c r="H21" s="15">
        <f t="shared" si="0"/>
        <v>1934.5</v>
      </c>
      <c r="I21" s="16">
        <f>192.6+25.2</f>
        <v>217.79999999999998</v>
      </c>
      <c r="J21" s="15">
        <f t="shared" si="1"/>
        <v>2152.3</v>
      </c>
      <c r="K21" s="16">
        <f>57.2+210</f>
        <v>267.2</v>
      </c>
      <c r="L21" s="16"/>
      <c r="M21" s="15">
        <f t="shared" si="2"/>
        <v>2419.5</v>
      </c>
      <c r="N21" s="46">
        <v>-24.6</v>
      </c>
      <c r="O21" s="45">
        <f t="shared" si="3"/>
        <v>2394.9</v>
      </c>
    </row>
    <row r="22" spans="1:15" s="10" customFormat="1" ht="33">
      <c r="A22" s="33" t="s">
        <v>25</v>
      </c>
      <c r="B22" s="23" t="s">
        <v>50</v>
      </c>
      <c r="C22" s="23" t="s">
        <v>18</v>
      </c>
      <c r="D22" s="23"/>
      <c r="E22" s="23"/>
      <c r="F22" s="16">
        <f aca="true" t="shared" si="5" ref="F22:N23">SUM(F23)</f>
        <v>278.4</v>
      </c>
      <c r="G22" s="16">
        <f t="shared" si="5"/>
        <v>0</v>
      </c>
      <c r="H22" s="15">
        <f t="shared" si="0"/>
        <v>278.4</v>
      </c>
      <c r="I22" s="16">
        <f t="shared" si="5"/>
        <v>0</v>
      </c>
      <c r="J22" s="15">
        <f t="shared" si="1"/>
        <v>278.4</v>
      </c>
      <c r="K22" s="16">
        <f t="shared" si="5"/>
        <v>0</v>
      </c>
      <c r="L22" s="16">
        <f t="shared" si="5"/>
        <v>0</v>
      </c>
      <c r="M22" s="15">
        <f t="shared" si="2"/>
        <v>278.4</v>
      </c>
      <c r="N22" s="22">
        <f t="shared" si="5"/>
        <v>0</v>
      </c>
      <c r="O22" s="45">
        <f t="shared" si="3"/>
        <v>278.4</v>
      </c>
    </row>
    <row r="23" spans="1:15" s="10" customFormat="1" ht="51" customHeight="1">
      <c r="A23" s="33" t="s">
        <v>17</v>
      </c>
      <c r="B23" s="23" t="s">
        <v>50</v>
      </c>
      <c r="C23" s="23" t="s">
        <v>18</v>
      </c>
      <c r="D23" s="23" t="s">
        <v>12</v>
      </c>
      <c r="E23" s="23"/>
      <c r="F23" s="16">
        <f t="shared" si="5"/>
        <v>278.4</v>
      </c>
      <c r="G23" s="16">
        <f t="shared" si="5"/>
        <v>0</v>
      </c>
      <c r="H23" s="15">
        <f t="shared" si="0"/>
        <v>278.4</v>
      </c>
      <c r="I23" s="16">
        <f t="shared" si="5"/>
        <v>0</v>
      </c>
      <c r="J23" s="15">
        <f t="shared" si="1"/>
        <v>278.4</v>
      </c>
      <c r="K23" s="16">
        <f t="shared" si="5"/>
        <v>0</v>
      </c>
      <c r="L23" s="16">
        <f t="shared" si="5"/>
        <v>0</v>
      </c>
      <c r="M23" s="15">
        <f t="shared" si="2"/>
        <v>278.4</v>
      </c>
      <c r="N23" s="22">
        <f t="shared" si="5"/>
        <v>0</v>
      </c>
      <c r="O23" s="45">
        <f t="shared" si="3"/>
        <v>278.4</v>
      </c>
    </row>
    <row r="24" spans="1:15" s="10" customFormat="1" ht="33">
      <c r="A24" s="37" t="s">
        <v>24</v>
      </c>
      <c r="B24" s="23" t="s">
        <v>50</v>
      </c>
      <c r="C24" s="23" t="s">
        <v>18</v>
      </c>
      <c r="D24" s="23" t="s">
        <v>12</v>
      </c>
      <c r="E24" s="23" t="s">
        <v>19</v>
      </c>
      <c r="F24" s="16">
        <v>278.4</v>
      </c>
      <c r="G24" s="16"/>
      <c r="H24" s="15">
        <f t="shared" si="0"/>
        <v>278.4</v>
      </c>
      <c r="I24" s="16"/>
      <c r="J24" s="15">
        <f t="shared" si="1"/>
        <v>278.4</v>
      </c>
      <c r="K24" s="16"/>
      <c r="L24" s="16"/>
      <c r="M24" s="15">
        <f t="shared" si="2"/>
        <v>278.4</v>
      </c>
      <c r="N24" s="46"/>
      <c r="O24" s="45">
        <f t="shared" si="3"/>
        <v>278.4</v>
      </c>
    </row>
    <row r="25" spans="1:15" s="10" customFormat="1" ht="16.5">
      <c r="A25" s="37" t="s">
        <v>26</v>
      </c>
      <c r="B25" s="23" t="s">
        <v>50</v>
      </c>
      <c r="C25" s="23" t="s">
        <v>11</v>
      </c>
      <c r="D25" s="23"/>
      <c r="E25" s="23"/>
      <c r="F25" s="16">
        <f>SUM(F26,F28)</f>
        <v>2590</v>
      </c>
      <c r="G25" s="16">
        <f>SUM(G26,G28)</f>
        <v>0</v>
      </c>
      <c r="H25" s="15">
        <f t="shared" si="0"/>
        <v>2590</v>
      </c>
      <c r="I25" s="16">
        <f>SUM(I26,I28)</f>
        <v>198.6</v>
      </c>
      <c r="J25" s="15">
        <f t="shared" si="1"/>
        <v>2788.6</v>
      </c>
      <c r="K25" s="16">
        <f>SUM(K26,K28)</f>
        <v>160</v>
      </c>
      <c r="L25" s="16">
        <f>SUM(L26,L28)</f>
        <v>0</v>
      </c>
      <c r="M25" s="15">
        <f t="shared" si="2"/>
        <v>2948.6</v>
      </c>
      <c r="N25" s="22">
        <f>SUM(N26,N28)</f>
        <v>24.6</v>
      </c>
      <c r="O25" s="45">
        <f t="shared" si="3"/>
        <v>2973.2</v>
      </c>
    </row>
    <row r="26" spans="1:15" s="10" customFormat="1" ht="16.5">
      <c r="A26" s="33" t="s">
        <v>38</v>
      </c>
      <c r="B26" s="23" t="s">
        <v>50</v>
      </c>
      <c r="C26" s="23" t="s">
        <v>11</v>
      </c>
      <c r="D26" s="23" t="s">
        <v>11</v>
      </c>
      <c r="E26" s="23"/>
      <c r="F26" s="16">
        <f>SUM(F27)</f>
        <v>700</v>
      </c>
      <c r="G26" s="16">
        <f>SUM(G27)</f>
        <v>0</v>
      </c>
      <c r="H26" s="15">
        <f t="shared" si="0"/>
        <v>700</v>
      </c>
      <c r="I26" s="16">
        <f>SUM(I27)</f>
        <v>195.6</v>
      </c>
      <c r="J26" s="15">
        <f t="shared" si="1"/>
        <v>895.6</v>
      </c>
      <c r="K26" s="16">
        <f>SUM(K27)</f>
        <v>160</v>
      </c>
      <c r="L26" s="16">
        <f>SUM(L27)</f>
        <v>0</v>
      </c>
      <c r="M26" s="15">
        <f t="shared" si="2"/>
        <v>1055.6</v>
      </c>
      <c r="N26" s="22">
        <f>SUM(N27)</f>
        <v>24.6</v>
      </c>
      <c r="O26" s="45">
        <f t="shared" si="3"/>
        <v>1080.1999999999998</v>
      </c>
    </row>
    <row r="27" spans="1:15" s="10" customFormat="1" ht="33">
      <c r="A27" s="38" t="s">
        <v>24</v>
      </c>
      <c r="B27" s="23" t="s">
        <v>50</v>
      </c>
      <c r="C27" s="23" t="s">
        <v>11</v>
      </c>
      <c r="D27" s="23" t="s">
        <v>11</v>
      </c>
      <c r="E27" s="23" t="s">
        <v>19</v>
      </c>
      <c r="F27" s="16">
        <v>700</v>
      </c>
      <c r="G27" s="16"/>
      <c r="H27" s="15">
        <f t="shared" si="0"/>
        <v>700</v>
      </c>
      <c r="I27" s="16">
        <v>195.6</v>
      </c>
      <c r="J27" s="15">
        <f t="shared" si="1"/>
        <v>895.6</v>
      </c>
      <c r="K27" s="16">
        <v>160</v>
      </c>
      <c r="L27" s="16"/>
      <c r="M27" s="15">
        <f t="shared" si="2"/>
        <v>1055.6</v>
      </c>
      <c r="N27" s="46">
        <v>24.6</v>
      </c>
      <c r="O27" s="45">
        <f t="shared" si="3"/>
        <v>1080.1999999999998</v>
      </c>
    </row>
    <row r="28" spans="1:15" s="10" customFormat="1" ht="16.5">
      <c r="A28" s="33" t="s">
        <v>14</v>
      </c>
      <c r="B28" s="23" t="s">
        <v>50</v>
      </c>
      <c r="C28" s="23" t="s">
        <v>11</v>
      </c>
      <c r="D28" s="23" t="s">
        <v>12</v>
      </c>
      <c r="E28" s="23"/>
      <c r="F28" s="16">
        <f>SUM(F29:F29)</f>
        <v>1890</v>
      </c>
      <c r="G28" s="16">
        <f>SUM(G29:G29)</f>
        <v>0</v>
      </c>
      <c r="H28" s="15">
        <f t="shared" si="0"/>
        <v>1890</v>
      </c>
      <c r="I28" s="16">
        <f>SUM(I29:I29)</f>
        <v>3</v>
      </c>
      <c r="J28" s="15">
        <f t="shared" si="1"/>
        <v>1893</v>
      </c>
      <c r="K28" s="16">
        <f>SUM(K29:K29)</f>
        <v>0</v>
      </c>
      <c r="L28" s="16">
        <f>SUM(L29:L29)</f>
        <v>0</v>
      </c>
      <c r="M28" s="15">
        <f t="shared" si="2"/>
        <v>1893</v>
      </c>
      <c r="N28" s="22">
        <f>SUM(N29:N29)</f>
        <v>0</v>
      </c>
      <c r="O28" s="45">
        <f t="shared" si="3"/>
        <v>1893</v>
      </c>
    </row>
    <row r="29" spans="1:15" s="10" customFormat="1" ht="16.5">
      <c r="A29" s="38" t="s">
        <v>72</v>
      </c>
      <c r="B29" s="23" t="s">
        <v>50</v>
      </c>
      <c r="C29" s="23" t="s">
        <v>11</v>
      </c>
      <c r="D29" s="23" t="s">
        <v>12</v>
      </c>
      <c r="E29" s="23" t="s">
        <v>30</v>
      </c>
      <c r="F29" s="16">
        <v>1890</v>
      </c>
      <c r="G29" s="16"/>
      <c r="H29" s="15">
        <f t="shared" si="0"/>
        <v>1890</v>
      </c>
      <c r="I29" s="16">
        <v>3</v>
      </c>
      <c r="J29" s="15">
        <f t="shared" si="1"/>
        <v>1893</v>
      </c>
      <c r="K29" s="16"/>
      <c r="L29" s="16"/>
      <c r="M29" s="15">
        <f t="shared" si="2"/>
        <v>1893</v>
      </c>
      <c r="N29" s="46"/>
      <c r="O29" s="45">
        <f t="shared" si="3"/>
        <v>1893</v>
      </c>
    </row>
    <row r="30" spans="1:15" s="10" customFormat="1" ht="16.5">
      <c r="A30" s="33" t="s">
        <v>117</v>
      </c>
      <c r="B30" s="24" t="s">
        <v>50</v>
      </c>
      <c r="C30" s="23" t="s">
        <v>13</v>
      </c>
      <c r="D30" s="23"/>
      <c r="E30" s="23"/>
      <c r="F30" s="16">
        <f aca="true" t="shared" si="6" ref="F30:N31">SUM(F31)</f>
        <v>662.8</v>
      </c>
      <c r="G30" s="16">
        <f t="shared" si="6"/>
        <v>0</v>
      </c>
      <c r="H30" s="15">
        <f t="shared" si="0"/>
        <v>662.8</v>
      </c>
      <c r="I30" s="16">
        <f t="shared" si="6"/>
        <v>49</v>
      </c>
      <c r="J30" s="15">
        <f t="shared" si="1"/>
        <v>711.8</v>
      </c>
      <c r="K30" s="16">
        <f t="shared" si="6"/>
        <v>0</v>
      </c>
      <c r="L30" s="16">
        <f t="shared" si="6"/>
        <v>0</v>
      </c>
      <c r="M30" s="15">
        <f t="shared" si="2"/>
        <v>711.8</v>
      </c>
      <c r="N30" s="22">
        <f t="shared" si="6"/>
        <v>0</v>
      </c>
      <c r="O30" s="45">
        <f t="shared" si="3"/>
        <v>711.8</v>
      </c>
    </row>
    <row r="31" spans="1:15" s="10" customFormat="1" ht="33">
      <c r="A31" s="37" t="s">
        <v>31</v>
      </c>
      <c r="B31" s="24" t="s">
        <v>50</v>
      </c>
      <c r="C31" s="23" t="s">
        <v>13</v>
      </c>
      <c r="D31" s="23" t="s">
        <v>1</v>
      </c>
      <c r="E31" s="23"/>
      <c r="F31" s="16">
        <f t="shared" si="6"/>
        <v>662.8</v>
      </c>
      <c r="G31" s="16">
        <f t="shared" si="6"/>
        <v>0</v>
      </c>
      <c r="H31" s="15">
        <f t="shared" si="0"/>
        <v>662.8</v>
      </c>
      <c r="I31" s="16">
        <f t="shared" si="6"/>
        <v>49</v>
      </c>
      <c r="J31" s="15">
        <f t="shared" si="1"/>
        <v>711.8</v>
      </c>
      <c r="K31" s="16">
        <f t="shared" si="6"/>
        <v>0</v>
      </c>
      <c r="L31" s="16">
        <f t="shared" si="6"/>
        <v>0</v>
      </c>
      <c r="M31" s="15">
        <f t="shared" si="2"/>
        <v>711.8</v>
      </c>
      <c r="N31" s="22">
        <f t="shared" si="6"/>
        <v>0</v>
      </c>
      <c r="O31" s="45">
        <f t="shared" si="3"/>
        <v>711.8</v>
      </c>
    </row>
    <row r="32" spans="1:15" s="10" customFormat="1" ht="54.75" customHeight="1">
      <c r="A32" s="39" t="s">
        <v>32</v>
      </c>
      <c r="B32" s="24" t="s">
        <v>50</v>
      </c>
      <c r="C32" s="23" t="s">
        <v>13</v>
      </c>
      <c r="D32" s="23" t="s">
        <v>1</v>
      </c>
      <c r="E32" s="23" t="s">
        <v>33</v>
      </c>
      <c r="F32" s="16">
        <v>662.8</v>
      </c>
      <c r="G32" s="16"/>
      <c r="H32" s="15">
        <f t="shared" si="0"/>
        <v>662.8</v>
      </c>
      <c r="I32" s="16">
        <v>49</v>
      </c>
      <c r="J32" s="15">
        <f t="shared" si="1"/>
        <v>711.8</v>
      </c>
      <c r="K32" s="16"/>
      <c r="L32" s="16"/>
      <c r="M32" s="15">
        <f t="shared" si="2"/>
        <v>711.8</v>
      </c>
      <c r="N32" s="46"/>
      <c r="O32" s="45">
        <f t="shared" si="3"/>
        <v>711.8</v>
      </c>
    </row>
    <row r="33" spans="1:15" s="10" customFormat="1" ht="16.5">
      <c r="A33" s="37" t="s">
        <v>69</v>
      </c>
      <c r="B33" s="23" t="s">
        <v>50</v>
      </c>
      <c r="C33" s="23" t="s">
        <v>12</v>
      </c>
      <c r="D33" s="23"/>
      <c r="E33" s="23"/>
      <c r="F33" s="16">
        <f>F36</f>
        <v>629.3</v>
      </c>
      <c r="G33" s="16">
        <f>G36</f>
        <v>0</v>
      </c>
      <c r="H33" s="15">
        <f t="shared" si="0"/>
        <v>629.3</v>
      </c>
      <c r="I33" s="16">
        <f>I36</f>
        <v>0</v>
      </c>
      <c r="J33" s="15">
        <f t="shared" si="1"/>
        <v>629.3</v>
      </c>
      <c r="K33" s="16">
        <f>K36</f>
        <v>0</v>
      </c>
      <c r="L33" s="16">
        <f>L36</f>
        <v>0</v>
      </c>
      <c r="M33" s="15">
        <f t="shared" si="2"/>
        <v>629.3</v>
      </c>
      <c r="N33" s="22">
        <f>N36</f>
        <v>0</v>
      </c>
      <c r="O33" s="45">
        <f t="shared" si="3"/>
        <v>629.3</v>
      </c>
    </row>
    <row r="34" spans="1:15" s="10" customFormat="1" ht="16.5" hidden="1">
      <c r="A34" s="33" t="s">
        <v>45</v>
      </c>
      <c r="B34" s="23" t="s">
        <v>41</v>
      </c>
      <c r="C34" s="23" t="s">
        <v>12</v>
      </c>
      <c r="D34" s="23" t="s">
        <v>8</v>
      </c>
      <c r="E34" s="23"/>
      <c r="F34" s="16">
        <f>SUM(F35)</f>
        <v>0</v>
      </c>
      <c r="G34" s="16">
        <f>SUM(G35)</f>
        <v>0</v>
      </c>
      <c r="H34" s="15">
        <f t="shared" si="0"/>
        <v>0</v>
      </c>
      <c r="I34" s="16">
        <f>SUM(I35)</f>
        <v>0</v>
      </c>
      <c r="J34" s="15">
        <f t="shared" si="1"/>
        <v>0</v>
      </c>
      <c r="K34" s="16">
        <f>SUM(K35)</f>
        <v>0</v>
      </c>
      <c r="L34" s="16">
        <f>SUM(L35)</f>
        <v>0</v>
      </c>
      <c r="M34" s="15">
        <f t="shared" si="2"/>
        <v>0</v>
      </c>
      <c r="N34" s="22">
        <f>SUM(N35)</f>
        <v>0</v>
      </c>
      <c r="O34" s="45">
        <f t="shared" si="3"/>
        <v>0</v>
      </c>
    </row>
    <row r="35" spans="1:15" s="10" customFormat="1" ht="33" hidden="1">
      <c r="A35" s="39" t="s">
        <v>37</v>
      </c>
      <c r="B35" s="23" t="s">
        <v>41</v>
      </c>
      <c r="C35" s="23" t="s">
        <v>12</v>
      </c>
      <c r="D35" s="23" t="s">
        <v>8</v>
      </c>
      <c r="E35" s="23" t="s">
        <v>16</v>
      </c>
      <c r="F35" s="16"/>
      <c r="G35" s="16"/>
      <c r="H35" s="15">
        <f t="shared" si="0"/>
        <v>0</v>
      </c>
      <c r="I35" s="16"/>
      <c r="J35" s="15">
        <f t="shared" si="1"/>
        <v>0</v>
      </c>
      <c r="K35" s="16"/>
      <c r="L35" s="16"/>
      <c r="M35" s="15">
        <f t="shared" si="2"/>
        <v>0</v>
      </c>
      <c r="N35" s="22"/>
      <c r="O35" s="45">
        <f t="shared" si="3"/>
        <v>0</v>
      </c>
    </row>
    <row r="36" spans="1:15" s="10" customFormat="1" ht="20.25" customHeight="1">
      <c r="A36" s="40" t="s">
        <v>70</v>
      </c>
      <c r="B36" s="23" t="s">
        <v>50</v>
      </c>
      <c r="C36" s="23" t="s">
        <v>12</v>
      </c>
      <c r="D36" s="23" t="s">
        <v>12</v>
      </c>
      <c r="E36" s="23"/>
      <c r="F36" s="16">
        <f>SUM(F37)</f>
        <v>629.3</v>
      </c>
      <c r="G36" s="16">
        <f>SUM(G37)</f>
        <v>0</v>
      </c>
      <c r="H36" s="15">
        <f t="shared" si="0"/>
        <v>629.3</v>
      </c>
      <c r="I36" s="16">
        <f>SUM(I37)</f>
        <v>0</v>
      </c>
      <c r="J36" s="15">
        <f t="shared" si="1"/>
        <v>629.3</v>
      </c>
      <c r="K36" s="16">
        <f>SUM(K37)</f>
        <v>0</v>
      </c>
      <c r="L36" s="16">
        <f>SUM(L37)</f>
        <v>0</v>
      </c>
      <c r="M36" s="15">
        <f t="shared" si="2"/>
        <v>629.3</v>
      </c>
      <c r="N36" s="22">
        <f>SUM(N37)</f>
        <v>0</v>
      </c>
      <c r="O36" s="45">
        <f t="shared" si="3"/>
        <v>629.3</v>
      </c>
    </row>
    <row r="37" spans="1:15" s="10" customFormat="1" ht="15.75" customHeight="1">
      <c r="A37" s="39" t="s">
        <v>89</v>
      </c>
      <c r="B37" s="23" t="s">
        <v>50</v>
      </c>
      <c r="C37" s="23" t="s">
        <v>12</v>
      </c>
      <c r="D37" s="23" t="s">
        <v>12</v>
      </c>
      <c r="E37" s="23" t="s">
        <v>88</v>
      </c>
      <c r="F37" s="16">
        <v>629.3</v>
      </c>
      <c r="G37" s="16"/>
      <c r="H37" s="15">
        <f t="shared" si="0"/>
        <v>629.3</v>
      </c>
      <c r="I37" s="16"/>
      <c r="J37" s="15">
        <f t="shared" si="1"/>
        <v>629.3</v>
      </c>
      <c r="K37" s="16"/>
      <c r="L37" s="16"/>
      <c r="M37" s="15">
        <f t="shared" si="2"/>
        <v>629.3</v>
      </c>
      <c r="N37" s="46"/>
      <c r="O37" s="45">
        <f t="shared" si="3"/>
        <v>629.3</v>
      </c>
    </row>
    <row r="38" spans="1:15" s="10" customFormat="1" ht="16.5">
      <c r="A38" s="36" t="s">
        <v>34</v>
      </c>
      <c r="B38" s="23" t="s">
        <v>50</v>
      </c>
      <c r="C38" s="23" t="s">
        <v>15</v>
      </c>
      <c r="D38" s="23"/>
      <c r="E38" s="23"/>
      <c r="F38" s="16">
        <f aca="true" t="shared" si="7" ref="F38:N39">SUM(F39)</f>
        <v>300</v>
      </c>
      <c r="G38" s="16">
        <f t="shared" si="7"/>
        <v>0</v>
      </c>
      <c r="H38" s="15">
        <f t="shared" si="0"/>
        <v>300</v>
      </c>
      <c r="I38" s="16">
        <f t="shared" si="7"/>
        <v>0</v>
      </c>
      <c r="J38" s="15">
        <f t="shared" si="1"/>
        <v>300</v>
      </c>
      <c r="K38" s="16">
        <f t="shared" si="7"/>
        <v>-192.2</v>
      </c>
      <c r="L38" s="16">
        <f t="shared" si="7"/>
        <v>0</v>
      </c>
      <c r="M38" s="15">
        <f t="shared" si="2"/>
        <v>107.80000000000001</v>
      </c>
      <c r="N38" s="22">
        <f t="shared" si="7"/>
        <v>0</v>
      </c>
      <c r="O38" s="45">
        <f t="shared" si="3"/>
        <v>107.80000000000001</v>
      </c>
    </row>
    <row r="39" spans="1:15" s="10" customFormat="1" ht="16.5">
      <c r="A39" s="33" t="s">
        <v>35</v>
      </c>
      <c r="B39" s="23" t="s">
        <v>50</v>
      </c>
      <c r="C39" s="23" t="s">
        <v>15</v>
      </c>
      <c r="D39" s="23" t="s">
        <v>10</v>
      </c>
      <c r="E39" s="23"/>
      <c r="F39" s="16">
        <f t="shared" si="7"/>
        <v>300</v>
      </c>
      <c r="G39" s="16">
        <f t="shared" si="7"/>
        <v>0</v>
      </c>
      <c r="H39" s="15">
        <f t="shared" si="0"/>
        <v>300</v>
      </c>
      <c r="I39" s="16">
        <f t="shared" si="7"/>
        <v>0</v>
      </c>
      <c r="J39" s="15">
        <f t="shared" si="1"/>
        <v>300</v>
      </c>
      <c r="K39" s="16">
        <f t="shared" si="7"/>
        <v>-192.2</v>
      </c>
      <c r="L39" s="16">
        <f t="shared" si="7"/>
        <v>0</v>
      </c>
      <c r="M39" s="15">
        <f t="shared" si="2"/>
        <v>107.80000000000001</v>
      </c>
      <c r="N39" s="22">
        <f t="shared" si="7"/>
        <v>0</v>
      </c>
      <c r="O39" s="45">
        <f t="shared" si="3"/>
        <v>107.80000000000001</v>
      </c>
    </row>
    <row r="40" spans="1:15" s="10" customFormat="1" ht="16.5">
      <c r="A40" s="38" t="s">
        <v>76</v>
      </c>
      <c r="B40" s="23" t="s">
        <v>50</v>
      </c>
      <c r="C40" s="23" t="s">
        <v>15</v>
      </c>
      <c r="D40" s="23" t="s">
        <v>10</v>
      </c>
      <c r="E40" s="23" t="s">
        <v>36</v>
      </c>
      <c r="F40" s="16">
        <v>300</v>
      </c>
      <c r="G40" s="16"/>
      <c r="H40" s="15">
        <f t="shared" si="0"/>
        <v>300</v>
      </c>
      <c r="I40" s="16"/>
      <c r="J40" s="15">
        <f t="shared" si="1"/>
        <v>300</v>
      </c>
      <c r="K40" s="16">
        <v>-192.2</v>
      </c>
      <c r="L40" s="16"/>
      <c r="M40" s="15">
        <f t="shared" si="2"/>
        <v>107.80000000000001</v>
      </c>
      <c r="N40" s="46"/>
      <c r="O40" s="45">
        <f t="shared" si="3"/>
        <v>107.80000000000001</v>
      </c>
    </row>
    <row r="41" spans="1:15" s="10" customFormat="1" ht="16.5">
      <c r="A41" s="38" t="s">
        <v>21</v>
      </c>
      <c r="B41" s="23" t="s">
        <v>50</v>
      </c>
      <c r="C41" s="23" t="s">
        <v>68</v>
      </c>
      <c r="D41" s="23"/>
      <c r="E41" s="23"/>
      <c r="F41" s="16">
        <f>SUM(F43)</f>
        <v>1045.3</v>
      </c>
      <c r="G41" s="16">
        <f>SUM(G43)</f>
        <v>0</v>
      </c>
      <c r="H41" s="15">
        <f t="shared" si="0"/>
        <v>1045.3</v>
      </c>
      <c r="I41" s="16">
        <f>I42</f>
        <v>15</v>
      </c>
      <c r="J41" s="15">
        <f t="shared" si="1"/>
        <v>1060.3</v>
      </c>
      <c r="K41" s="16">
        <f>K42</f>
        <v>135</v>
      </c>
      <c r="L41" s="16">
        <f>L42</f>
        <v>0</v>
      </c>
      <c r="M41" s="15">
        <f t="shared" si="2"/>
        <v>1195.3</v>
      </c>
      <c r="N41" s="22">
        <f>N42</f>
        <v>0</v>
      </c>
      <c r="O41" s="45">
        <f t="shared" si="3"/>
        <v>1195.3</v>
      </c>
    </row>
    <row r="42" spans="1:15" s="10" customFormat="1" ht="16.5">
      <c r="A42" s="38" t="s">
        <v>90</v>
      </c>
      <c r="B42" s="23" t="s">
        <v>50</v>
      </c>
      <c r="C42" s="23" t="s">
        <v>68</v>
      </c>
      <c r="D42" s="23" t="s">
        <v>8</v>
      </c>
      <c r="E42" s="23"/>
      <c r="F42" s="16"/>
      <c r="G42" s="16"/>
      <c r="H42" s="15">
        <f>H43</f>
        <v>1045.3</v>
      </c>
      <c r="I42" s="16">
        <f>I43</f>
        <v>15</v>
      </c>
      <c r="J42" s="15">
        <f t="shared" si="1"/>
        <v>1060.3</v>
      </c>
      <c r="K42" s="16">
        <f>K43</f>
        <v>135</v>
      </c>
      <c r="L42" s="16">
        <f>L43</f>
        <v>0</v>
      </c>
      <c r="M42" s="15">
        <f t="shared" si="2"/>
        <v>1195.3</v>
      </c>
      <c r="N42" s="22">
        <f>N43</f>
        <v>0</v>
      </c>
      <c r="O42" s="45">
        <f t="shared" si="3"/>
        <v>1195.3</v>
      </c>
    </row>
    <row r="43" spans="1:15" s="10" customFormat="1" ht="16.5">
      <c r="A43" s="29" t="s">
        <v>87</v>
      </c>
      <c r="B43" s="23" t="s">
        <v>50</v>
      </c>
      <c r="C43" s="23" t="s">
        <v>68</v>
      </c>
      <c r="D43" s="23" t="s">
        <v>8</v>
      </c>
      <c r="E43" s="23" t="s">
        <v>86</v>
      </c>
      <c r="F43" s="16">
        <v>1045.3</v>
      </c>
      <c r="G43" s="16"/>
      <c r="H43" s="15">
        <f t="shared" si="0"/>
        <v>1045.3</v>
      </c>
      <c r="I43" s="16">
        <v>15</v>
      </c>
      <c r="J43" s="15">
        <f t="shared" si="1"/>
        <v>1060.3</v>
      </c>
      <c r="K43" s="16">
        <v>135</v>
      </c>
      <c r="L43" s="16"/>
      <c r="M43" s="15">
        <f t="shared" si="2"/>
        <v>1195.3</v>
      </c>
      <c r="N43" s="46"/>
      <c r="O43" s="45">
        <f t="shared" si="3"/>
        <v>1195.3</v>
      </c>
    </row>
    <row r="44" spans="1:15" s="10" customFormat="1" ht="16.5">
      <c r="A44" s="36" t="s">
        <v>53</v>
      </c>
      <c r="B44" s="13" t="s">
        <v>51</v>
      </c>
      <c r="C44" s="21"/>
      <c r="D44" s="21"/>
      <c r="E44" s="21"/>
      <c r="F44" s="22">
        <f>F55+F49+F52+F45</f>
        <v>9998.5</v>
      </c>
      <c r="G44" s="22">
        <f>G55+G49+G52+G45</f>
        <v>0</v>
      </c>
      <c r="H44" s="15">
        <f t="shared" si="0"/>
        <v>9998.5</v>
      </c>
      <c r="I44" s="22">
        <f>I55+I49+I52+I45</f>
        <v>200</v>
      </c>
      <c r="J44" s="15">
        <f t="shared" si="1"/>
        <v>10198.5</v>
      </c>
      <c r="K44" s="22">
        <f>K55+K49+K52+K45</f>
        <v>0</v>
      </c>
      <c r="L44" s="22">
        <f>L55+L49+L52+L45</f>
        <v>0</v>
      </c>
      <c r="M44" s="15">
        <f t="shared" si="2"/>
        <v>10198.5</v>
      </c>
      <c r="N44" s="22">
        <f>N55+N49+N52+N45</f>
        <v>0</v>
      </c>
      <c r="O44" s="45">
        <f t="shared" si="3"/>
        <v>10198.5</v>
      </c>
    </row>
    <row r="45" spans="1:15" s="10" customFormat="1" ht="16.5">
      <c r="A45" s="37" t="s">
        <v>28</v>
      </c>
      <c r="B45" s="24" t="s">
        <v>51</v>
      </c>
      <c r="C45" s="23" t="s">
        <v>10</v>
      </c>
      <c r="D45" s="23"/>
      <c r="E45" s="23"/>
      <c r="F45" s="16">
        <f>SUM(F46)</f>
        <v>5305</v>
      </c>
      <c r="G45" s="16">
        <f>SUM(G46)</f>
        <v>0</v>
      </c>
      <c r="H45" s="15">
        <f t="shared" si="0"/>
        <v>5305</v>
      </c>
      <c r="I45" s="16">
        <f>SUM(I46)</f>
        <v>200</v>
      </c>
      <c r="J45" s="15">
        <f t="shared" si="1"/>
        <v>5505</v>
      </c>
      <c r="K45" s="16">
        <f>SUM(K46)</f>
        <v>0</v>
      </c>
      <c r="L45" s="16">
        <f>SUM(L46)</f>
        <v>0</v>
      </c>
      <c r="M45" s="15">
        <f t="shared" si="2"/>
        <v>5505</v>
      </c>
      <c r="N45" s="22">
        <f>SUM(N46)</f>
        <v>0</v>
      </c>
      <c r="O45" s="45">
        <f t="shared" si="3"/>
        <v>5505</v>
      </c>
    </row>
    <row r="46" spans="1:15" ht="18.75" customHeight="1">
      <c r="A46" s="33" t="s">
        <v>94</v>
      </c>
      <c r="B46" s="24" t="s">
        <v>51</v>
      </c>
      <c r="C46" s="23" t="s">
        <v>10</v>
      </c>
      <c r="D46" s="23" t="s">
        <v>9</v>
      </c>
      <c r="E46" s="23"/>
      <c r="F46" s="16">
        <f>F48</f>
        <v>5305</v>
      </c>
      <c r="G46" s="16">
        <f>G48</f>
        <v>0</v>
      </c>
      <c r="H46" s="15">
        <f t="shared" si="0"/>
        <v>5305</v>
      </c>
      <c r="I46" s="16">
        <f>I47+I48</f>
        <v>200</v>
      </c>
      <c r="J46" s="15">
        <f t="shared" si="1"/>
        <v>5505</v>
      </c>
      <c r="K46" s="16">
        <f>K47+K48</f>
        <v>0</v>
      </c>
      <c r="L46" s="16">
        <f>L47+L48</f>
        <v>0</v>
      </c>
      <c r="M46" s="15">
        <f t="shared" si="2"/>
        <v>5505</v>
      </c>
      <c r="N46" s="22">
        <f>N47+N48</f>
        <v>0</v>
      </c>
      <c r="O46" s="45">
        <f t="shared" si="3"/>
        <v>5505</v>
      </c>
    </row>
    <row r="47" spans="1:15" ht="18.75" customHeight="1">
      <c r="A47" s="30" t="s">
        <v>111</v>
      </c>
      <c r="B47" s="24" t="s">
        <v>51</v>
      </c>
      <c r="C47" s="23" t="s">
        <v>10</v>
      </c>
      <c r="D47" s="23" t="s">
        <v>9</v>
      </c>
      <c r="E47" s="23" t="s">
        <v>2</v>
      </c>
      <c r="F47" s="16"/>
      <c r="G47" s="16"/>
      <c r="H47" s="15"/>
      <c r="I47" s="16">
        <v>200</v>
      </c>
      <c r="J47" s="15">
        <f t="shared" si="1"/>
        <v>200</v>
      </c>
      <c r="K47" s="16"/>
      <c r="L47" s="16"/>
      <c r="M47" s="15">
        <f t="shared" si="2"/>
        <v>200</v>
      </c>
      <c r="N47" s="47"/>
      <c r="O47" s="45">
        <f t="shared" si="3"/>
        <v>200</v>
      </c>
    </row>
    <row r="48" spans="1:15" s="10" customFormat="1" ht="16.5">
      <c r="A48" s="37" t="s">
        <v>95</v>
      </c>
      <c r="B48" s="24" t="s">
        <v>51</v>
      </c>
      <c r="C48" s="23" t="s">
        <v>10</v>
      </c>
      <c r="D48" s="23" t="s">
        <v>9</v>
      </c>
      <c r="E48" s="23" t="s">
        <v>20</v>
      </c>
      <c r="F48" s="16">
        <v>5305</v>
      </c>
      <c r="G48" s="16"/>
      <c r="H48" s="15">
        <f t="shared" si="0"/>
        <v>5305</v>
      </c>
      <c r="I48" s="16"/>
      <c r="J48" s="15">
        <f t="shared" si="1"/>
        <v>5305</v>
      </c>
      <c r="K48" s="16"/>
      <c r="L48" s="16"/>
      <c r="M48" s="15">
        <f t="shared" si="2"/>
        <v>5305</v>
      </c>
      <c r="N48" s="46"/>
      <c r="O48" s="45">
        <f t="shared" si="3"/>
        <v>5305</v>
      </c>
    </row>
    <row r="49" spans="1:15" s="10" customFormat="1" ht="16.5">
      <c r="A49" s="33" t="s">
        <v>27</v>
      </c>
      <c r="B49" s="24" t="s">
        <v>51</v>
      </c>
      <c r="C49" s="23" t="s">
        <v>11</v>
      </c>
      <c r="D49" s="23"/>
      <c r="E49" s="23"/>
      <c r="F49" s="16">
        <f aca="true" t="shared" si="8" ref="F49:N50">SUM(F50)</f>
        <v>1058.1</v>
      </c>
      <c r="G49" s="16">
        <f t="shared" si="8"/>
        <v>0</v>
      </c>
      <c r="H49" s="15">
        <f t="shared" si="0"/>
        <v>1058.1</v>
      </c>
      <c r="I49" s="16">
        <f t="shared" si="8"/>
        <v>0</v>
      </c>
      <c r="J49" s="15">
        <f t="shared" si="1"/>
        <v>1058.1</v>
      </c>
      <c r="K49" s="16">
        <f t="shared" si="8"/>
        <v>0</v>
      </c>
      <c r="L49" s="16">
        <f t="shared" si="8"/>
        <v>0</v>
      </c>
      <c r="M49" s="15">
        <f t="shared" si="2"/>
        <v>1058.1</v>
      </c>
      <c r="N49" s="22">
        <f t="shared" si="8"/>
        <v>0</v>
      </c>
      <c r="O49" s="45">
        <f t="shared" si="3"/>
        <v>1058.1</v>
      </c>
    </row>
    <row r="50" spans="1:15" s="10" customFormat="1" ht="16.5">
      <c r="A50" s="33" t="s">
        <v>96</v>
      </c>
      <c r="B50" s="24" t="s">
        <v>51</v>
      </c>
      <c r="C50" s="23" t="s">
        <v>11</v>
      </c>
      <c r="D50" s="23" t="s">
        <v>12</v>
      </c>
      <c r="E50" s="23"/>
      <c r="F50" s="16">
        <f t="shared" si="8"/>
        <v>1058.1</v>
      </c>
      <c r="G50" s="16">
        <f t="shared" si="8"/>
        <v>0</v>
      </c>
      <c r="H50" s="15">
        <f t="shared" si="0"/>
        <v>1058.1</v>
      </c>
      <c r="I50" s="16">
        <f t="shared" si="8"/>
        <v>0</v>
      </c>
      <c r="J50" s="15">
        <f t="shared" si="1"/>
        <v>1058.1</v>
      </c>
      <c r="K50" s="16">
        <f t="shared" si="8"/>
        <v>0</v>
      </c>
      <c r="L50" s="16">
        <f t="shared" si="8"/>
        <v>0</v>
      </c>
      <c r="M50" s="15">
        <f t="shared" si="2"/>
        <v>1058.1</v>
      </c>
      <c r="N50" s="22">
        <f t="shared" si="8"/>
        <v>0</v>
      </c>
      <c r="O50" s="45">
        <f t="shared" si="3"/>
        <v>1058.1</v>
      </c>
    </row>
    <row r="51" spans="1:15" s="10" customFormat="1" ht="16.5">
      <c r="A51" s="38" t="s">
        <v>72</v>
      </c>
      <c r="B51" s="24" t="s">
        <v>51</v>
      </c>
      <c r="C51" s="23" t="s">
        <v>11</v>
      </c>
      <c r="D51" s="23" t="s">
        <v>12</v>
      </c>
      <c r="E51" s="23" t="s">
        <v>30</v>
      </c>
      <c r="F51" s="16">
        <v>1058.1</v>
      </c>
      <c r="G51" s="16"/>
      <c r="H51" s="15">
        <f t="shared" si="0"/>
        <v>1058.1</v>
      </c>
      <c r="I51" s="16"/>
      <c r="J51" s="15">
        <f t="shared" si="1"/>
        <v>1058.1</v>
      </c>
      <c r="K51" s="16"/>
      <c r="L51" s="16"/>
      <c r="M51" s="15">
        <f t="shared" si="2"/>
        <v>1058.1</v>
      </c>
      <c r="N51" s="46"/>
      <c r="O51" s="45">
        <f t="shared" si="3"/>
        <v>1058.1</v>
      </c>
    </row>
    <row r="52" spans="1:15" s="10" customFormat="1" ht="16.5">
      <c r="A52" s="33" t="s">
        <v>117</v>
      </c>
      <c r="B52" s="24" t="s">
        <v>51</v>
      </c>
      <c r="C52" s="23" t="s">
        <v>13</v>
      </c>
      <c r="D52" s="23"/>
      <c r="E52" s="23"/>
      <c r="F52" s="16">
        <f aca="true" t="shared" si="9" ref="F52:N53">SUM(F53)</f>
        <v>85</v>
      </c>
      <c r="G52" s="16">
        <f t="shared" si="9"/>
        <v>0</v>
      </c>
      <c r="H52" s="15">
        <f t="shared" si="0"/>
        <v>85</v>
      </c>
      <c r="I52" s="16">
        <f t="shared" si="9"/>
        <v>0</v>
      </c>
      <c r="J52" s="15">
        <f t="shared" si="1"/>
        <v>85</v>
      </c>
      <c r="K52" s="16">
        <f t="shared" si="9"/>
        <v>0</v>
      </c>
      <c r="L52" s="16">
        <f t="shared" si="9"/>
        <v>0</v>
      </c>
      <c r="M52" s="15">
        <f t="shared" si="2"/>
        <v>85</v>
      </c>
      <c r="N52" s="22">
        <f t="shared" si="9"/>
        <v>0</v>
      </c>
      <c r="O52" s="45">
        <f t="shared" si="3"/>
        <v>85</v>
      </c>
    </row>
    <row r="53" spans="1:15" s="10" customFormat="1" ht="16.5">
      <c r="A53" s="29" t="s">
        <v>101</v>
      </c>
      <c r="B53" s="24" t="s">
        <v>51</v>
      </c>
      <c r="C53" s="23" t="s">
        <v>13</v>
      </c>
      <c r="D53" s="23" t="s">
        <v>1</v>
      </c>
      <c r="E53" s="23"/>
      <c r="F53" s="16">
        <f t="shared" si="9"/>
        <v>85</v>
      </c>
      <c r="G53" s="16">
        <f t="shared" si="9"/>
        <v>0</v>
      </c>
      <c r="H53" s="15">
        <f t="shared" si="0"/>
        <v>85</v>
      </c>
      <c r="I53" s="16">
        <f t="shared" si="9"/>
        <v>0</v>
      </c>
      <c r="J53" s="15">
        <f t="shared" si="1"/>
        <v>85</v>
      </c>
      <c r="K53" s="16">
        <f t="shared" si="9"/>
        <v>0</v>
      </c>
      <c r="L53" s="16">
        <f t="shared" si="9"/>
        <v>0</v>
      </c>
      <c r="M53" s="15">
        <f t="shared" si="2"/>
        <v>85</v>
      </c>
      <c r="N53" s="22">
        <f t="shared" si="9"/>
        <v>0</v>
      </c>
      <c r="O53" s="45">
        <f t="shared" si="3"/>
        <v>85</v>
      </c>
    </row>
    <row r="54" spans="1:15" s="10" customFormat="1" ht="49.5">
      <c r="A54" s="39" t="s">
        <v>32</v>
      </c>
      <c r="B54" s="24" t="s">
        <v>51</v>
      </c>
      <c r="C54" s="23" t="s">
        <v>13</v>
      </c>
      <c r="D54" s="23" t="s">
        <v>1</v>
      </c>
      <c r="E54" s="23" t="s">
        <v>33</v>
      </c>
      <c r="F54" s="16">
        <v>85</v>
      </c>
      <c r="G54" s="16"/>
      <c r="H54" s="15">
        <f t="shared" si="0"/>
        <v>85</v>
      </c>
      <c r="I54" s="16"/>
      <c r="J54" s="15">
        <f t="shared" si="1"/>
        <v>85</v>
      </c>
      <c r="K54" s="16"/>
      <c r="L54" s="16"/>
      <c r="M54" s="15">
        <f t="shared" si="2"/>
        <v>85</v>
      </c>
      <c r="N54" s="46"/>
      <c r="O54" s="45">
        <f t="shared" si="3"/>
        <v>85</v>
      </c>
    </row>
    <row r="55" spans="1:15" s="10" customFormat="1" ht="16.5">
      <c r="A55" s="33" t="s">
        <v>71</v>
      </c>
      <c r="B55" s="24" t="s">
        <v>51</v>
      </c>
      <c r="C55" s="23" t="s">
        <v>12</v>
      </c>
      <c r="D55" s="23"/>
      <c r="E55" s="23"/>
      <c r="F55" s="16">
        <f aca="true" t="shared" si="10" ref="F55:N56">SUM(F56)</f>
        <v>3550.4</v>
      </c>
      <c r="G55" s="16">
        <f t="shared" si="10"/>
        <v>0</v>
      </c>
      <c r="H55" s="15">
        <f t="shared" si="0"/>
        <v>3550.4</v>
      </c>
      <c r="I55" s="16">
        <f t="shared" si="10"/>
        <v>0</v>
      </c>
      <c r="J55" s="15">
        <f t="shared" si="1"/>
        <v>3550.4</v>
      </c>
      <c r="K55" s="16">
        <f t="shared" si="10"/>
        <v>0</v>
      </c>
      <c r="L55" s="16">
        <f t="shared" si="10"/>
        <v>0</v>
      </c>
      <c r="M55" s="15">
        <f t="shared" si="2"/>
        <v>3550.4</v>
      </c>
      <c r="N55" s="22">
        <f t="shared" si="10"/>
        <v>0</v>
      </c>
      <c r="O55" s="45">
        <f t="shared" si="3"/>
        <v>3550.4</v>
      </c>
    </row>
    <row r="56" spans="1:15" s="10" customFormat="1" ht="16.5">
      <c r="A56" s="30" t="s">
        <v>97</v>
      </c>
      <c r="B56" s="24" t="s">
        <v>51</v>
      </c>
      <c r="C56" s="23" t="s">
        <v>12</v>
      </c>
      <c r="D56" s="23" t="s">
        <v>12</v>
      </c>
      <c r="E56" s="23"/>
      <c r="F56" s="16">
        <f t="shared" si="10"/>
        <v>3550.4</v>
      </c>
      <c r="G56" s="16">
        <f t="shared" si="10"/>
        <v>0</v>
      </c>
      <c r="H56" s="15">
        <f t="shared" si="0"/>
        <v>3550.4</v>
      </c>
      <c r="I56" s="16">
        <f t="shared" si="10"/>
        <v>0</v>
      </c>
      <c r="J56" s="15">
        <f t="shared" si="1"/>
        <v>3550.4</v>
      </c>
      <c r="K56" s="16">
        <f t="shared" si="10"/>
        <v>0</v>
      </c>
      <c r="L56" s="16">
        <f t="shared" si="10"/>
        <v>0</v>
      </c>
      <c r="M56" s="15">
        <f t="shared" si="2"/>
        <v>3550.4</v>
      </c>
      <c r="N56" s="22">
        <f t="shared" si="10"/>
        <v>0</v>
      </c>
      <c r="O56" s="45">
        <f t="shared" si="3"/>
        <v>3550.4</v>
      </c>
    </row>
    <row r="57" spans="1:15" s="10" customFormat="1" ht="16.5">
      <c r="A57" s="33" t="s">
        <v>89</v>
      </c>
      <c r="B57" s="24" t="s">
        <v>51</v>
      </c>
      <c r="C57" s="23" t="s">
        <v>12</v>
      </c>
      <c r="D57" s="23" t="s">
        <v>12</v>
      </c>
      <c r="E57" s="23" t="s">
        <v>88</v>
      </c>
      <c r="F57" s="16">
        <v>3550.4</v>
      </c>
      <c r="G57" s="16"/>
      <c r="H57" s="15">
        <f t="shared" si="0"/>
        <v>3550.4</v>
      </c>
      <c r="I57" s="16"/>
      <c r="J57" s="15">
        <f t="shared" si="1"/>
        <v>3550.4</v>
      </c>
      <c r="K57" s="16"/>
      <c r="L57" s="16"/>
      <c r="M57" s="15">
        <f t="shared" si="2"/>
        <v>3550.4</v>
      </c>
      <c r="N57" s="46"/>
      <c r="O57" s="45">
        <f t="shared" si="3"/>
        <v>3550.4</v>
      </c>
    </row>
    <row r="58" spans="1:15" s="10" customFormat="1" ht="16.5">
      <c r="A58" s="33" t="s">
        <v>52</v>
      </c>
      <c r="B58" s="24" t="s">
        <v>54</v>
      </c>
      <c r="C58" s="23"/>
      <c r="D58" s="23"/>
      <c r="E58" s="23"/>
      <c r="F58" s="16">
        <f>F59+F66</f>
        <v>25060.6</v>
      </c>
      <c r="G58" s="16">
        <f>G59+G66</f>
        <v>0</v>
      </c>
      <c r="H58" s="15">
        <f t="shared" si="0"/>
        <v>25060.6</v>
      </c>
      <c r="I58" s="16">
        <f>I59+I66</f>
        <v>850</v>
      </c>
      <c r="J58" s="15">
        <f t="shared" si="1"/>
        <v>25910.6</v>
      </c>
      <c r="K58" s="16">
        <f>K59+K66</f>
        <v>0</v>
      </c>
      <c r="L58" s="16">
        <f>L59+L66</f>
        <v>-500</v>
      </c>
      <c r="M58" s="15">
        <f t="shared" si="2"/>
        <v>25410.6</v>
      </c>
      <c r="N58" s="22">
        <f>N59+N66</f>
        <v>0</v>
      </c>
      <c r="O58" s="45">
        <f t="shared" si="3"/>
        <v>25410.6</v>
      </c>
    </row>
    <row r="59" spans="1:15" s="10" customFormat="1" ht="16.5">
      <c r="A59" s="33" t="s">
        <v>27</v>
      </c>
      <c r="B59" s="24" t="s">
        <v>54</v>
      </c>
      <c r="C59" s="23" t="s">
        <v>11</v>
      </c>
      <c r="D59" s="23"/>
      <c r="E59" s="23"/>
      <c r="F59" s="16">
        <f>SUM(F60)</f>
        <v>12187.7</v>
      </c>
      <c r="G59" s="16">
        <f>SUM(G60)</f>
        <v>2000</v>
      </c>
      <c r="H59" s="15">
        <f t="shared" si="0"/>
        <v>14187.7</v>
      </c>
      <c r="I59" s="16">
        <f>SUM(I60)</f>
        <v>1046.4</v>
      </c>
      <c r="J59" s="15">
        <f t="shared" si="1"/>
        <v>15234.1</v>
      </c>
      <c r="K59" s="16">
        <f>SUM(K60)</f>
        <v>0</v>
      </c>
      <c r="L59" s="16">
        <f>SUM(L60)</f>
        <v>-500</v>
      </c>
      <c r="M59" s="15">
        <f t="shared" si="2"/>
        <v>14734.1</v>
      </c>
      <c r="N59" s="22">
        <f>SUM(N60)</f>
        <v>0</v>
      </c>
      <c r="O59" s="45">
        <f t="shared" si="3"/>
        <v>14734.1</v>
      </c>
    </row>
    <row r="60" spans="1:15" s="10" customFormat="1" ht="16.5">
      <c r="A60" s="33" t="s">
        <v>96</v>
      </c>
      <c r="B60" s="24" t="s">
        <v>54</v>
      </c>
      <c r="C60" s="23" t="s">
        <v>11</v>
      </c>
      <c r="D60" s="23" t="s">
        <v>12</v>
      </c>
      <c r="E60" s="23"/>
      <c r="F60" s="16">
        <f>SUM(F61:F63)</f>
        <v>12187.7</v>
      </c>
      <c r="G60" s="16">
        <f>SUM(G61:G63)</f>
        <v>2000</v>
      </c>
      <c r="H60" s="15">
        <f t="shared" si="0"/>
        <v>14187.7</v>
      </c>
      <c r="I60" s="16">
        <f>SUM(I61:I63)</f>
        <v>1046.4</v>
      </c>
      <c r="J60" s="15">
        <f t="shared" si="1"/>
        <v>15234.1</v>
      </c>
      <c r="K60" s="16">
        <f>SUM(K61:K63)</f>
        <v>0</v>
      </c>
      <c r="L60" s="16">
        <f>SUM(L61:L63)</f>
        <v>-500</v>
      </c>
      <c r="M60" s="15">
        <f t="shared" si="2"/>
        <v>14734.1</v>
      </c>
      <c r="N60" s="22">
        <f>SUM(N61:N63)</f>
        <v>0</v>
      </c>
      <c r="O60" s="45">
        <f t="shared" si="3"/>
        <v>14734.1</v>
      </c>
    </row>
    <row r="61" spans="1:15" s="10" customFormat="1" ht="16.5" hidden="1">
      <c r="A61" s="39" t="s">
        <v>39</v>
      </c>
      <c r="B61" s="24" t="s">
        <v>54</v>
      </c>
      <c r="C61" s="23" t="s">
        <v>11</v>
      </c>
      <c r="D61" s="23" t="s">
        <v>12</v>
      </c>
      <c r="E61" s="23" t="s">
        <v>40</v>
      </c>
      <c r="F61" s="16"/>
      <c r="G61" s="16"/>
      <c r="H61" s="15">
        <f t="shared" si="0"/>
        <v>0</v>
      </c>
      <c r="I61" s="16"/>
      <c r="J61" s="15">
        <f t="shared" si="1"/>
        <v>0</v>
      </c>
      <c r="K61" s="16"/>
      <c r="L61" s="16"/>
      <c r="M61" s="15">
        <f t="shared" si="2"/>
        <v>0</v>
      </c>
      <c r="N61" s="46"/>
      <c r="O61" s="45">
        <f t="shared" si="3"/>
        <v>0</v>
      </c>
    </row>
    <row r="62" spans="1:15" s="10" customFormat="1" ht="16.5">
      <c r="A62" s="38" t="s">
        <v>72</v>
      </c>
      <c r="B62" s="24" t="s">
        <v>54</v>
      </c>
      <c r="C62" s="23" t="s">
        <v>11</v>
      </c>
      <c r="D62" s="23" t="s">
        <v>12</v>
      </c>
      <c r="E62" s="23" t="s">
        <v>30</v>
      </c>
      <c r="F62" s="16">
        <f>855+1488.3+285.2+1716.7+880+6962.5</f>
        <v>12187.7</v>
      </c>
      <c r="G62" s="16">
        <v>2000</v>
      </c>
      <c r="H62" s="15">
        <f t="shared" si="0"/>
        <v>14187.7</v>
      </c>
      <c r="I62" s="16">
        <v>1046.4</v>
      </c>
      <c r="J62" s="15">
        <f t="shared" si="1"/>
        <v>15234.1</v>
      </c>
      <c r="K62" s="16"/>
      <c r="L62" s="16">
        <v>-500</v>
      </c>
      <c r="M62" s="15">
        <f t="shared" si="2"/>
        <v>14734.1</v>
      </c>
      <c r="N62" s="46"/>
      <c r="O62" s="45">
        <f t="shared" si="3"/>
        <v>14734.1</v>
      </c>
    </row>
    <row r="63" spans="1:15" s="10" customFormat="1" ht="18.75" customHeight="1" hidden="1">
      <c r="A63" s="33"/>
      <c r="B63" s="24"/>
      <c r="C63" s="23"/>
      <c r="D63" s="23"/>
      <c r="E63" s="23"/>
      <c r="F63" s="16"/>
      <c r="G63" s="16"/>
      <c r="H63" s="15">
        <f t="shared" si="0"/>
        <v>0</v>
      </c>
      <c r="I63" s="16"/>
      <c r="J63" s="15">
        <f t="shared" si="1"/>
        <v>0</v>
      </c>
      <c r="K63" s="16"/>
      <c r="L63" s="16"/>
      <c r="M63" s="15">
        <f t="shared" si="2"/>
        <v>0</v>
      </c>
      <c r="N63" s="46"/>
      <c r="O63" s="45">
        <f t="shared" si="3"/>
        <v>0</v>
      </c>
    </row>
    <row r="64" spans="1:15" s="10" customFormat="1" ht="16.5" hidden="1">
      <c r="A64" s="33" t="s">
        <v>73</v>
      </c>
      <c r="B64" s="24"/>
      <c r="C64" s="23"/>
      <c r="D64" s="23"/>
      <c r="E64" s="23"/>
      <c r="F64" s="16"/>
      <c r="G64" s="16"/>
      <c r="H64" s="15">
        <f t="shared" si="0"/>
        <v>0</v>
      </c>
      <c r="I64" s="16"/>
      <c r="J64" s="15">
        <f t="shared" si="1"/>
        <v>0</v>
      </c>
      <c r="K64" s="16"/>
      <c r="L64" s="16"/>
      <c r="M64" s="15">
        <f t="shared" si="2"/>
        <v>0</v>
      </c>
      <c r="N64" s="46"/>
      <c r="O64" s="45">
        <f t="shared" si="3"/>
        <v>0</v>
      </c>
    </row>
    <row r="65" spans="1:15" s="10" customFormat="1" ht="16.5" hidden="1">
      <c r="A65" s="33"/>
      <c r="B65" s="24"/>
      <c r="C65" s="23"/>
      <c r="D65" s="23"/>
      <c r="E65" s="23"/>
      <c r="F65" s="16"/>
      <c r="G65" s="16"/>
      <c r="H65" s="15">
        <f t="shared" si="0"/>
        <v>0</v>
      </c>
      <c r="I65" s="16"/>
      <c r="J65" s="15">
        <f t="shared" si="1"/>
        <v>0</v>
      </c>
      <c r="K65" s="16"/>
      <c r="L65" s="16"/>
      <c r="M65" s="15">
        <f t="shared" si="2"/>
        <v>0</v>
      </c>
      <c r="N65" s="46"/>
      <c r="O65" s="45">
        <f t="shared" si="3"/>
        <v>0</v>
      </c>
    </row>
    <row r="66" spans="1:15" s="10" customFormat="1" ht="16.5">
      <c r="A66" s="33" t="s">
        <v>21</v>
      </c>
      <c r="B66" s="24" t="s">
        <v>54</v>
      </c>
      <c r="C66" s="23" t="s">
        <v>68</v>
      </c>
      <c r="D66" s="23"/>
      <c r="E66" s="23"/>
      <c r="F66" s="16">
        <f>SUM(F67)</f>
        <v>12872.9</v>
      </c>
      <c r="G66" s="16">
        <f>SUM(G67)</f>
        <v>-2000</v>
      </c>
      <c r="H66" s="15">
        <f t="shared" si="0"/>
        <v>10872.9</v>
      </c>
      <c r="I66" s="16">
        <f>SUM(I67)</f>
        <v>-196.4000000000001</v>
      </c>
      <c r="J66" s="15">
        <f t="shared" si="1"/>
        <v>10676.5</v>
      </c>
      <c r="K66" s="16">
        <f>SUM(K67)</f>
        <v>0</v>
      </c>
      <c r="L66" s="16">
        <f>SUM(L67)</f>
        <v>0</v>
      </c>
      <c r="M66" s="15">
        <f t="shared" si="2"/>
        <v>10676.5</v>
      </c>
      <c r="N66" s="22">
        <f>SUM(N67)</f>
        <v>0</v>
      </c>
      <c r="O66" s="45">
        <f t="shared" si="3"/>
        <v>10676.5</v>
      </c>
    </row>
    <row r="67" spans="1:15" s="10" customFormat="1" ht="16.5">
      <c r="A67" s="33" t="s">
        <v>90</v>
      </c>
      <c r="B67" s="24" t="s">
        <v>54</v>
      </c>
      <c r="C67" s="23" t="s">
        <v>68</v>
      </c>
      <c r="D67" s="23" t="s">
        <v>8</v>
      </c>
      <c r="E67" s="23"/>
      <c r="F67" s="16">
        <f>SUM(F68:F70)</f>
        <v>12872.9</v>
      </c>
      <c r="G67" s="16">
        <f>SUM(G68:G70)</f>
        <v>-2000</v>
      </c>
      <c r="H67" s="15">
        <f t="shared" si="0"/>
        <v>10872.9</v>
      </c>
      <c r="I67" s="16">
        <f>SUM(I68:I70)</f>
        <v>-196.4000000000001</v>
      </c>
      <c r="J67" s="15">
        <f t="shared" si="1"/>
        <v>10676.5</v>
      </c>
      <c r="K67" s="16">
        <f>SUM(K68:K70)</f>
        <v>0</v>
      </c>
      <c r="L67" s="16">
        <f>SUM(L68:L70)</f>
        <v>0</v>
      </c>
      <c r="M67" s="15">
        <f t="shared" si="2"/>
        <v>10676.5</v>
      </c>
      <c r="N67" s="22">
        <f>SUM(N68:N70)</f>
        <v>0</v>
      </c>
      <c r="O67" s="45">
        <f t="shared" si="3"/>
        <v>10676.5</v>
      </c>
    </row>
    <row r="68" spans="1:15" s="10" customFormat="1" ht="16.5" hidden="1">
      <c r="A68" s="36" t="s">
        <v>43</v>
      </c>
      <c r="B68" s="24" t="s">
        <v>54</v>
      </c>
      <c r="C68" s="23" t="s">
        <v>68</v>
      </c>
      <c r="D68" s="23" t="s">
        <v>8</v>
      </c>
      <c r="E68" s="23" t="s">
        <v>2</v>
      </c>
      <c r="F68" s="16"/>
      <c r="G68" s="16"/>
      <c r="H68" s="15">
        <f t="shared" si="0"/>
        <v>0</v>
      </c>
      <c r="I68" s="16"/>
      <c r="J68" s="15">
        <f t="shared" si="1"/>
        <v>0</v>
      </c>
      <c r="K68" s="16"/>
      <c r="L68" s="16"/>
      <c r="M68" s="15">
        <f t="shared" si="2"/>
        <v>0</v>
      </c>
      <c r="N68" s="46"/>
      <c r="O68" s="45">
        <f t="shared" si="3"/>
        <v>0</v>
      </c>
    </row>
    <row r="69" spans="1:15" s="10" customFormat="1" ht="16.5">
      <c r="A69" s="31" t="s">
        <v>84</v>
      </c>
      <c r="B69" s="24" t="s">
        <v>54</v>
      </c>
      <c r="C69" s="23" t="s">
        <v>68</v>
      </c>
      <c r="D69" s="23" t="s">
        <v>8</v>
      </c>
      <c r="E69" s="23" t="s">
        <v>48</v>
      </c>
      <c r="F69" s="16"/>
      <c r="G69" s="16">
        <v>3500</v>
      </c>
      <c r="H69" s="15">
        <f t="shared" si="0"/>
        <v>3500</v>
      </c>
      <c r="I69" s="16">
        <v>850</v>
      </c>
      <c r="J69" s="15">
        <f t="shared" si="1"/>
        <v>4350</v>
      </c>
      <c r="K69" s="16"/>
      <c r="L69" s="16"/>
      <c r="M69" s="15">
        <f t="shared" si="2"/>
        <v>4350</v>
      </c>
      <c r="N69" s="46"/>
      <c r="O69" s="45">
        <f t="shared" si="3"/>
        <v>4350</v>
      </c>
    </row>
    <row r="70" spans="1:15" s="10" customFormat="1" ht="16.5">
      <c r="A70" s="29" t="s">
        <v>93</v>
      </c>
      <c r="B70" s="24" t="s">
        <v>54</v>
      </c>
      <c r="C70" s="23" t="s">
        <v>68</v>
      </c>
      <c r="D70" s="23" t="s">
        <v>8</v>
      </c>
      <c r="E70" s="23" t="s">
        <v>86</v>
      </c>
      <c r="F70" s="16">
        <f>5253.4+2119.5+2000+3500</f>
        <v>12872.9</v>
      </c>
      <c r="G70" s="16">
        <v>-5500</v>
      </c>
      <c r="H70" s="15">
        <f t="shared" si="0"/>
        <v>7372.9</v>
      </c>
      <c r="I70" s="16">
        <v>-1046.4</v>
      </c>
      <c r="J70" s="15">
        <f t="shared" si="1"/>
        <v>6326.5</v>
      </c>
      <c r="K70" s="16"/>
      <c r="L70" s="16"/>
      <c r="M70" s="15">
        <f t="shared" si="2"/>
        <v>6326.5</v>
      </c>
      <c r="N70" s="46"/>
      <c r="O70" s="45">
        <f t="shared" si="3"/>
        <v>6326.5</v>
      </c>
    </row>
    <row r="71" spans="1:15" s="10" customFormat="1" ht="49.5">
      <c r="A71" s="38" t="s">
        <v>80</v>
      </c>
      <c r="B71" s="13" t="s">
        <v>55</v>
      </c>
      <c r="C71" s="21"/>
      <c r="D71" s="21"/>
      <c r="E71" s="21"/>
      <c r="F71" s="22">
        <f>F72</f>
        <v>2472.5</v>
      </c>
      <c r="G71" s="22">
        <f>G72</f>
        <v>525</v>
      </c>
      <c r="H71" s="15">
        <f t="shared" si="0"/>
        <v>2997.5</v>
      </c>
      <c r="I71" s="22">
        <f>I72</f>
        <v>0</v>
      </c>
      <c r="J71" s="15">
        <f t="shared" si="1"/>
        <v>2997.5</v>
      </c>
      <c r="K71" s="22">
        <f>K72</f>
        <v>254.6</v>
      </c>
      <c r="L71" s="22">
        <f>L72</f>
        <v>0</v>
      </c>
      <c r="M71" s="15">
        <f t="shared" si="2"/>
        <v>3252.1</v>
      </c>
      <c r="N71" s="22">
        <f>N72</f>
        <v>0</v>
      </c>
      <c r="O71" s="45">
        <f t="shared" si="3"/>
        <v>3252.1</v>
      </c>
    </row>
    <row r="72" spans="1:15" s="10" customFormat="1" ht="16.5">
      <c r="A72" s="37" t="s">
        <v>0</v>
      </c>
      <c r="B72" s="24" t="s">
        <v>55</v>
      </c>
      <c r="C72" s="23" t="s">
        <v>1</v>
      </c>
      <c r="D72" s="23"/>
      <c r="E72" s="23"/>
      <c r="F72" s="16">
        <f>SUM(F73)</f>
        <v>2472.5</v>
      </c>
      <c r="G72" s="16">
        <f>SUM(G73)</f>
        <v>525</v>
      </c>
      <c r="H72" s="15">
        <f t="shared" si="0"/>
        <v>2997.5</v>
      </c>
      <c r="I72" s="16">
        <f>SUM(I73)</f>
        <v>0</v>
      </c>
      <c r="J72" s="15">
        <f t="shared" si="1"/>
        <v>2997.5</v>
      </c>
      <c r="K72" s="16">
        <f>SUM(K73)</f>
        <v>254.6</v>
      </c>
      <c r="L72" s="16">
        <f>SUM(L73)</f>
        <v>0</v>
      </c>
      <c r="M72" s="15">
        <f t="shared" si="2"/>
        <v>3252.1</v>
      </c>
      <c r="N72" s="22">
        <f>SUM(N73)</f>
        <v>0</v>
      </c>
      <c r="O72" s="45">
        <f t="shared" si="3"/>
        <v>3252.1</v>
      </c>
    </row>
    <row r="73" spans="1:15" s="10" customFormat="1" ht="16.5">
      <c r="A73" s="37" t="s">
        <v>99</v>
      </c>
      <c r="B73" s="24" t="s">
        <v>55</v>
      </c>
      <c r="C73" s="23" t="s">
        <v>1</v>
      </c>
      <c r="D73" s="23" t="s">
        <v>29</v>
      </c>
      <c r="E73" s="23"/>
      <c r="F73" s="16">
        <f>F75</f>
        <v>2472.5</v>
      </c>
      <c r="G73" s="16">
        <f>G75+G74</f>
        <v>525</v>
      </c>
      <c r="H73" s="15">
        <f t="shared" si="0"/>
        <v>2997.5</v>
      </c>
      <c r="I73" s="16">
        <f>I75+I74</f>
        <v>0</v>
      </c>
      <c r="J73" s="15">
        <f t="shared" si="1"/>
        <v>2997.5</v>
      </c>
      <c r="K73" s="16">
        <f>K75+K74</f>
        <v>254.6</v>
      </c>
      <c r="L73" s="16"/>
      <c r="M73" s="15">
        <f t="shared" si="2"/>
        <v>3252.1</v>
      </c>
      <c r="N73" s="22"/>
      <c r="O73" s="45">
        <f t="shared" si="3"/>
        <v>3252.1</v>
      </c>
    </row>
    <row r="74" spans="1:15" s="10" customFormat="1" ht="16.5">
      <c r="A74" s="37" t="s">
        <v>43</v>
      </c>
      <c r="B74" s="24" t="s">
        <v>55</v>
      </c>
      <c r="C74" s="23" t="s">
        <v>1</v>
      </c>
      <c r="D74" s="23" t="s">
        <v>29</v>
      </c>
      <c r="E74" s="23" t="s">
        <v>2</v>
      </c>
      <c r="F74" s="16"/>
      <c r="G74" s="16">
        <v>525</v>
      </c>
      <c r="H74" s="15">
        <f t="shared" si="0"/>
        <v>525</v>
      </c>
      <c r="I74" s="16"/>
      <c r="J74" s="15">
        <f t="shared" si="1"/>
        <v>525</v>
      </c>
      <c r="K74" s="16">
        <v>254.6</v>
      </c>
      <c r="L74" s="16"/>
      <c r="M74" s="15">
        <f t="shared" si="2"/>
        <v>779.6</v>
      </c>
      <c r="N74" s="46"/>
      <c r="O74" s="45">
        <f t="shared" si="3"/>
        <v>779.6</v>
      </c>
    </row>
    <row r="75" spans="1:15" s="10" customFormat="1" ht="16.5">
      <c r="A75" s="39" t="s">
        <v>84</v>
      </c>
      <c r="B75" s="24" t="s">
        <v>55</v>
      </c>
      <c r="C75" s="23" t="s">
        <v>1</v>
      </c>
      <c r="D75" s="23" t="s">
        <v>29</v>
      </c>
      <c r="E75" s="23" t="s">
        <v>48</v>
      </c>
      <c r="F75" s="16">
        <v>2472.5</v>
      </c>
      <c r="G75" s="16"/>
      <c r="H75" s="15">
        <f t="shared" si="0"/>
        <v>2472.5</v>
      </c>
      <c r="I75" s="16"/>
      <c r="J75" s="15">
        <f t="shared" si="1"/>
        <v>2472.5</v>
      </c>
      <c r="K75" s="16"/>
      <c r="L75" s="16"/>
      <c r="M75" s="15">
        <f t="shared" si="2"/>
        <v>2472.5</v>
      </c>
      <c r="N75" s="46"/>
      <c r="O75" s="45">
        <f t="shared" si="3"/>
        <v>2472.5</v>
      </c>
    </row>
    <row r="76" spans="1:15" s="10" customFormat="1" ht="33">
      <c r="A76" s="39" t="s">
        <v>56</v>
      </c>
      <c r="B76" s="25" t="s">
        <v>63</v>
      </c>
      <c r="C76" s="23"/>
      <c r="D76" s="23"/>
      <c r="E76" s="23"/>
      <c r="F76" s="16">
        <f aca="true" t="shared" si="11" ref="F76:N78">F77</f>
        <v>12000</v>
      </c>
      <c r="G76" s="16">
        <f t="shared" si="11"/>
        <v>0</v>
      </c>
      <c r="H76" s="15">
        <f t="shared" si="0"/>
        <v>12000</v>
      </c>
      <c r="I76" s="16">
        <f t="shared" si="11"/>
        <v>0</v>
      </c>
      <c r="J76" s="15">
        <f t="shared" si="1"/>
        <v>12000</v>
      </c>
      <c r="K76" s="16">
        <f t="shared" si="11"/>
        <v>1198.8</v>
      </c>
      <c r="L76" s="16">
        <f t="shared" si="11"/>
        <v>0</v>
      </c>
      <c r="M76" s="15">
        <f t="shared" si="2"/>
        <v>13198.8</v>
      </c>
      <c r="N76" s="22">
        <f t="shared" si="11"/>
        <v>0</v>
      </c>
      <c r="O76" s="45">
        <f t="shared" si="3"/>
        <v>13198.8</v>
      </c>
    </row>
    <row r="77" spans="1:15" s="10" customFormat="1" ht="16.5">
      <c r="A77" s="37" t="s">
        <v>0</v>
      </c>
      <c r="B77" s="25" t="s">
        <v>63</v>
      </c>
      <c r="C77" s="23" t="s">
        <v>1</v>
      </c>
      <c r="D77" s="23"/>
      <c r="E77" s="23"/>
      <c r="F77" s="16">
        <f t="shared" si="11"/>
        <v>12000</v>
      </c>
      <c r="G77" s="16">
        <f t="shared" si="11"/>
        <v>0</v>
      </c>
      <c r="H77" s="15">
        <f t="shared" si="0"/>
        <v>12000</v>
      </c>
      <c r="I77" s="16">
        <f t="shared" si="11"/>
        <v>0</v>
      </c>
      <c r="J77" s="15">
        <f t="shared" si="1"/>
        <v>12000</v>
      </c>
      <c r="K77" s="16">
        <f t="shared" si="11"/>
        <v>1198.8</v>
      </c>
      <c r="L77" s="16">
        <f t="shared" si="11"/>
        <v>0</v>
      </c>
      <c r="M77" s="15">
        <f t="shared" si="2"/>
        <v>13198.8</v>
      </c>
      <c r="N77" s="22">
        <f>N78</f>
        <v>0</v>
      </c>
      <c r="O77" s="45">
        <f t="shared" si="3"/>
        <v>13198.8</v>
      </c>
    </row>
    <row r="78" spans="1:15" s="10" customFormat="1" ht="16.5">
      <c r="A78" s="37" t="s">
        <v>99</v>
      </c>
      <c r="B78" s="25" t="s">
        <v>63</v>
      </c>
      <c r="C78" s="23" t="s">
        <v>1</v>
      </c>
      <c r="D78" s="23" t="s">
        <v>29</v>
      </c>
      <c r="E78" s="23"/>
      <c r="F78" s="16">
        <f t="shared" si="11"/>
        <v>12000</v>
      </c>
      <c r="G78" s="16">
        <f t="shared" si="11"/>
        <v>0</v>
      </c>
      <c r="H78" s="15">
        <f t="shared" si="0"/>
        <v>12000</v>
      </c>
      <c r="I78" s="16">
        <f t="shared" si="11"/>
        <v>0</v>
      </c>
      <c r="J78" s="15">
        <f t="shared" si="1"/>
        <v>12000</v>
      </c>
      <c r="K78" s="16">
        <f t="shared" si="11"/>
        <v>1198.8</v>
      </c>
      <c r="L78" s="16">
        <f>L79</f>
        <v>0</v>
      </c>
      <c r="M78" s="15">
        <f t="shared" si="2"/>
        <v>13198.8</v>
      </c>
      <c r="N78" s="22">
        <f>N79</f>
        <v>0</v>
      </c>
      <c r="O78" s="45">
        <f t="shared" si="3"/>
        <v>13198.8</v>
      </c>
    </row>
    <row r="79" spans="1:15" s="10" customFormat="1" ht="16.5">
      <c r="A79" s="39" t="s">
        <v>84</v>
      </c>
      <c r="B79" s="25" t="s">
        <v>63</v>
      </c>
      <c r="C79" s="23" t="s">
        <v>1</v>
      </c>
      <c r="D79" s="23" t="s">
        <v>29</v>
      </c>
      <c r="E79" s="23" t="s">
        <v>48</v>
      </c>
      <c r="F79" s="16">
        <v>12000</v>
      </c>
      <c r="G79" s="16"/>
      <c r="H79" s="15">
        <f t="shared" si="0"/>
        <v>12000</v>
      </c>
      <c r="I79" s="16"/>
      <c r="J79" s="15">
        <f t="shared" si="1"/>
        <v>12000</v>
      </c>
      <c r="K79" s="16">
        <v>1198.8</v>
      </c>
      <c r="L79" s="16"/>
      <c r="M79" s="15">
        <f t="shared" si="2"/>
        <v>13198.8</v>
      </c>
      <c r="N79" s="46"/>
      <c r="O79" s="45">
        <f t="shared" si="3"/>
        <v>13198.8</v>
      </c>
    </row>
    <row r="80" spans="1:15" s="10" customFormat="1" ht="33">
      <c r="A80" s="38" t="s">
        <v>57</v>
      </c>
      <c r="B80" s="23" t="s">
        <v>58</v>
      </c>
      <c r="C80" s="23"/>
      <c r="D80" s="23"/>
      <c r="E80" s="23"/>
      <c r="F80" s="16">
        <f>F81+F83</f>
        <v>243</v>
      </c>
      <c r="G80" s="16">
        <f>G81+G83</f>
        <v>0</v>
      </c>
      <c r="H80" s="15">
        <f t="shared" si="0"/>
        <v>243</v>
      </c>
      <c r="I80" s="16">
        <f>I81+I83</f>
        <v>0</v>
      </c>
      <c r="J80" s="15">
        <f t="shared" si="1"/>
        <v>243</v>
      </c>
      <c r="K80" s="16">
        <f>K81+K83</f>
        <v>0</v>
      </c>
      <c r="L80" s="16">
        <f>L81+L83</f>
        <v>0</v>
      </c>
      <c r="M80" s="15">
        <f t="shared" si="2"/>
        <v>243</v>
      </c>
      <c r="N80" s="22">
        <f>N81+N83</f>
        <v>0</v>
      </c>
      <c r="O80" s="45">
        <f t="shared" si="3"/>
        <v>243</v>
      </c>
    </row>
    <row r="81" spans="1:15" s="10" customFormat="1" ht="16.5">
      <c r="A81" s="40" t="s">
        <v>44</v>
      </c>
      <c r="B81" s="23" t="s">
        <v>58</v>
      </c>
      <c r="C81" s="23" t="s">
        <v>66</v>
      </c>
      <c r="D81" s="23" t="s">
        <v>67</v>
      </c>
      <c r="E81" s="23"/>
      <c r="F81" s="16">
        <f>F82</f>
        <v>168</v>
      </c>
      <c r="G81" s="16">
        <f>G82</f>
        <v>0</v>
      </c>
      <c r="H81" s="15">
        <f t="shared" si="0"/>
        <v>168</v>
      </c>
      <c r="I81" s="16">
        <f>I82</f>
        <v>0</v>
      </c>
      <c r="J81" s="15">
        <f t="shared" si="1"/>
        <v>168</v>
      </c>
      <c r="K81" s="16">
        <f>K82</f>
        <v>0</v>
      </c>
      <c r="L81" s="16">
        <f>L82</f>
        <v>0</v>
      </c>
      <c r="M81" s="15">
        <f t="shared" si="2"/>
        <v>168</v>
      </c>
      <c r="N81" s="22">
        <f>N82</f>
        <v>0</v>
      </c>
      <c r="O81" s="45">
        <f t="shared" si="3"/>
        <v>168</v>
      </c>
    </row>
    <row r="82" spans="1:15" s="10" customFormat="1" ht="34.5" customHeight="1">
      <c r="A82" s="33" t="s">
        <v>98</v>
      </c>
      <c r="B82" s="23" t="s">
        <v>58</v>
      </c>
      <c r="C82" s="23" t="s">
        <v>66</v>
      </c>
      <c r="D82" s="23" t="s">
        <v>67</v>
      </c>
      <c r="E82" s="23" t="s">
        <v>19</v>
      </c>
      <c r="F82" s="16">
        <v>168</v>
      </c>
      <c r="G82" s="16"/>
      <c r="H82" s="15">
        <f t="shared" si="0"/>
        <v>168</v>
      </c>
      <c r="I82" s="16"/>
      <c r="J82" s="15">
        <f aca="true" t="shared" si="12" ref="J82:J107">H82+I82</f>
        <v>168</v>
      </c>
      <c r="K82" s="16"/>
      <c r="L82" s="16"/>
      <c r="M82" s="15">
        <f aca="true" t="shared" si="13" ref="M82:M102">J82+K82+L82</f>
        <v>168</v>
      </c>
      <c r="N82" s="46"/>
      <c r="O82" s="45">
        <f aca="true" t="shared" si="14" ref="O82:O102">M82+N82</f>
        <v>168</v>
      </c>
    </row>
    <row r="83" spans="1:15" s="10" customFormat="1" ht="16.5">
      <c r="A83" s="33" t="s">
        <v>103</v>
      </c>
      <c r="B83" s="23" t="s">
        <v>58</v>
      </c>
      <c r="C83" s="23" t="s">
        <v>29</v>
      </c>
      <c r="D83" s="23" t="s">
        <v>102</v>
      </c>
      <c r="E83" s="23"/>
      <c r="F83" s="16">
        <f>F84</f>
        <v>75</v>
      </c>
      <c r="G83" s="16">
        <f>G84</f>
        <v>0</v>
      </c>
      <c r="H83" s="15">
        <f aca="true" t="shared" si="15" ref="H83:H107">F83+G83</f>
        <v>75</v>
      </c>
      <c r="I83" s="16">
        <f>I84</f>
        <v>0</v>
      </c>
      <c r="J83" s="15">
        <f t="shared" si="12"/>
        <v>75</v>
      </c>
      <c r="K83" s="16">
        <f>K84</f>
        <v>0</v>
      </c>
      <c r="L83" s="16">
        <f>L84</f>
        <v>0</v>
      </c>
      <c r="M83" s="15">
        <f t="shared" si="13"/>
        <v>75</v>
      </c>
      <c r="N83" s="22">
        <f>N84</f>
        <v>0</v>
      </c>
      <c r="O83" s="45">
        <f t="shared" si="14"/>
        <v>75</v>
      </c>
    </row>
    <row r="84" spans="1:15" s="10" customFormat="1" ht="16.5" customHeight="1">
      <c r="A84" s="41" t="s">
        <v>104</v>
      </c>
      <c r="B84" s="23" t="s">
        <v>58</v>
      </c>
      <c r="C84" s="23" t="s">
        <v>29</v>
      </c>
      <c r="D84" s="23" t="s">
        <v>102</v>
      </c>
      <c r="E84" s="23" t="s">
        <v>19</v>
      </c>
      <c r="F84" s="16">
        <v>75</v>
      </c>
      <c r="G84" s="16"/>
      <c r="H84" s="15">
        <f t="shared" si="15"/>
        <v>75</v>
      </c>
      <c r="I84" s="16"/>
      <c r="J84" s="15">
        <f t="shared" si="12"/>
        <v>75</v>
      </c>
      <c r="K84" s="16"/>
      <c r="L84" s="16"/>
      <c r="M84" s="15">
        <f t="shared" si="13"/>
        <v>75</v>
      </c>
      <c r="N84" s="46"/>
      <c r="O84" s="45">
        <f t="shared" si="14"/>
        <v>75</v>
      </c>
    </row>
    <row r="85" spans="1:15" s="10" customFormat="1" ht="16.5">
      <c r="A85" s="38" t="s">
        <v>59</v>
      </c>
      <c r="B85" s="23" t="s">
        <v>64</v>
      </c>
      <c r="C85" s="23"/>
      <c r="D85" s="23"/>
      <c r="E85" s="23"/>
      <c r="F85" s="16">
        <f>F91</f>
        <v>2030</v>
      </c>
      <c r="G85" s="16">
        <f>G91</f>
        <v>0</v>
      </c>
      <c r="H85" s="16">
        <f>H91</f>
        <v>2030</v>
      </c>
      <c r="I85" s="16">
        <f>I91+I86</f>
        <v>0</v>
      </c>
      <c r="J85" s="15">
        <f t="shared" si="12"/>
        <v>2030</v>
      </c>
      <c r="K85" s="16">
        <f>K91+K86</f>
        <v>0</v>
      </c>
      <c r="L85" s="16">
        <f>L91+L86</f>
        <v>0</v>
      </c>
      <c r="M85" s="15">
        <f t="shared" si="13"/>
        <v>2030</v>
      </c>
      <c r="N85" s="22">
        <f>N91+N86</f>
        <v>0</v>
      </c>
      <c r="O85" s="45">
        <f t="shared" si="14"/>
        <v>2030</v>
      </c>
    </row>
    <row r="86" spans="1:15" s="10" customFormat="1" ht="16.5">
      <c r="A86" s="28" t="s">
        <v>114</v>
      </c>
      <c r="B86" s="23" t="s">
        <v>64</v>
      </c>
      <c r="C86" s="23" t="s">
        <v>9</v>
      </c>
      <c r="D86" s="23"/>
      <c r="E86" s="23"/>
      <c r="F86" s="16"/>
      <c r="G86" s="16"/>
      <c r="H86" s="16"/>
      <c r="I86" s="16">
        <f>I87+I89</f>
        <v>244.8</v>
      </c>
      <c r="J86" s="15">
        <f t="shared" si="12"/>
        <v>244.8</v>
      </c>
      <c r="K86" s="16">
        <f>K87+K89</f>
        <v>0</v>
      </c>
      <c r="L86" s="16">
        <f>L87+L89</f>
        <v>0</v>
      </c>
      <c r="M86" s="15">
        <f t="shared" si="13"/>
        <v>244.8</v>
      </c>
      <c r="N86" s="22">
        <f>N87+N89</f>
        <v>0</v>
      </c>
      <c r="O86" s="45">
        <f t="shared" si="14"/>
        <v>244.8</v>
      </c>
    </row>
    <row r="87" spans="1:15" s="10" customFormat="1" ht="16.5">
      <c r="A87" s="28" t="s">
        <v>113</v>
      </c>
      <c r="B87" s="23" t="s">
        <v>64</v>
      </c>
      <c r="C87" s="23" t="s">
        <v>9</v>
      </c>
      <c r="D87" s="23" t="s">
        <v>8</v>
      </c>
      <c r="E87" s="23"/>
      <c r="F87" s="16"/>
      <c r="G87" s="16"/>
      <c r="H87" s="16"/>
      <c r="I87" s="16">
        <f>I88</f>
        <v>200</v>
      </c>
      <c r="J87" s="15">
        <f t="shared" si="12"/>
        <v>200</v>
      </c>
      <c r="K87" s="16">
        <f>K88</f>
        <v>0</v>
      </c>
      <c r="L87" s="16">
        <f>L88</f>
        <v>0</v>
      </c>
      <c r="M87" s="15">
        <f t="shared" si="13"/>
        <v>200</v>
      </c>
      <c r="N87" s="22">
        <f>N88</f>
        <v>0</v>
      </c>
      <c r="O87" s="45">
        <f t="shared" si="14"/>
        <v>200</v>
      </c>
    </row>
    <row r="88" spans="1:15" s="10" customFormat="1" ht="16.5">
      <c r="A88" s="28" t="s">
        <v>115</v>
      </c>
      <c r="B88" s="23" t="s">
        <v>64</v>
      </c>
      <c r="C88" s="23" t="s">
        <v>9</v>
      </c>
      <c r="D88" s="23" t="s">
        <v>8</v>
      </c>
      <c r="E88" s="23" t="s">
        <v>112</v>
      </c>
      <c r="F88" s="16"/>
      <c r="G88" s="16"/>
      <c r="H88" s="16"/>
      <c r="I88" s="16">
        <v>200</v>
      </c>
      <c r="J88" s="15">
        <f t="shared" si="12"/>
        <v>200</v>
      </c>
      <c r="K88" s="16"/>
      <c r="L88" s="16"/>
      <c r="M88" s="15">
        <f t="shared" si="13"/>
        <v>200</v>
      </c>
      <c r="N88" s="48"/>
      <c r="O88" s="45">
        <f t="shared" si="14"/>
        <v>200</v>
      </c>
    </row>
    <row r="89" spans="1:15" s="10" customFormat="1" ht="16.5">
      <c r="A89" s="31" t="s">
        <v>116</v>
      </c>
      <c r="B89" s="23" t="s">
        <v>64</v>
      </c>
      <c r="C89" s="23" t="s">
        <v>9</v>
      </c>
      <c r="D89" s="23" t="s">
        <v>18</v>
      </c>
      <c r="E89" s="23"/>
      <c r="F89" s="16"/>
      <c r="G89" s="16"/>
      <c r="H89" s="16"/>
      <c r="I89" s="16">
        <f>I90</f>
        <v>44.8</v>
      </c>
      <c r="J89" s="15">
        <f t="shared" si="12"/>
        <v>44.8</v>
      </c>
      <c r="K89" s="16">
        <f>K90</f>
        <v>0</v>
      </c>
      <c r="L89" s="16">
        <f>L90</f>
        <v>0</v>
      </c>
      <c r="M89" s="15">
        <f t="shared" si="13"/>
        <v>44.8</v>
      </c>
      <c r="N89" s="22">
        <f>N90</f>
        <v>0</v>
      </c>
      <c r="O89" s="45">
        <f t="shared" si="14"/>
        <v>44.8</v>
      </c>
    </row>
    <row r="90" spans="1:15" s="10" customFormat="1" ht="16.5">
      <c r="A90" s="28" t="s">
        <v>115</v>
      </c>
      <c r="B90" s="23" t="s">
        <v>64</v>
      </c>
      <c r="C90" s="23" t="s">
        <v>9</v>
      </c>
      <c r="D90" s="23" t="s">
        <v>18</v>
      </c>
      <c r="E90" s="23" t="s">
        <v>112</v>
      </c>
      <c r="F90" s="16"/>
      <c r="G90" s="16"/>
      <c r="H90" s="16"/>
      <c r="I90" s="16">
        <v>44.8</v>
      </c>
      <c r="J90" s="15">
        <f t="shared" si="12"/>
        <v>44.8</v>
      </c>
      <c r="K90" s="16"/>
      <c r="L90" s="16"/>
      <c r="M90" s="15">
        <f t="shared" si="13"/>
        <v>44.8</v>
      </c>
      <c r="N90" s="48"/>
      <c r="O90" s="45">
        <f t="shared" si="14"/>
        <v>44.8</v>
      </c>
    </row>
    <row r="91" spans="1:15" s="10" customFormat="1" ht="16.5">
      <c r="A91" s="29" t="s">
        <v>34</v>
      </c>
      <c r="B91" s="23" t="s">
        <v>64</v>
      </c>
      <c r="C91" s="23" t="s">
        <v>15</v>
      </c>
      <c r="D91" s="23"/>
      <c r="E91" s="23"/>
      <c r="F91" s="16">
        <f>F92</f>
        <v>2030</v>
      </c>
      <c r="G91" s="16">
        <f>G92</f>
        <v>0</v>
      </c>
      <c r="H91" s="16">
        <f>H92</f>
        <v>2030</v>
      </c>
      <c r="I91" s="16">
        <f>I92</f>
        <v>-244.8</v>
      </c>
      <c r="J91" s="15">
        <f t="shared" si="12"/>
        <v>1785.2</v>
      </c>
      <c r="K91" s="16">
        <f>K92</f>
        <v>0</v>
      </c>
      <c r="L91" s="16">
        <f>L92</f>
        <v>0</v>
      </c>
      <c r="M91" s="15">
        <f t="shared" si="13"/>
        <v>1785.2</v>
      </c>
      <c r="N91" s="22">
        <f>N92</f>
        <v>0</v>
      </c>
      <c r="O91" s="45">
        <f t="shared" si="14"/>
        <v>1785.2</v>
      </c>
    </row>
    <row r="92" spans="1:15" s="10" customFormat="1" ht="16.5" customHeight="1">
      <c r="A92" s="38" t="s">
        <v>35</v>
      </c>
      <c r="B92" s="23" t="s">
        <v>64</v>
      </c>
      <c r="C92" s="23" t="s">
        <v>15</v>
      </c>
      <c r="D92" s="23" t="s">
        <v>10</v>
      </c>
      <c r="E92" s="23"/>
      <c r="F92" s="16">
        <f>F93+F94</f>
        <v>2030</v>
      </c>
      <c r="G92" s="16">
        <f>G93+G94</f>
        <v>0</v>
      </c>
      <c r="H92" s="16">
        <f>H93+H94</f>
        <v>2030</v>
      </c>
      <c r="I92" s="16">
        <f>I93+I94</f>
        <v>-244.8</v>
      </c>
      <c r="J92" s="15">
        <f t="shared" si="12"/>
        <v>1785.2</v>
      </c>
      <c r="K92" s="16">
        <f>K93+K94</f>
        <v>0</v>
      </c>
      <c r="L92" s="16">
        <f>L93+L94</f>
        <v>0</v>
      </c>
      <c r="M92" s="15">
        <f t="shared" si="13"/>
        <v>1785.2</v>
      </c>
      <c r="N92" s="22">
        <f>N93+N94</f>
        <v>0</v>
      </c>
      <c r="O92" s="45">
        <f t="shared" si="14"/>
        <v>1785.2</v>
      </c>
    </row>
    <row r="93" spans="1:15" s="10" customFormat="1" ht="15.75" customHeight="1">
      <c r="A93" s="31" t="s">
        <v>84</v>
      </c>
      <c r="B93" s="23" t="s">
        <v>64</v>
      </c>
      <c r="C93" s="23" t="s">
        <v>15</v>
      </c>
      <c r="D93" s="23" t="s">
        <v>10</v>
      </c>
      <c r="E93" s="23" t="s">
        <v>48</v>
      </c>
      <c r="F93" s="16"/>
      <c r="G93" s="16">
        <v>992</v>
      </c>
      <c r="H93" s="15">
        <f t="shared" si="15"/>
        <v>992</v>
      </c>
      <c r="I93" s="16"/>
      <c r="J93" s="15">
        <f t="shared" si="12"/>
        <v>992</v>
      </c>
      <c r="K93" s="16"/>
      <c r="L93" s="16"/>
      <c r="M93" s="15">
        <f t="shared" si="13"/>
        <v>992</v>
      </c>
      <c r="N93" s="48"/>
      <c r="O93" s="45">
        <f t="shared" si="14"/>
        <v>992</v>
      </c>
    </row>
    <row r="94" spans="1:15" s="10" customFormat="1" ht="17.25" customHeight="1">
      <c r="A94" s="38" t="s">
        <v>100</v>
      </c>
      <c r="B94" s="23" t="s">
        <v>64</v>
      </c>
      <c r="C94" s="23" t="s">
        <v>15</v>
      </c>
      <c r="D94" s="23" t="s">
        <v>65</v>
      </c>
      <c r="E94" s="23" t="s">
        <v>36</v>
      </c>
      <c r="F94" s="16">
        <f>613.2+180+992+244.8</f>
        <v>2030</v>
      </c>
      <c r="G94" s="16">
        <v>-992</v>
      </c>
      <c r="H94" s="15">
        <f t="shared" si="15"/>
        <v>1038</v>
      </c>
      <c r="I94" s="16">
        <f>-200-44.8</f>
        <v>-244.8</v>
      </c>
      <c r="J94" s="15">
        <f t="shared" si="12"/>
        <v>793.2</v>
      </c>
      <c r="K94" s="16"/>
      <c r="L94" s="16"/>
      <c r="M94" s="15">
        <f t="shared" si="13"/>
        <v>793.2</v>
      </c>
      <c r="N94" s="46"/>
      <c r="O94" s="45">
        <f t="shared" si="14"/>
        <v>793.2</v>
      </c>
    </row>
    <row r="95" spans="1:15" s="10" customFormat="1" ht="18.75" customHeight="1">
      <c r="A95" s="28" t="s">
        <v>108</v>
      </c>
      <c r="B95" s="23" t="s">
        <v>105</v>
      </c>
      <c r="C95" s="23"/>
      <c r="D95" s="23"/>
      <c r="E95" s="23"/>
      <c r="F95" s="16"/>
      <c r="G95" s="16"/>
      <c r="H95" s="15">
        <f t="shared" si="15"/>
        <v>0</v>
      </c>
      <c r="I95" s="16">
        <f>I96</f>
        <v>308.4</v>
      </c>
      <c r="J95" s="15">
        <f t="shared" si="12"/>
        <v>308.4</v>
      </c>
      <c r="K95" s="16">
        <f aca="true" t="shared" si="16" ref="K95:N97">K96</f>
        <v>359.7</v>
      </c>
      <c r="L95" s="16">
        <f t="shared" si="16"/>
        <v>51.4</v>
      </c>
      <c r="M95" s="15">
        <f t="shared" si="13"/>
        <v>719.4999999999999</v>
      </c>
      <c r="N95" s="22">
        <f t="shared" si="16"/>
        <v>0</v>
      </c>
      <c r="O95" s="45">
        <f t="shared" si="14"/>
        <v>719.4999999999999</v>
      </c>
    </row>
    <row r="96" spans="1:15" s="10" customFormat="1" ht="17.25" customHeight="1">
      <c r="A96" s="29" t="s">
        <v>34</v>
      </c>
      <c r="B96" s="23" t="s">
        <v>105</v>
      </c>
      <c r="C96" s="23" t="s">
        <v>15</v>
      </c>
      <c r="D96" s="23"/>
      <c r="E96" s="23"/>
      <c r="F96" s="16"/>
      <c r="G96" s="16"/>
      <c r="H96" s="15">
        <f t="shared" si="15"/>
        <v>0</v>
      </c>
      <c r="I96" s="16">
        <f>I97</f>
        <v>308.4</v>
      </c>
      <c r="J96" s="15">
        <f t="shared" si="12"/>
        <v>308.4</v>
      </c>
      <c r="K96" s="16">
        <f t="shared" si="16"/>
        <v>359.7</v>
      </c>
      <c r="L96" s="16">
        <f t="shared" si="16"/>
        <v>51.4</v>
      </c>
      <c r="M96" s="15">
        <f t="shared" si="13"/>
        <v>719.4999999999999</v>
      </c>
      <c r="N96" s="22">
        <f t="shared" si="16"/>
        <v>0</v>
      </c>
      <c r="O96" s="45">
        <f t="shared" si="14"/>
        <v>719.4999999999999</v>
      </c>
    </row>
    <row r="97" spans="1:15" s="10" customFormat="1" ht="17.25" customHeight="1">
      <c r="A97" s="28" t="s">
        <v>109</v>
      </c>
      <c r="B97" s="23" t="s">
        <v>105</v>
      </c>
      <c r="C97" s="23" t="s">
        <v>15</v>
      </c>
      <c r="D97" s="23" t="s">
        <v>18</v>
      </c>
      <c r="E97" s="23"/>
      <c r="F97" s="16"/>
      <c r="G97" s="16"/>
      <c r="H97" s="15">
        <f t="shared" si="15"/>
        <v>0</v>
      </c>
      <c r="I97" s="16">
        <f>I98</f>
        <v>308.4</v>
      </c>
      <c r="J97" s="15">
        <f t="shared" si="12"/>
        <v>308.4</v>
      </c>
      <c r="K97" s="16">
        <f t="shared" si="16"/>
        <v>359.7</v>
      </c>
      <c r="L97" s="16">
        <f t="shared" si="16"/>
        <v>51.4</v>
      </c>
      <c r="M97" s="15">
        <f t="shared" si="13"/>
        <v>719.4999999999999</v>
      </c>
      <c r="N97" s="22">
        <f t="shared" si="16"/>
        <v>0</v>
      </c>
      <c r="O97" s="45">
        <f t="shared" si="14"/>
        <v>719.4999999999999</v>
      </c>
    </row>
    <row r="98" spans="1:15" s="10" customFormat="1" ht="17.25" customHeight="1">
      <c r="A98" s="28" t="s">
        <v>110</v>
      </c>
      <c r="B98" s="23" t="s">
        <v>105</v>
      </c>
      <c r="C98" s="23" t="s">
        <v>15</v>
      </c>
      <c r="D98" s="23" t="s">
        <v>18</v>
      </c>
      <c r="E98" s="23" t="s">
        <v>107</v>
      </c>
      <c r="F98" s="16"/>
      <c r="G98" s="16"/>
      <c r="H98" s="15">
        <f t="shared" si="15"/>
        <v>0</v>
      </c>
      <c r="I98" s="16">
        <v>308.4</v>
      </c>
      <c r="J98" s="15">
        <f t="shared" si="12"/>
        <v>308.4</v>
      </c>
      <c r="K98" s="16">
        <v>359.7</v>
      </c>
      <c r="L98" s="16">
        <v>51.4</v>
      </c>
      <c r="M98" s="15">
        <f t="shared" si="13"/>
        <v>719.4999999999999</v>
      </c>
      <c r="N98" s="46"/>
      <c r="O98" s="45">
        <f t="shared" si="14"/>
        <v>719.4999999999999</v>
      </c>
    </row>
    <row r="99" spans="1:15" s="10" customFormat="1" ht="16.5">
      <c r="A99" s="38" t="s">
        <v>60</v>
      </c>
      <c r="B99" s="21" t="s">
        <v>42</v>
      </c>
      <c r="C99" s="21"/>
      <c r="D99" s="21"/>
      <c r="E99" s="21"/>
      <c r="F99" s="22">
        <f>F101</f>
        <v>1735.4</v>
      </c>
      <c r="G99" s="22">
        <f>G101</f>
        <v>0</v>
      </c>
      <c r="H99" s="15">
        <f t="shared" si="15"/>
        <v>1735.4</v>
      </c>
      <c r="I99" s="22">
        <f>I101+I103</f>
        <v>0</v>
      </c>
      <c r="J99" s="15">
        <f t="shared" si="12"/>
        <v>1735.4</v>
      </c>
      <c r="K99" s="22">
        <f>K101+K103</f>
        <v>0</v>
      </c>
      <c r="L99" s="22">
        <f>L101+L103</f>
        <v>0</v>
      </c>
      <c r="M99" s="15">
        <f t="shared" si="13"/>
        <v>1735.4</v>
      </c>
      <c r="N99" s="22">
        <f>N101+N103</f>
        <v>0</v>
      </c>
      <c r="O99" s="45">
        <f t="shared" si="14"/>
        <v>1735.4</v>
      </c>
    </row>
    <row r="100" spans="1:15" s="10" customFormat="1" ht="16.5">
      <c r="A100" s="38" t="s">
        <v>61</v>
      </c>
      <c r="B100" s="23" t="s">
        <v>62</v>
      </c>
      <c r="C100" s="21"/>
      <c r="D100" s="21"/>
      <c r="E100" s="21"/>
      <c r="F100" s="22">
        <f>F101</f>
        <v>1735.4</v>
      </c>
      <c r="G100" s="22"/>
      <c r="H100" s="15">
        <f t="shared" si="15"/>
        <v>1735.4</v>
      </c>
      <c r="I100" s="22"/>
      <c r="J100" s="15">
        <f t="shared" si="12"/>
        <v>1735.4</v>
      </c>
      <c r="K100" s="22"/>
      <c r="L100" s="22"/>
      <c r="M100" s="15">
        <f t="shared" si="13"/>
        <v>1735.4</v>
      </c>
      <c r="N100" s="22"/>
      <c r="O100" s="45">
        <f t="shared" si="14"/>
        <v>1735.4</v>
      </c>
    </row>
    <row r="101" spans="1:15" s="10" customFormat="1" ht="16.5">
      <c r="A101" s="33" t="s">
        <v>14</v>
      </c>
      <c r="B101" s="23" t="s">
        <v>62</v>
      </c>
      <c r="C101" s="23" t="s">
        <v>11</v>
      </c>
      <c r="D101" s="23" t="s">
        <v>12</v>
      </c>
      <c r="E101" s="23"/>
      <c r="F101" s="16">
        <f>F102</f>
        <v>1735.4</v>
      </c>
      <c r="G101" s="16">
        <f>G102</f>
        <v>0</v>
      </c>
      <c r="H101" s="15">
        <f t="shared" si="15"/>
        <v>1735.4</v>
      </c>
      <c r="I101" s="16">
        <f>I102</f>
        <v>0</v>
      </c>
      <c r="J101" s="15">
        <f t="shared" si="12"/>
        <v>1735.4</v>
      </c>
      <c r="K101" s="16">
        <f>K102</f>
        <v>0</v>
      </c>
      <c r="L101" s="16">
        <f>L102</f>
        <v>0</v>
      </c>
      <c r="M101" s="15">
        <f t="shared" si="13"/>
        <v>1735.4</v>
      </c>
      <c r="N101" s="22">
        <f>N102</f>
        <v>0</v>
      </c>
      <c r="O101" s="45">
        <f t="shared" si="14"/>
        <v>1735.4</v>
      </c>
    </row>
    <row r="102" spans="1:15" s="10" customFormat="1" ht="16.5">
      <c r="A102" s="38" t="s">
        <v>72</v>
      </c>
      <c r="B102" s="23" t="s">
        <v>62</v>
      </c>
      <c r="C102" s="23" t="s">
        <v>11</v>
      </c>
      <c r="D102" s="23" t="s">
        <v>12</v>
      </c>
      <c r="E102" s="23" t="s">
        <v>30</v>
      </c>
      <c r="F102" s="16">
        <v>1735.4</v>
      </c>
      <c r="G102" s="16"/>
      <c r="H102" s="15">
        <f t="shared" si="15"/>
        <v>1735.4</v>
      </c>
      <c r="I102" s="16"/>
      <c r="J102" s="15">
        <f t="shared" si="12"/>
        <v>1735.4</v>
      </c>
      <c r="K102" s="16"/>
      <c r="L102" s="16"/>
      <c r="M102" s="15">
        <f t="shared" si="13"/>
        <v>1735.4</v>
      </c>
      <c r="N102" s="46"/>
      <c r="O102" s="45">
        <f t="shared" si="14"/>
        <v>1735.4</v>
      </c>
    </row>
    <row r="103" spans="1:15" s="10" customFormat="1" ht="33" hidden="1">
      <c r="A103" s="28" t="s">
        <v>121</v>
      </c>
      <c r="B103" s="23" t="s">
        <v>119</v>
      </c>
      <c r="C103" s="23"/>
      <c r="D103" s="23"/>
      <c r="E103" s="23"/>
      <c r="F103" s="16"/>
      <c r="G103" s="32"/>
      <c r="H103" s="15"/>
      <c r="I103" s="32">
        <f>I104</f>
        <v>0</v>
      </c>
      <c r="J103" s="15">
        <f t="shared" si="12"/>
        <v>0</v>
      </c>
      <c r="K103" s="32">
        <f aca="true" t="shared" si="17" ref="K103:L105">K104</f>
        <v>0</v>
      </c>
      <c r="L103" s="32">
        <f t="shared" si="17"/>
        <v>0</v>
      </c>
      <c r="M103" s="15">
        <f>J103+K103</f>
        <v>0</v>
      </c>
      <c r="N103" s="46"/>
      <c r="O103" s="43"/>
    </row>
    <row r="104" spans="1:15" s="10" customFormat="1" ht="16.5" hidden="1">
      <c r="A104" s="33" t="s">
        <v>120</v>
      </c>
      <c r="B104" s="23" t="s">
        <v>119</v>
      </c>
      <c r="C104" s="23" t="s">
        <v>9</v>
      </c>
      <c r="D104" s="23"/>
      <c r="E104" s="23"/>
      <c r="F104" s="16"/>
      <c r="G104" s="32"/>
      <c r="H104" s="15"/>
      <c r="I104" s="32">
        <f>I105</f>
        <v>0</v>
      </c>
      <c r="J104" s="15">
        <f t="shared" si="12"/>
        <v>0</v>
      </c>
      <c r="K104" s="32">
        <f t="shared" si="17"/>
        <v>0</v>
      </c>
      <c r="L104" s="32">
        <f t="shared" si="17"/>
        <v>0</v>
      </c>
      <c r="M104" s="15">
        <f>J104+K104</f>
        <v>0</v>
      </c>
      <c r="N104" s="46"/>
      <c r="O104" s="43"/>
    </row>
    <row r="105" spans="1:15" s="10" customFormat="1" ht="16.5" hidden="1">
      <c r="A105" s="33" t="s">
        <v>113</v>
      </c>
      <c r="B105" s="23" t="s">
        <v>119</v>
      </c>
      <c r="C105" s="23" t="s">
        <v>9</v>
      </c>
      <c r="D105" s="23" t="s">
        <v>8</v>
      </c>
      <c r="E105" s="23"/>
      <c r="F105" s="16"/>
      <c r="G105" s="32"/>
      <c r="H105" s="15"/>
      <c r="I105" s="32">
        <f>I106</f>
        <v>0</v>
      </c>
      <c r="J105" s="15">
        <f t="shared" si="12"/>
        <v>0</v>
      </c>
      <c r="K105" s="32">
        <f t="shared" si="17"/>
        <v>0</v>
      </c>
      <c r="L105" s="32">
        <f t="shared" si="17"/>
        <v>0</v>
      </c>
      <c r="M105" s="15">
        <f>J105+K105</f>
        <v>0</v>
      </c>
      <c r="N105" s="46"/>
      <c r="O105" s="43"/>
    </row>
    <row r="106" spans="1:15" s="10" customFormat="1" ht="16.5" hidden="1">
      <c r="A106" s="31" t="s">
        <v>118</v>
      </c>
      <c r="B106" s="23" t="s">
        <v>119</v>
      </c>
      <c r="C106" s="23" t="s">
        <v>9</v>
      </c>
      <c r="D106" s="23" t="s">
        <v>8</v>
      </c>
      <c r="E106" s="23" t="s">
        <v>2</v>
      </c>
      <c r="F106" s="16"/>
      <c r="G106" s="32"/>
      <c r="H106" s="15"/>
      <c r="I106" s="32"/>
      <c r="J106" s="15">
        <f t="shared" si="12"/>
        <v>0</v>
      </c>
      <c r="K106" s="32"/>
      <c r="L106" s="32"/>
      <c r="M106" s="15">
        <f>J106+K106</f>
        <v>0</v>
      </c>
      <c r="N106" s="46"/>
      <c r="O106" s="43"/>
    </row>
    <row r="107" spans="1:15" s="10" customFormat="1" ht="16.5">
      <c r="A107" s="33" t="s">
        <v>81</v>
      </c>
      <c r="B107" s="24"/>
      <c r="C107" s="23"/>
      <c r="D107" s="23"/>
      <c r="E107" s="23"/>
      <c r="F107" s="22">
        <f>F17+F99</f>
        <v>60980.299999999996</v>
      </c>
      <c r="G107" s="26">
        <f>G17+G99</f>
        <v>525</v>
      </c>
      <c r="H107" s="15">
        <f t="shared" si="15"/>
        <v>61505.299999999996</v>
      </c>
      <c r="I107" s="26">
        <f>I17+I99</f>
        <v>1838.8000000000002</v>
      </c>
      <c r="J107" s="15">
        <f t="shared" si="12"/>
        <v>63344.1</v>
      </c>
      <c r="K107" s="26">
        <f>K17+K99</f>
        <v>2183.1</v>
      </c>
      <c r="L107" s="26">
        <f>L17+L99</f>
        <v>-448.6</v>
      </c>
      <c r="M107" s="15">
        <f>M17+M99</f>
        <v>65078.6</v>
      </c>
      <c r="N107" s="26">
        <f>N17+N99</f>
        <v>0</v>
      </c>
      <c r="O107" s="15">
        <f>O17+O99</f>
        <v>65078.6</v>
      </c>
    </row>
    <row r="108" spans="1:13" ht="16.5">
      <c r="A108" s="2"/>
      <c r="B108" s="2"/>
      <c r="C108" s="12"/>
      <c r="D108" s="12"/>
      <c r="E108" s="12"/>
      <c r="F108" s="6"/>
      <c r="G108" s="6"/>
      <c r="H108" s="6"/>
      <c r="I108" s="6"/>
      <c r="J108" s="6"/>
      <c r="K108" s="6"/>
      <c r="L108" s="6"/>
      <c r="M108" s="6"/>
    </row>
    <row r="110" ht="12.75">
      <c r="F110" s="27"/>
    </row>
    <row r="115" ht="12.75">
      <c r="G115">
        <f>60980.3+525</f>
        <v>61505.3</v>
      </c>
    </row>
  </sheetData>
  <sheetProtection/>
  <mergeCells count="2">
    <mergeCell ref="A12:M12"/>
    <mergeCell ref="A11:M11"/>
  </mergeCells>
  <printOptions horizontalCentered="1"/>
  <pageMargins left="0.984251968503937" right="0.1968503937007874" top="0.5905511811023623" bottom="0.5905511811023623" header="0.3937007874015748" footer="0.3937007874015748"/>
  <pageSetup fitToHeight="2" fitToWidth="1" horizontalDpi="600" verticalDpi="600" orientation="portrait" paperSize="9" scale="7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з</cp:lastModifiedBy>
  <cp:lastPrinted>2011-12-20T10:34:28Z</cp:lastPrinted>
  <dcterms:created xsi:type="dcterms:W3CDTF">2006-10-24T10:14:30Z</dcterms:created>
  <dcterms:modified xsi:type="dcterms:W3CDTF">2011-12-29T04:53:57Z</dcterms:modified>
  <cp:category/>
  <cp:version/>
  <cp:contentType/>
  <cp:contentStatus/>
</cp:coreProperties>
</file>