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 activeTab="1"/>
  </bookViews>
  <sheets>
    <sheet name="ДЗ_БюдСр" sheetId="4" r:id="rId1"/>
    <sheet name="ДЗ_ВнеБюдСр" sheetId="3" r:id="rId2"/>
    <sheet name="КЗ_БюдСр" sheetId="1" r:id="rId3"/>
    <sheet name="КЗ_ВнеБюдСр" sheetId="2" r:id="rId4"/>
  </sheets>
  <definedNames>
    <definedName name="_xlnm.Print_Area" localSheetId="0">ДЗ_БюдСр!$A$1:$L$23</definedName>
    <definedName name="_xlnm.Print_Area" localSheetId="1">ДЗ_ВнеБюдСр!$A$1:$H$21</definedName>
    <definedName name="_xlnm.Print_Area" localSheetId="3">КЗ_ВнеБюдСр!$A$1:$I$25</definedName>
  </definedNames>
  <calcPr calcId="125725"/>
</workbook>
</file>

<file path=xl/calcChain.xml><?xml version="1.0" encoding="utf-8"?>
<calcChain xmlns="http://schemas.openxmlformats.org/spreadsheetml/2006/main">
  <c r="G21" i="3"/>
  <c r="G20"/>
  <c r="G19"/>
  <c r="G18"/>
  <c r="G17"/>
  <c r="G16"/>
  <c r="G15"/>
  <c r="G14"/>
  <c r="G13"/>
  <c r="G12"/>
  <c r="G11"/>
  <c r="G10"/>
  <c r="G9"/>
  <c r="G8"/>
  <c r="G7"/>
  <c r="I25" i="2"/>
  <c r="I23"/>
  <c r="I22"/>
  <c r="I20"/>
  <c r="I19"/>
  <c r="I18"/>
  <c r="I8"/>
  <c r="H21" i="3"/>
  <c r="H19"/>
  <c r="H7"/>
  <c r="O11" i="1"/>
  <c r="I21" i="2"/>
  <c r="H25"/>
  <c r="H24"/>
  <c r="H22"/>
  <c r="H21"/>
  <c r="H20"/>
  <c r="H19"/>
  <c r="H18"/>
  <c r="H17"/>
  <c r="H16"/>
  <c r="H15"/>
  <c r="H13"/>
  <c r="H12"/>
  <c r="H11"/>
  <c r="H10"/>
  <c r="H9"/>
  <c r="N26" i="1"/>
  <c r="N25"/>
  <c r="N23"/>
  <c r="N22"/>
  <c r="N21"/>
  <c r="N20"/>
  <c r="N19"/>
  <c r="N18"/>
  <c r="N17"/>
  <c r="N16"/>
  <c r="N15"/>
  <c r="N14"/>
  <c r="N12"/>
  <c r="N11"/>
  <c r="N10"/>
  <c r="N9"/>
  <c r="N8"/>
  <c r="L23" i="4"/>
  <c r="L21"/>
  <c r="L20"/>
  <c r="L19"/>
  <c r="L18"/>
  <c r="L17"/>
  <c r="L16"/>
  <c r="L15"/>
  <c r="L14"/>
  <c r="L12"/>
  <c r="L11"/>
  <c r="L10"/>
  <c r="L9"/>
  <c r="L8"/>
  <c r="I24" i="1" l="1"/>
  <c r="K22" i="4" l="1"/>
  <c r="J22"/>
  <c r="I22"/>
  <c r="H22"/>
  <c r="G22"/>
  <c r="F22"/>
  <c r="E22"/>
  <c r="D22"/>
  <c r="C22"/>
  <c r="B22"/>
  <c r="L22" s="1"/>
  <c r="K13"/>
  <c r="K7" s="1"/>
  <c r="J13"/>
  <c r="I13"/>
  <c r="H13"/>
  <c r="G13"/>
  <c r="F13"/>
  <c r="E13"/>
  <c r="D13"/>
  <c r="C13"/>
  <c r="B13"/>
  <c r="F19" i="3"/>
  <c r="E19"/>
  <c r="D19"/>
  <c r="C19"/>
  <c r="B19"/>
  <c r="F12"/>
  <c r="E12"/>
  <c r="D12"/>
  <c r="C12"/>
  <c r="B12"/>
  <c r="G23" i="2"/>
  <c r="F23"/>
  <c r="E23"/>
  <c r="D23"/>
  <c r="C23"/>
  <c r="B23"/>
  <c r="G14"/>
  <c r="F14"/>
  <c r="E14"/>
  <c r="D14"/>
  <c r="C14"/>
  <c r="B14"/>
  <c r="M24" i="1"/>
  <c r="L24"/>
  <c r="K24"/>
  <c r="J24"/>
  <c r="H24"/>
  <c r="G24"/>
  <c r="F24"/>
  <c r="E24"/>
  <c r="D24"/>
  <c r="C24"/>
  <c r="B24"/>
  <c r="M13"/>
  <c r="L13"/>
  <c r="K13"/>
  <c r="J13"/>
  <c r="I13"/>
  <c r="H13"/>
  <c r="G13"/>
  <c r="F13"/>
  <c r="E13"/>
  <c r="D13"/>
  <c r="C13"/>
  <c r="B13"/>
  <c r="H14" i="2" l="1"/>
  <c r="F8"/>
  <c r="H23"/>
  <c r="D8"/>
  <c r="N13" i="1"/>
  <c r="N24"/>
  <c r="C7"/>
  <c r="G7"/>
  <c r="F7"/>
  <c r="E7"/>
  <c r="D7"/>
  <c r="O7" s="1"/>
  <c r="H7"/>
  <c r="M7"/>
  <c r="B7" i="3"/>
  <c r="F7"/>
  <c r="D7"/>
  <c r="L13" i="4"/>
  <c r="F7"/>
  <c r="I7"/>
  <c r="D7"/>
  <c r="E7"/>
  <c r="H7"/>
  <c r="J7"/>
  <c r="J7" i="1"/>
  <c r="C7" i="4"/>
  <c r="L7" i="1"/>
  <c r="B7"/>
  <c r="C8" i="2"/>
  <c r="B8"/>
  <c r="G8"/>
  <c r="B7" i="4"/>
  <c r="G7"/>
  <c r="E7" i="3"/>
  <c r="C7"/>
  <c r="E8" i="2"/>
  <c r="I7" i="1"/>
  <c r="K7"/>
  <c r="H8" i="2" l="1"/>
  <c r="N7" i="1"/>
  <c r="L7" i="4"/>
</calcChain>
</file>

<file path=xl/sharedStrings.xml><?xml version="1.0" encoding="utf-8"?>
<sst xmlns="http://schemas.openxmlformats.org/spreadsheetml/2006/main" count="130" uniqueCount="48">
  <si>
    <t>Наименование сферы (органов управления и муниципальных учреждений, относящихся к сфере) и мероприятий расходов</t>
  </si>
  <si>
    <t xml:space="preserve">Всего кредиторская задолженность </t>
  </si>
  <si>
    <t>Показатель</t>
  </si>
  <si>
    <t>Аппарат управления</t>
  </si>
  <si>
    <t xml:space="preserve">в т.ч. 
просро-ченная задолжен-ность </t>
  </si>
  <si>
    <t xml:space="preserve">Образование </t>
  </si>
  <si>
    <t>Культура</t>
  </si>
  <si>
    <t>Социальная политика</t>
  </si>
  <si>
    <t>ЖКХ</t>
  </si>
  <si>
    <t>Капитальное строительство</t>
  </si>
  <si>
    <t>Муниципальные казенные и бюджетные учреждения, подведомственные мэрии города Череповца</t>
  </si>
  <si>
    <t>Физическая культура и спорт</t>
  </si>
  <si>
    <t>Муниципальные казенные учреждения, подведомственные комитету по управлению имуществом города</t>
  </si>
  <si>
    <t>Прочие расходы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</si>
  <si>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</si>
  <si>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</si>
  <si>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</si>
  <si>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</si>
  <si>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</si>
  <si>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отопление</t>
  </si>
  <si>
    <t>освещение</t>
  </si>
  <si>
    <t>водоснабжение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</si>
  <si>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</si>
  <si>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</si>
  <si>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</si>
  <si>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</si>
  <si>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</si>
  <si>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</si>
  <si>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</si>
  <si>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продукты питания</t>
  </si>
  <si>
    <t>прочие материальные запасы</t>
  </si>
  <si>
    <t xml:space="preserve">Всего дебиторская задолженность </t>
  </si>
  <si>
    <t>Муниципальное образование области город Череповец</t>
  </si>
  <si>
    <t>Объем дебиторской задолженности по внебюджетным средствам на 1 октября 2016 года.</t>
  </si>
  <si>
    <t>Объем кредиторской задолженности по внебюджетным средствам на 1 октября 2016 года.</t>
  </si>
  <si>
    <t>Прочие расходы, в т.ч. МКУ "ФБЦ"</t>
  </si>
  <si>
    <t>рублей</t>
  </si>
  <si>
    <t>Социальные выплаты и льготы отдельным категориям граждан</t>
  </si>
  <si>
    <t xml:space="preserve">в том числе 
просроченная задолженность </t>
  </si>
  <si>
    <t>Задолженность всего, в том числе:</t>
  </si>
  <si>
    <t>Коммунальные услуги, в том числе:</t>
  </si>
  <si>
    <t>Прочие расходы, в том числе ФБЦ</t>
  </si>
  <si>
    <t xml:space="preserve">в том числе. 
просроченная задолженность </t>
  </si>
  <si>
    <t>в том числе 
просроченная задолженность</t>
  </si>
  <si>
    <t>Объем кредиторской задолженности по бюджетным средствам на 1 октября 2016 года</t>
  </si>
  <si>
    <t>Объем дебиторской задолженности по бюджетным средствам на 1 октября 2016 года</t>
  </si>
  <si>
    <t>Увеличение стоимости материальных запасов, в том  числе:</t>
  </si>
  <si>
    <t>Увеличение стоимости материальных запасов, в том числе: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</si>
</sst>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3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49" fontId="3" fillId="2" borderId="1">
      <alignment horizontal="left" vertical="top"/>
    </xf>
    <xf numFmtId="0" fontId="3" fillId="3" borderId="1">
      <alignment horizontal="left" vertical="top" wrapText="1"/>
    </xf>
    <xf numFmtId="0" fontId="3" fillId="4" borderId="1">
      <alignment horizontal="left" vertical="top" wrapText="1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>
      <alignment horizontal="left" vertical="top" wrapText="1"/>
    </xf>
  </cellStyleXfs>
  <cellXfs count="66">
    <xf numFmtId="0" fontId="0" fillId="0" borderId="0" xfId="0"/>
    <xf numFmtId="0" fontId="4" fillId="5" borderId="5" xfId="2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1" fillId="5" borderId="0" xfId="0" applyFont="1" applyFill="1" applyAlignment="1">
      <alignment horizontal="center"/>
    </xf>
    <xf numFmtId="49" fontId="4" fillId="5" borderId="6" xfId="2" applyNumberFormat="1" applyFont="1" applyFill="1" applyBorder="1" applyAlignment="1">
      <alignment horizontal="center" vertical="center" wrapText="1"/>
    </xf>
    <xf numFmtId="49" fontId="4" fillId="5" borderId="5" xfId="2" applyNumberFormat="1" applyFont="1" applyFill="1" applyBorder="1" applyAlignment="1">
      <alignment horizontal="center" vertical="center" wrapText="1"/>
    </xf>
    <xf numFmtId="0" fontId="4" fillId="5" borderId="6" xfId="2" applyNumberFormat="1" applyFont="1" applyFill="1" applyBorder="1" applyAlignment="1">
      <alignment horizontal="center" vertical="center" wrapText="1"/>
    </xf>
    <xf numFmtId="0" fontId="5" fillId="5" borderId="0" xfId="3" applyFont="1" applyFill="1" applyBorder="1">
      <alignment horizontal="left" vertical="top" wrapText="1"/>
    </xf>
    <xf numFmtId="4" fontId="5" fillId="5" borderId="0" xfId="0" applyNumberFormat="1" applyFont="1" applyFill="1" applyBorder="1" applyAlignment="1" applyProtection="1">
      <alignment horizontal="right" vertical="center"/>
      <protection locked="0"/>
    </xf>
    <xf numFmtId="4" fontId="4" fillId="5" borderId="0" xfId="0" applyNumberFormat="1" applyFont="1" applyFill="1" applyBorder="1" applyAlignment="1">
      <alignment horizontal="right" vertical="center"/>
    </xf>
    <xf numFmtId="0" fontId="2" fillId="5" borderId="0" xfId="0" applyFont="1" applyFill="1" applyBorder="1"/>
    <xf numFmtId="4" fontId="2" fillId="5" borderId="0" xfId="0" applyNumberFormat="1" applyFont="1" applyFill="1"/>
    <xf numFmtId="0" fontId="7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right"/>
    </xf>
    <xf numFmtId="0" fontId="10" fillId="5" borderId="8" xfId="3" applyFont="1" applyFill="1" applyBorder="1">
      <alignment horizontal="left" vertical="top" wrapText="1"/>
    </xf>
    <xf numFmtId="4" fontId="10" fillId="5" borderId="6" xfId="4" applyNumberFormat="1" applyFont="1" applyFill="1" applyBorder="1" applyAlignment="1">
      <alignment horizontal="right" vertical="center"/>
    </xf>
    <xf numFmtId="0" fontId="9" fillId="5" borderId="1" xfId="3" applyFont="1" applyFill="1">
      <alignment horizontal="left" vertical="top" wrapText="1"/>
    </xf>
    <xf numFmtId="4" fontId="9" fillId="5" borderId="6" xfId="5" applyNumberFormat="1" applyFont="1" applyFill="1" applyBorder="1" applyAlignment="1" applyProtection="1">
      <alignment horizontal="right" vertical="center"/>
      <protection locked="0"/>
    </xf>
    <xf numFmtId="4" fontId="9" fillId="5" borderId="6" xfId="0" applyNumberFormat="1" applyFont="1" applyFill="1" applyBorder="1" applyAlignment="1" applyProtection="1">
      <alignment horizontal="right" vertical="center"/>
      <protection locked="0"/>
    </xf>
    <xf numFmtId="4" fontId="9" fillId="5" borderId="6" xfId="4" applyNumberFormat="1" applyFont="1" applyFill="1" applyBorder="1" applyAlignment="1">
      <alignment horizontal="right" vertical="center"/>
    </xf>
    <xf numFmtId="4" fontId="9" fillId="5" borderId="6" xfId="5" applyNumberFormat="1" applyFont="1" applyFill="1" applyBorder="1" applyAlignment="1">
      <alignment horizontal="right" vertical="center"/>
    </xf>
    <xf numFmtId="0" fontId="11" fillId="5" borderId="1" xfId="3" applyFont="1" applyFill="1">
      <alignment horizontal="left" vertical="top" wrapText="1"/>
    </xf>
    <xf numFmtId="4" fontId="11" fillId="5" borderId="6" xfId="5" applyNumberFormat="1" applyFont="1" applyFill="1" applyBorder="1" applyAlignment="1" applyProtection="1">
      <alignment horizontal="right" vertical="center"/>
      <protection locked="0"/>
    </xf>
    <xf numFmtId="4" fontId="11" fillId="5" borderId="6" xfId="0" applyNumberFormat="1" applyFont="1" applyFill="1" applyBorder="1" applyAlignment="1" applyProtection="1">
      <alignment horizontal="right" vertical="center"/>
      <protection locked="0"/>
    </xf>
    <xf numFmtId="4" fontId="11" fillId="5" borderId="6" xfId="4" applyNumberFormat="1" applyFont="1" applyFill="1" applyBorder="1" applyAlignment="1">
      <alignment horizontal="right" vertical="center"/>
    </xf>
    <xf numFmtId="0" fontId="9" fillId="5" borderId="9" xfId="3" applyFont="1" applyFill="1" applyBorder="1">
      <alignment horizontal="left" vertical="top" wrapText="1"/>
    </xf>
    <xf numFmtId="4" fontId="9" fillId="5" borderId="5" xfId="5" applyNumberFormat="1" applyFont="1" applyFill="1" applyBorder="1" applyAlignment="1">
      <alignment horizontal="right" vertical="center"/>
    </xf>
    <xf numFmtId="0" fontId="11" fillId="5" borderId="6" xfId="3" applyFont="1" applyFill="1" applyBorder="1">
      <alignment horizontal="left" vertical="top" wrapText="1"/>
    </xf>
    <xf numFmtId="0" fontId="11" fillId="5" borderId="6" xfId="6" applyFont="1" applyFill="1" applyBorder="1">
      <alignment horizontal="left" vertical="top" wrapText="1"/>
    </xf>
    <xf numFmtId="0" fontId="12" fillId="5" borderId="0" xfId="0" applyFont="1" applyFill="1"/>
    <xf numFmtId="0" fontId="13" fillId="5" borderId="0" xfId="0" applyFont="1" applyFill="1"/>
    <xf numFmtId="0" fontId="9" fillId="5" borderId="0" xfId="3" applyFont="1" applyFill="1" applyBorder="1">
      <alignment horizontal="left" vertical="top" wrapText="1"/>
    </xf>
    <xf numFmtId="4" fontId="9" fillId="5" borderId="0" xfId="0" applyNumberFormat="1" applyFont="1" applyFill="1" applyBorder="1" applyAlignment="1" applyProtection="1">
      <alignment horizontal="right" vertical="center"/>
      <protection locked="0"/>
    </xf>
    <xf numFmtId="4" fontId="10" fillId="5" borderId="0" xfId="0" applyNumberFormat="1" applyFont="1" applyFill="1" applyBorder="1" applyAlignment="1">
      <alignment horizontal="right" vertical="center"/>
    </xf>
    <xf numFmtId="0" fontId="12" fillId="5" borderId="0" xfId="0" applyFont="1" applyFill="1" applyBorder="1"/>
    <xf numFmtId="0" fontId="8" fillId="5" borderId="0" xfId="0" applyFont="1" applyFill="1"/>
    <xf numFmtId="0" fontId="9" fillId="5" borderId="0" xfId="0" applyFont="1" applyFill="1"/>
    <xf numFmtId="0" fontId="11" fillId="5" borderId="0" xfId="0" applyFont="1" applyFill="1"/>
    <xf numFmtId="0" fontId="8" fillId="5" borderId="0" xfId="0" applyFont="1" applyFill="1" applyBorder="1"/>
    <xf numFmtId="4" fontId="12" fillId="5" borderId="0" xfId="0" applyNumberFormat="1" applyFont="1" applyFill="1"/>
    <xf numFmtId="4" fontId="10" fillId="5" borderId="6" xfId="0" applyNumberFormat="1" applyFont="1" applyFill="1" applyBorder="1" applyAlignment="1">
      <alignment vertical="center"/>
    </xf>
    <xf numFmtId="4" fontId="9" fillId="5" borderId="6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11" fillId="5" borderId="6" xfId="0" applyFont="1" applyFill="1" applyBorder="1" applyAlignment="1">
      <alignment vertical="center"/>
    </xf>
    <xf numFmtId="4" fontId="11" fillId="5" borderId="6" xfId="0" applyNumberFormat="1" applyFont="1" applyFill="1" applyBorder="1" applyAlignment="1">
      <alignment vertical="center"/>
    </xf>
    <xf numFmtId="0" fontId="10" fillId="5" borderId="6" xfId="3" applyFont="1" applyFill="1" applyBorder="1">
      <alignment horizontal="left" vertical="top" wrapText="1"/>
    </xf>
    <xf numFmtId="0" fontId="9" fillId="5" borderId="6" xfId="3" applyFont="1" applyFill="1" applyBorder="1">
      <alignment horizontal="left" vertical="top" wrapText="1"/>
    </xf>
    <xf numFmtId="0" fontId="1" fillId="5" borderId="0" xfId="0" applyFont="1" applyFill="1" applyAlignment="1">
      <alignment horizontal="center"/>
    </xf>
    <xf numFmtId="49" fontId="4" fillId="5" borderId="2" xfId="0" applyNumberFormat="1" applyFont="1" applyFill="1" applyBorder="1" applyAlignment="1" applyProtection="1">
      <alignment horizontal="center" vertical="center"/>
      <protection locked="0"/>
    </xf>
    <xf numFmtId="49" fontId="4" fillId="5" borderId="3" xfId="0" applyNumberFormat="1" applyFont="1" applyFill="1" applyBorder="1" applyAlignment="1" applyProtection="1">
      <alignment horizontal="center" vertical="center"/>
      <protection locked="0"/>
    </xf>
    <xf numFmtId="49" fontId="4" fillId="5" borderId="4" xfId="0" applyNumberFormat="1" applyFont="1" applyFill="1" applyBorder="1" applyAlignment="1" applyProtection="1">
      <alignment horizontal="center" vertical="center"/>
      <protection locked="0"/>
    </xf>
    <xf numFmtId="0" fontId="4" fillId="5" borderId="5" xfId="2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49" fontId="4" fillId="5" borderId="5" xfId="1" applyFont="1" applyFill="1" applyBorder="1" applyAlignment="1">
      <alignment horizontal="center" vertical="center"/>
    </xf>
    <xf numFmtId="49" fontId="4" fillId="5" borderId="7" xfId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6" xfId="2" applyFont="1" applyFill="1" applyBorder="1" applyAlignment="1">
      <alignment horizontal="center" vertical="center" wrapText="1"/>
    </xf>
    <xf numFmtId="49" fontId="4" fillId="5" borderId="6" xfId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10" fillId="5" borderId="5" xfId="2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horizontal="center" vertical="center" wrapText="1"/>
    </xf>
  </cellXfs>
  <cellStyles count="7">
    <cellStyle name="Обычный" xfId="0" builtinId="0"/>
    <cellStyle name="㼿㼿㼿㼠㼿㼿㼿㼠㼿㼠㼿㼿㼿" xfId="4"/>
    <cellStyle name="㼿㼿㼿㼠㼿㼿㼿㼿㼿㼿㼿" xfId="5"/>
    <cellStyle name="㼿㼿㼿㼿‿㼿㼿?" xfId="1"/>
    <cellStyle name="㼿㼿㼿㼿‿㼿㼿㼿㼿㼿㼠㼿㼿㼿" xfId="2"/>
    <cellStyle name="㼿㼿㼿㼿㼠㼿?" xfId="3"/>
    <cellStyle name="㼿㼿㼿㼿㼠㼿‿㼿㼿㼿㼿" xfId="6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L24"/>
  <sheetViews>
    <sheetView zoomScale="85" zoomScaleNormal="85" workbookViewId="0">
      <selection activeCell="H17" sqref="H17"/>
    </sheetView>
  </sheetViews>
  <sheetFormatPr defaultRowHeight="15"/>
  <cols>
    <col min="1" max="1" width="41.28515625" style="2" customWidth="1"/>
    <col min="2" max="2" width="17.7109375" style="2" customWidth="1"/>
    <col min="3" max="3" width="15.7109375" style="2" customWidth="1"/>
    <col min="4" max="4" width="14.5703125" style="2" customWidth="1"/>
    <col min="5" max="5" width="15.85546875" style="2" customWidth="1"/>
    <col min="6" max="6" width="15" style="2" customWidth="1"/>
    <col min="7" max="7" width="18.85546875" style="2" customWidth="1"/>
    <col min="8" max="8" width="13.85546875" style="2" customWidth="1"/>
    <col min="9" max="9" width="14.85546875" style="2" customWidth="1"/>
    <col min="10" max="10" width="14.42578125" style="2" customWidth="1"/>
    <col min="11" max="11" width="8" style="2" hidden="1" customWidth="1"/>
    <col min="12" max="12" width="19" style="2" customWidth="1"/>
    <col min="13" max="16384" width="9.140625" style="2"/>
  </cols>
  <sheetData>
    <row r="1" spans="1:12" ht="16.5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6.5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6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4" t="s">
        <v>36</v>
      </c>
    </row>
    <row r="5" spans="1:12" ht="18.75" customHeight="1">
      <c r="A5" s="54" t="s">
        <v>2</v>
      </c>
      <c r="B5" s="49" t="s">
        <v>0</v>
      </c>
      <c r="C5" s="50"/>
      <c r="D5" s="50"/>
      <c r="E5" s="50"/>
      <c r="F5" s="50"/>
      <c r="G5" s="50"/>
      <c r="H5" s="50"/>
      <c r="I5" s="50"/>
      <c r="J5" s="50"/>
      <c r="K5" s="51"/>
      <c r="L5" s="52" t="s">
        <v>31</v>
      </c>
    </row>
    <row r="6" spans="1:12" ht="90" customHeight="1">
      <c r="A6" s="55"/>
      <c r="B6" s="4" t="s">
        <v>3</v>
      </c>
      <c r="C6" s="4" t="s">
        <v>5</v>
      </c>
      <c r="D6" s="4" t="s">
        <v>6</v>
      </c>
      <c r="E6" s="5" t="s">
        <v>8</v>
      </c>
      <c r="F6" s="5" t="s">
        <v>9</v>
      </c>
      <c r="G6" s="6" t="s">
        <v>10</v>
      </c>
      <c r="H6" s="6" t="s">
        <v>11</v>
      </c>
      <c r="I6" s="4" t="s">
        <v>12</v>
      </c>
      <c r="J6" s="1" t="s">
        <v>35</v>
      </c>
      <c r="K6" s="4" t="s">
        <v>4</v>
      </c>
      <c r="L6" s="53"/>
    </row>
    <row r="7" spans="1:12" s="30" customFormat="1" ht="15.95" customHeight="1">
      <c r="A7" s="15" t="s">
        <v>39</v>
      </c>
      <c r="B7" s="16">
        <f t="shared" ref="B7:K7" si="0">SUM(B8:B13,B17:B22)</f>
        <v>1917111.4500000002</v>
      </c>
      <c r="C7" s="16">
        <f t="shared" si="0"/>
        <v>16847198.370000001</v>
      </c>
      <c r="D7" s="16">
        <f t="shared" si="0"/>
        <v>873346.07000000007</v>
      </c>
      <c r="E7" s="16">
        <f t="shared" si="0"/>
        <v>7197875.2199999997</v>
      </c>
      <c r="F7" s="16">
        <f t="shared" si="0"/>
        <v>913153.62</v>
      </c>
      <c r="G7" s="16">
        <f t="shared" si="0"/>
        <v>2189127.79</v>
      </c>
      <c r="H7" s="16">
        <f t="shared" si="0"/>
        <v>2976575.77</v>
      </c>
      <c r="I7" s="16">
        <f t="shared" si="0"/>
        <v>427456.69</v>
      </c>
      <c r="J7" s="16">
        <f t="shared" si="0"/>
        <v>39074</v>
      </c>
      <c r="K7" s="16">
        <f t="shared" si="0"/>
        <v>0</v>
      </c>
      <c r="L7" s="16">
        <f>SUM(B7:J7)</f>
        <v>33380918.98</v>
      </c>
    </row>
    <row r="8" spans="1:12" s="30" customFormat="1" ht="15.95" customHeight="1">
      <c r="A8" s="17" t="s">
        <v>14</v>
      </c>
      <c r="B8" s="18">
        <v>10032.48</v>
      </c>
      <c r="C8" s="18">
        <v>394818.89</v>
      </c>
      <c r="D8" s="18"/>
      <c r="E8" s="19"/>
      <c r="F8" s="19"/>
      <c r="G8" s="19">
        <v>39782</v>
      </c>
      <c r="H8" s="19"/>
      <c r="I8" s="19"/>
      <c r="J8" s="19"/>
      <c r="K8" s="18"/>
      <c r="L8" s="20">
        <f t="shared" ref="L8:L23" si="1">SUM(B8:J8)</f>
        <v>444633.37</v>
      </c>
    </row>
    <row r="9" spans="1:12" s="30" customFormat="1" ht="15.95" customHeight="1">
      <c r="A9" s="17" t="s">
        <v>15</v>
      </c>
      <c r="B9" s="18">
        <v>30800</v>
      </c>
      <c r="C9" s="18">
        <v>12708</v>
      </c>
      <c r="D9" s="18"/>
      <c r="E9" s="19"/>
      <c r="F9" s="19"/>
      <c r="G9" s="19"/>
      <c r="H9" s="19">
        <v>158178</v>
      </c>
      <c r="I9" s="19"/>
      <c r="J9" s="19"/>
      <c r="K9" s="18"/>
      <c r="L9" s="20">
        <f t="shared" si="1"/>
        <v>201686</v>
      </c>
    </row>
    <row r="10" spans="1:12" s="30" customFormat="1" ht="15.95" customHeight="1">
      <c r="A10" s="17" t="s">
        <v>16</v>
      </c>
      <c r="B10" s="18">
        <v>1798518.9700000002</v>
      </c>
      <c r="C10" s="18">
        <v>13682560.549999999</v>
      </c>
      <c r="D10" s="18">
        <v>508677.79</v>
      </c>
      <c r="E10" s="19">
        <v>4572.74</v>
      </c>
      <c r="F10" s="19"/>
      <c r="G10" s="19">
        <v>524805.20000000007</v>
      </c>
      <c r="H10" s="19">
        <v>295922.28000000003</v>
      </c>
      <c r="I10" s="19">
        <v>311185.36</v>
      </c>
      <c r="J10" s="19"/>
      <c r="K10" s="18"/>
      <c r="L10" s="20">
        <f t="shared" si="1"/>
        <v>17126242.889999997</v>
      </c>
    </row>
    <row r="11" spans="1:12" s="30" customFormat="1" ht="15.95" customHeight="1">
      <c r="A11" s="17" t="s">
        <v>17</v>
      </c>
      <c r="B11" s="18"/>
      <c r="C11" s="18">
        <v>212666.74999999994</v>
      </c>
      <c r="D11" s="18">
        <v>1638.24</v>
      </c>
      <c r="E11" s="19"/>
      <c r="F11" s="19"/>
      <c r="G11" s="19">
        <v>4563.58</v>
      </c>
      <c r="H11" s="19"/>
      <c r="I11" s="19"/>
      <c r="J11" s="19"/>
      <c r="K11" s="18"/>
      <c r="L11" s="20">
        <f t="shared" si="1"/>
        <v>218868.56999999992</v>
      </c>
    </row>
    <row r="12" spans="1:12" s="30" customFormat="1" ht="15.95" customHeight="1">
      <c r="A12" s="17" t="s">
        <v>18</v>
      </c>
      <c r="B12" s="18"/>
      <c r="C12" s="18"/>
      <c r="D12" s="18"/>
      <c r="E12" s="19"/>
      <c r="F12" s="19"/>
      <c r="G12" s="19"/>
      <c r="H12" s="19">
        <v>573393</v>
      </c>
      <c r="I12" s="19"/>
      <c r="J12" s="19"/>
      <c r="K12" s="18"/>
      <c r="L12" s="20">
        <f t="shared" si="1"/>
        <v>573393</v>
      </c>
    </row>
    <row r="13" spans="1:12" s="30" customFormat="1" ht="15.95" customHeight="1">
      <c r="A13" s="17" t="s">
        <v>40</v>
      </c>
      <c r="B13" s="21">
        <f t="shared" ref="B13:K13" si="2">SUM(B14:B16)</f>
        <v>0</v>
      </c>
      <c r="C13" s="21">
        <f t="shared" si="2"/>
        <v>687272.49</v>
      </c>
      <c r="D13" s="21">
        <f t="shared" si="2"/>
        <v>209175.36000000002</v>
      </c>
      <c r="E13" s="21">
        <f t="shared" si="2"/>
        <v>1271486.8799999999</v>
      </c>
      <c r="F13" s="21">
        <f t="shared" si="2"/>
        <v>0</v>
      </c>
      <c r="G13" s="21">
        <f t="shared" si="2"/>
        <v>536137.51</v>
      </c>
      <c r="H13" s="21">
        <f t="shared" si="2"/>
        <v>1622866.8399999999</v>
      </c>
      <c r="I13" s="21">
        <f t="shared" si="2"/>
        <v>27134.030000000002</v>
      </c>
      <c r="J13" s="21">
        <f t="shared" si="2"/>
        <v>0</v>
      </c>
      <c r="K13" s="21">
        <f t="shared" si="2"/>
        <v>0</v>
      </c>
      <c r="L13" s="16">
        <f t="shared" si="1"/>
        <v>4354073.1100000003</v>
      </c>
    </row>
    <row r="14" spans="1:12" s="30" customFormat="1" ht="15.95" customHeight="1">
      <c r="A14" s="22" t="s">
        <v>19</v>
      </c>
      <c r="B14" s="23"/>
      <c r="C14" s="23">
        <v>216921.13</v>
      </c>
      <c r="D14" s="23">
        <v>11765.73</v>
      </c>
      <c r="E14" s="24"/>
      <c r="F14" s="24"/>
      <c r="G14" s="24">
        <v>40579.659999999996</v>
      </c>
      <c r="H14" s="24">
        <v>90178.64</v>
      </c>
      <c r="I14" s="24">
        <v>2274.8000000000002</v>
      </c>
      <c r="J14" s="24"/>
      <c r="K14" s="23"/>
      <c r="L14" s="25">
        <f t="shared" si="1"/>
        <v>361719.96</v>
      </c>
    </row>
    <row r="15" spans="1:12" s="30" customFormat="1" ht="15.95" customHeight="1">
      <c r="A15" s="22" t="s">
        <v>20</v>
      </c>
      <c r="B15" s="23"/>
      <c r="C15" s="23">
        <v>469827.35000000003</v>
      </c>
      <c r="D15" s="23">
        <v>197409.63</v>
      </c>
      <c r="E15" s="24">
        <v>1271486.8799999999</v>
      </c>
      <c r="F15" s="24"/>
      <c r="G15" s="24">
        <v>495439.01000000007</v>
      </c>
      <c r="H15" s="24">
        <v>1532688.2</v>
      </c>
      <c r="I15" s="24">
        <v>24859.230000000003</v>
      </c>
      <c r="J15" s="24"/>
      <c r="K15" s="23"/>
      <c r="L15" s="25">
        <f t="shared" si="1"/>
        <v>3991710.3000000003</v>
      </c>
    </row>
    <row r="16" spans="1:12" s="30" customFormat="1" ht="15.95" customHeight="1">
      <c r="A16" s="22" t="s">
        <v>21</v>
      </c>
      <c r="B16" s="23"/>
      <c r="C16" s="23">
        <v>524.01</v>
      </c>
      <c r="D16" s="23"/>
      <c r="E16" s="24"/>
      <c r="F16" s="24"/>
      <c r="G16" s="24">
        <v>118.84</v>
      </c>
      <c r="H16" s="24"/>
      <c r="I16" s="24"/>
      <c r="J16" s="24"/>
      <c r="K16" s="23"/>
      <c r="L16" s="25">
        <f t="shared" si="1"/>
        <v>642.85</v>
      </c>
    </row>
    <row r="17" spans="1:12" s="30" customFormat="1" ht="16.5" customHeight="1">
      <c r="A17" s="17" t="s">
        <v>22</v>
      </c>
      <c r="B17" s="18"/>
      <c r="C17" s="18"/>
      <c r="D17" s="18"/>
      <c r="E17" s="19">
        <v>5921815.5999999996</v>
      </c>
      <c r="F17" s="19"/>
      <c r="G17" s="19"/>
      <c r="H17" s="19"/>
      <c r="I17" s="19"/>
      <c r="J17" s="19"/>
      <c r="K17" s="18"/>
      <c r="L17" s="20">
        <f t="shared" si="1"/>
        <v>5921815.5999999996</v>
      </c>
    </row>
    <row r="18" spans="1:12" s="30" customFormat="1" ht="15" customHeight="1">
      <c r="A18" s="17" t="s">
        <v>23</v>
      </c>
      <c r="B18" s="18"/>
      <c r="C18" s="18">
        <v>374.89</v>
      </c>
      <c r="D18" s="18"/>
      <c r="E18" s="19"/>
      <c r="F18" s="19"/>
      <c r="G18" s="19"/>
      <c r="H18" s="19"/>
      <c r="I18" s="19"/>
      <c r="J18" s="19"/>
      <c r="K18" s="18"/>
      <c r="L18" s="20">
        <f t="shared" si="1"/>
        <v>374.89</v>
      </c>
    </row>
    <row r="19" spans="1:12" s="30" customFormat="1" ht="15.95" customHeight="1">
      <c r="A19" s="17" t="s">
        <v>24</v>
      </c>
      <c r="B19" s="18">
        <v>77760</v>
      </c>
      <c r="C19" s="18">
        <v>1727733.35</v>
      </c>
      <c r="D19" s="18">
        <v>153854.68</v>
      </c>
      <c r="E19" s="19"/>
      <c r="F19" s="19">
        <v>913153.62</v>
      </c>
      <c r="G19" s="19">
        <v>570452.34</v>
      </c>
      <c r="H19" s="19">
        <v>286590.65000000002</v>
      </c>
      <c r="I19" s="19">
        <v>89137.3</v>
      </c>
      <c r="J19" s="19">
        <v>39074</v>
      </c>
      <c r="K19" s="18"/>
      <c r="L19" s="20">
        <f t="shared" si="1"/>
        <v>3857755.9399999995</v>
      </c>
    </row>
    <row r="20" spans="1:12" s="30" customFormat="1" ht="39.75" customHeight="1">
      <c r="A20" s="17" t="s">
        <v>25</v>
      </c>
      <c r="B20" s="18"/>
      <c r="C20" s="18"/>
      <c r="D20" s="18"/>
      <c r="E20" s="19"/>
      <c r="F20" s="19"/>
      <c r="G20" s="19">
        <v>394933.16</v>
      </c>
      <c r="H20" s="19"/>
      <c r="I20" s="19"/>
      <c r="J20" s="19"/>
      <c r="K20" s="18"/>
      <c r="L20" s="20">
        <f t="shared" si="1"/>
        <v>394933.16</v>
      </c>
    </row>
    <row r="21" spans="1:12" s="30" customFormat="1" ht="15.95" customHeight="1">
      <c r="A21" s="17" t="s">
        <v>13</v>
      </c>
      <c r="B21" s="18"/>
      <c r="C21" s="18">
        <v>129063.45</v>
      </c>
      <c r="D21" s="18"/>
      <c r="E21" s="19"/>
      <c r="F21" s="19"/>
      <c r="G21" s="19">
        <v>98528</v>
      </c>
      <c r="H21" s="19">
        <v>39625</v>
      </c>
      <c r="I21" s="19"/>
      <c r="J21" s="19"/>
      <c r="K21" s="18"/>
      <c r="L21" s="20">
        <f t="shared" si="1"/>
        <v>267216.45</v>
      </c>
    </row>
    <row r="22" spans="1:12" s="30" customFormat="1" ht="28.5" customHeight="1">
      <c r="A22" s="26" t="s">
        <v>47</v>
      </c>
      <c r="B22" s="27">
        <f t="shared" ref="B22:K22" si="3">SUM(B23:B23)</f>
        <v>0</v>
      </c>
      <c r="C22" s="27">
        <f t="shared" si="3"/>
        <v>0</v>
      </c>
      <c r="D22" s="27">
        <f t="shared" si="3"/>
        <v>0</v>
      </c>
      <c r="E22" s="27">
        <f t="shared" si="3"/>
        <v>0</v>
      </c>
      <c r="F22" s="27">
        <f t="shared" si="3"/>
        <v>0</v>
      </c>
      <c r="G22" s="27">
        <f t="shared" si="3"/>
        <v>19926</v>
      </c>
      <c r="H22" s="27">
        <f t="shared" si="3"/>
        <v>0</v>
      </c>
      <c r="I22" s="27">
        <f t="shared" si="3"/>
        <v>0</v>
      </c>
      <c r="J22" s="27">
        <f t="shared" si="3"/>
        <v>0</v>
      </c>
      <c r="K22" s="27">
        <f t="shared" si="3"/>
        <v>0</v>
      </c>
      <c r="L22" s="16">
        <f t="shared" si="1"/>
        <v>19926</v>
      </c>
    </row>
    <row r="23" spans="1:12" s="31" customFormat="1" ht="15.95" customHeight="1">
      <c r="A23" s="28" t="s">
        <v>29</v>
      </c>
      <c r="B23" s="23"/>
      <c r="C23" s="23"/>
      <c r="D23" s="23"/>
      <c r="E23" s="24"/>
      <c r="F23" s="24"/>
      <c r="G23" s="24">
        <v>19926</v>
      </c>
      <c r="H23" s="24"/>
      <c r="I23" s="24"/>
      <c r="J23" s="24"/>
      <c r="K23" s="23"/>
      <c r="L23" s="25">
        <f t="shared" si="1"/>
        <v>19926</v>
      </c>
    </row>
    <row r="24" spans="1:12" s="35" customFormat="1" ht="12.95" customHeight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4"/>
    </row>
  </sheetData>
  <protectedRanges>
    <protectedRange sqref="C22:K22 C13:K13 B8:B23" name="krista_tr_10_0_1_1"/>
    <protectedRange sqref="K8:K12 K23 K14:K21" name="krista_tr_11_0_1_1"/>
    <protectedRange sqref="C8:C12 C23 C14:C21" name="krista_tr_121_0_1_1"/>
    <protectedRange sqref="D8:D12 D23 D14:D21" name="krista_tr_14_0_1_1"/>
  </protectedRanges>
  <mergeCells count="5">
    <mergeCell ref="A1:L1"/>
    <mergeCell ref="B5:K5"/>
    <mergeCell ref="L5:L6"/>
    <mergeCell ref="A5:A6"/>
    <mergeCell ref="A2:L2"/>
  </mergeCells>
  <dataValidations count="1">
    <dataValidation type="decimal" allowBlank="1" showInputMessage="1" showErrorMessage="1" sqref="B65528:K65532 B983051:K983055 B917515:K917519 B851979:K851983 B786443:K786447 B720907:K720911 B655371:K655375 B589835:K589839 B524299:K524303 B458763:K458767 B393227:K393231 B327691:K327695 B262155:K262159 B196619:K196623 B131083:K131087 B65547:K65551 B983038:K983049 B917502:K917513 B851966:K851977 B786430:K786441 B720894:K720905 B655358:K655369 B589822:K589833 B524286:K524297 B458750:K458761 B393214:K393225 B327678:K327689 B262142:K262153 B196606:K196617 B131070:K131081 B65534:K65545 B983032:K983036 B917496:K917500 B851960:K851964 B786424:K786428 B720888:K720892 B655352:K655356 B589816:K589820 B524280:K524284 B458744:K458748 B393208:K393212 B327672:K327676 B262136:K262140 B196600:K196604 B131064:K131068 B23:K24 B8:K12 B14:K21">
      <formula1>-10000000000</formula1>
      <formula2>10000000000</formula2>
    </dataValidation>
  </dataValidations>
  <pageMargins left="0.55118110236220474" right="0.55118110236220474" top="1.1417322834645669" bottom="0.47244094488188981" header="0.31496062992125984" footer="0.31496062992125984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H22"/>
  <sheetViews>
    <sheetView tabSelected="1" zoomScale="85" zoomScaleNormal="85" workbookViewId="0">
      <selection activeCell="E6" sqref="E6"/>
    </sheetView>
  </sheetViews>
  <sheetFormatPr defaultRowHeight="15"/>
  <cols>
    <col min="1" max="1" width="43" style="36" customWidth="1"/>
    <col min="2" max="2" width="16.42578125" style="36" customWidth="1"/>
    <col min="3" max="3" width="16.28515625" style="36" customWidth="1"/>
    <col min="4" max="4" width="19.85546875" style="36" customWidth="1"/>
    <col min="5" max="5" width="18.28515625" style="36" customWidth="1"/>
    <col min="6" max="6" width="18.140625" style="36" customWidth="1"/>
    <col min="7" max="7" width="18.28515625" style="36" customWidth="1"/>
    <col min="8" max="8" width="14.85546875" style="36" customWidth="1"/>
    <col min="9" max="16384" width="9.140625" style="36"/>
  </cols>
  <sheetData>
    <row r="1" spans="1:8" ht="16.5">
      <c r="A1" s="48" t="s">
        <v>33</v>
      </c>
      <c r="B1" s="48"/>
      <c r="C1" s="48"/>
      <c r="D1" s="48"/>
      <c r="E1" s="48"/>
      <c r="F1" s="48"/>
      <c r="G1" s="48"/>
    </row>
    <row r="2" spans="1:8" ht="16.5">
      <c r="A2" s="56" t="s">
        <v>32</v>
      </c>
      <c r="B2" s="56"/>
      <c r="C2" s="56"/>
      <c r="D2" s="56"/>
      <c r="E2" s="56"/>
      <c r="F2" s="56"/>
      <c r="G2" s="56"/>
    </row>
    <row r="3" spans="1:8" ht="16.5">
      <c r="A3" s="13"/>
      <c r="B3" s="13"/>
      <c r="C3" s="13"/>
      <c r="D3" s="13"/>
      <c r="E3" s="13"/>
      <c r="F3" s="13"/>
      <c r="G3" s="13"/>
    </row>
    <row r="4" spans="1:8" ht="16.5">
      <c r="A4" s="3"/>
      <c r="B4" s="3"/>
      <c r="C4" s="3"/>
      <c r="D4" s="3"/>
      <c r="E4" s="3"/>
      <c r="F4" s="3"/>
      <c r="G4" s="3"/>
      <c r="H4" s="14" t="s">
        <v>36</v>
      </c>
    </row>
    <row r="5" spans="1:8" ht="33" customHeight="1">
      <c r="A5" s="61" t="s">
        <v>2</v>
      </c>
      <c r="B5" s="59" t="s">
        <v>0</v>
      </c>
      <c r="C5" s="59"/>
      <c r="D5" s="59"/>
      <c r="E5" s="59"/>
      <c r="F5" s="59"/>
      <c r="G5" s="60" t="s">
        <v>31</v>
      </c>
      <c r="H5" s="57" t="s">
        <v>38</v>
      </c>
    </row>
    <row r="6" spans="1:8" ht="90" customHeight="1">
      <c r="A6" s="61"/>
      <c r="B6" s="4" t="s">
        <v>5</v>
      </c>
      <c r="C6" s="4" t="s">
        <v>6</v>
      </c>
      <c r="D6" s="6" t="s">
        <v>10</v>
      </c>
      <c r="E6" s="6" t="s">
        <v>11</v>
      </c>
      <c r="F6" s="4" t="s">
        <v>38</v>
      </c>
      <c r="G6" s="60"/>
      <c r="H6" s="58"/>
    </row>
    <row r="7" spans="1:8" s="37" customFormat="1" ht="15.95" customHeight="1">
      <c r="A7" s="46" t="s">
        <v>39</v>
      </c>
      <c r="B7" s="16">
        <f>SUM(B8:B12,B15:B19)</f>
        <v>1151000.7</v>
      </c>
      <c r="C7" s="16">
        <f>SUM(C8:C12,C15:C19)</f>
        <v>637463.77</v>
      </c>
      <c r="D7" s="16">
        <f>SUM(D8:D12,D15:D19)</f>
        <v>41832.15</v>
      </c>
      <c r="E7" s="16">
        <f>SUM(E8:E12,E15:E19)</f>
        <v>1881884.4100000001</v>
      </c>
      <c r="F7" s="16">
        <f>SUM(F8:F12,F15:F19)</f>
        <v>489400</v>
      </c>
      <c r="G7" s="16">
        <f>SUM(B7:E7)</f>
        <v>3712181.0300000003</v>
      </c>
      <c r="H7" s="41">
        <f>F7</f>
        <v>489400</v>
      </c>
    </row>
    <row r="8" spans="1:8" s="37" customFormat="1" ht="15.95" customHeight="1">
      <c r="A8" s="47" t="s">
        <v>14</v>
      </c>
      <c r="B8" s="18">
        <v>3550</v>
      </c>
      <c r="C8" s="18"/>
      <c r="D8" s="19">
        <v>5242</v>
      </c>
      <c r="E8" s="19"/>
      <c r="F8" s="18"/>
      <c r="G8" s="20">
        <f>SUM(B8:D8)</f>
        <v>8792</v>
      </c>
      <c r="H8" s="43"/>
    </row>
    <row r="9" spans="1:8" s="37" customFormat="1" ht="15.95" customHeight="1">
      <c r="A9" s="47" t="s">
        <v>15</v>
      </c>
      <c r="B9" s="18"/>
      <c r="C9" s="18">
        <v>13900</v>
      </c>
      <c r="D9" s="19"/>
      <c r="E9" s="19"/>
      <c r="F9" s="18"/>
      <c r="G9" s="20">
        <f t="shared" ref="G9:G21" si="0">SUM(B9:D9)</f>
        <v>13900</v>
      </c>
      <c r="H9" s="43"/>
    </row>
    <row r="10" spans="1:8" s="37" customFormat="1" ht="15.95" customHeight="1">
      <c r="A10" s="47" t="s">
        <v>16</v>
      </c>
      <c r="B10" s="18">
        <v>320728.01999999996</v>
      </c>
      <c r="C10" s="18">
        <v>10986.39</v>
      </c>
      <c r="D10" s="19">
        <v>9</v>
      </c>
      <c r="E10" s="19">
        <v>434995.20000000001</v>
      </c>
      <c r="F10" s="18"/>
      <c r="G10" s="20">
        <f t="shared" si="0"/>
        <v>331723.40999999997</v>
      </c>
      <c r="H10" s="43"/>
    </row>
    <row r="11" spans="1:8" s="37" customFormat="1" ht="15.95" customHeight="1">
      <c r="A11" s="47" t="s">
        <v>17</v>
      </c>
      <c r="B11" s="18">
        <v>3521.4599999999996</v>
      </c>
      <c r="C11" s="18">
        <v>28340.9</v>
      </c>
      <c r="D11" s="19"/>
      <c r="E11" s="19"/>
      <c r="F11" s="18"/>
      <c r="G11" s="20">
        <f t="shared" si="0"/>
        <v>31862.36</v>
      </c>
      <c r="H11" s="43"/>
    </row>
    <row r="12" spans="1:8" s="37" customFormat="1" ht="15.95" customHeight="1">
      <c r="A12" s="47" t="s">
        <v>40</v>
      </c>
      <c r="B12" s="21">
        <f>SUM(B13:B14)</f>
        <v>78372.89</v>
      </c>
      <c r="C12" s="21">
        <f>SUM(C13:C14)</f>
        <v>187115.94999999998</v>
      </c>
      <c r="D12" s="21">
        <f>SUM(D13:D14)</f>
        <v>14131.15</v>
      </c>
      <c r="E12" s="21">
        <f>SUM(E13:E14)</f>
        <v>76840.73</v>
      </c>
      <c r="F12" s="21">
        <f>SUM(F13:F14)</f>
        <v>0</v>
      </c>
      <c r="G12" s="20">
        <f t="shared" si="0"/>
        <v>279619.99</v>
      </c>
      <c r="H12" s="43"/>
    </row>
    <row r="13" spans="1:8" s="38" customFormat="1" ht="15.95" customHeight="1">
      <c r="A13" s="28" t="s">
        <v>19</v>
      </c>
      <c r="B13" s="23">
        <v>22833.03</v>
      </c>
      <c r="C13" s="23">
        <v>42565.87</v>
      </c>
      <c r="D13" s="24">
        <v>4048.31</v>
      </c>
      <c r="E13" s="24">
        <v>66150.95</v>
      </c>
      <c r="F13" s="23"/>
      <c r="G13" s="25">
        <f t="shared" si="0"/>
        <v>69447.210000000006</v>
      </c>
      <c r="H13" s="44"/>
    </row>
    <row r="14" spans="1:8" s="38" customFormat="1" ht="15.95" customHeight="1">
      <c r="A14" s="28" t="s">
        <v>20</v>
      </c>
      <c r="B14" s="23">
        <v>55539.86</v>
      </c>
      <c r="C14" s="23">
        <v>144550.07999999999</v>
      </c>
      <c r="D14" s="24">
        <v>10082.84</v>
      </c>
      <c r="E14" s="24">
        <v>10689.78</v>
      </c>
      <c r="F14" s="23"/>
      <c r="G14" s="25">
        <f t="shared" si="0"/>
        <v>210172.78</v>
      </c>
      <c r="H14" s="44"/>
    </row>
    <row r="15" spans="1:8" s="37" customFormat="1" ht="15.95" customHeight="1">
      <c r="A15" s="47" t="s">
        <v>23</v>
      </c>
      <c r="B15" s="18">
        <v>1922.15</v>
      </c>
      <c r="C15" s="18">
        <v>9204.7800000000007</v>
      </c>
      <c r="D15" s="19"/>
      <c r="E15" s="19">
        <v>224109.43</v>
      </c>
      <c r="F15" s="18"/>
      <c r="G15" s="20">
        <f t="shared" si="0"/>
        <v>11126.93</v>
      </c>
      <c r="H15" s="43"/>
    </row>
    <row r="16" spans="1:8" s="37" customFormat="1" ht="15.95" customHeight="1">
      <c r="A16" s="47" t="s">
        <v>24</v>
      </c>
      <c r="B16" s="18">
        <v>522910</v>
      </c>
      <c r="C16" s="18">
        <v>268998.52</v>
      </c>
      <c r="D16" s="19"/>
      <c r="E16" s="19">
        <v>143436.78</v>
      </c>
      <c r="F16" s="18"/>
      <c r="G16" s="20">
        <f t="shared" si="0"/>
        <v>791908.52</v>
      </c>
      <c r="H16" s="43"/>
    </row>
    <row r="17" spans="1:8" s="37" customFormat="1" ht="15.95" customHeight="1">
      <c r="A17" s="47" t="s">
        <v>13</v>
      </c>
      <c r="B17" s="18">
        <v>8431.1500000000015</v>
      </c>
      <c r="C17" s="18"/>
      <c r="D17" s="19">
        <v>8200</v>
      </c>
      <c r="E17" s="19"/>
      <c r="F17" s="18"/>
      <c r="G17" s="20">
        <f t="shared" si="0"/>
        <v>16631.150000000001</v>
      </c>
      <c r="H17" s="43"/>
    </row>
    <row r="18" spans="1:8" s="37" customFormat="1" ht="15.95" customHeight="1">
      <c r="A18" s="47" t="s">
        <v>28</v>
      </c>
      <c r="B18" s="18">
        <v>43120</v>
      </c>
      <c r="C18" s="18">
        <v>20700</v>
      </c>
      <c r="D18" s="19">
        <v>12000</v>
      </c>
      <c r="E18" s="19">
        <v>197252</v>
      </c>
      <c r="F18" s="18"/>
      <c r="G18" s="20">
        <f t="shared" si="0"/>
        <v>75820</v>
      </c>
      <c r="H18" s="43"/>
    </row>
    <row r="19" spans="1:8" s="37" customFormat="1" ht="25.5" customHeight="1">
      <c r="A19" s="47" t="s">
        <v>47</v>
      </c>
      <c r="B19" s="21">
        <f>SUM(B20:B21)</f>
        <v>168445.03</v>
      </c>
      <c r="C19" s="21">
        <f>SUM(C20:C21)</f>
        <v>98217.23</v>
      </c>
      <c r="D19" s="21">
        <f>SUM(D20:D21)</f>
        <v>2250</v>
      </c>
      <c r="E19" s="21">
        <f>SUM(E20:E21)</f>
        <v>805250.27</v>
      </c>
      <c r="F19" s="21">
        <f>SUM(F20:F21)</f>
        <v>489400</v>
      </c>
      <c r="G19" s="20">
        <f t="shared" si="0"/>
        <v>268912.26</v>
      </c>
      <c r="H19" s="42">
        <f>F19</f>
        <v>489400</v>
      </c>
    </row>
    <row r="20" spans="1:8" s="38" customFormat="1" ht="15.95" customHeight="1">
      <c r="A20" s="28" t="s">
        <v>29</v>
      </c>
      <c r="B20" s="23">
        <v>97415.679999999993</v>
      </c>
      <c r="C20" s="23"/>
      <c r="D20" s="24"/>
      <c r="E20" s="24"/>
      <c r="F20" s="23"/>
      <c r="G20" s="25">
        <f t="shared" si="0"/>
        <v>97415.679999999993</v>
      </c>
      <c r="H20" s="44"/>
    </row>
    <row r="21" spans="1:8" s="38" customFormat="1" ht="15.95" customHeight="1">
      <c r="A21" s="29" t="s">
        <v>30</v>
      </c>
      <c r="B21" s="24">
        <v>71029.350000000006</v>
      </c>
      <c r="C21" s="24">
        <v>98217.23</v>
      </c>
      <c r="D21" s="24">
        <v>2250</v>
      </c>
      <c r="E21" s="24">
        <v>805250.27</v>
      </c>
      <c r="F21" s="24">
        <v>489400</v>
      </c>
      <c r="G21" s="25">
        <f t="shared" si="0"/>
        <v>171496.58000000002</v>
      </c>
      <c r="H21" s="45">
        <f>F21</f>
        <v>489400</v>
      </c>
    </row>
    <row r="22" spans="1:8" s="39" customFormat="1" ht="12.95" customHeight="1">
      <c r="A22" s="7"/>
      <c r="B22" s="8"/>
      <c r="C22" s="8"/>
      <c r="D22" s="8"/>
      <c r="E22" s="8"/>
      <c r="F22" s="8"/>
      <c r="G22" s="9"/>
    </row>
  </sheetData>
  <protectedRanges>
    <protectedRange sqref="B19:F19 B12:F12" name="krista_tr_10_0_1_1"/>
    <protectedRange sqref="F20 F8:F11 F13:F18" name="krista_tr_11_0_1_1"/>
    <protectedRange sqref="B20 B8:B11 B13:B18" name="krista_tr_121_0_1_1"/>
    <protectedRange sqref="C20 C8:C11 C13:C18" name="krista_tr_14_0_1_1"/>
  </protectedRanges>
  <mergeCells count="6">
    <mergeCell ref="H5:H6"/>
    <mergeCell ref="A1:G1"/>
    <mergeCell ref="B5:F5"/>
    <mergeCell ref="G5:G6"/>
    <mergeCell ref="A5:A6"/>
    <mergeCell ref="A2:G2"/>
  </mergeCells>
  <dataValidations count="1">
    <dataValidation type="decimal" allowBlank="1" showInputMessage="1" showErrorMessage="1" sqref="B983047:F983051 B917511:F917515 B851975:F851979 B786439:F786443 B720903:F720907 B655367:F655371 B589831:F589835 B524295:F524299 B458759:F458763 B393223:F393227 B327687:F327691 B262151:F262155 B196615:F196619 B131079:F131083 B65543:F65547 B983034:F983045 B917498:F917509 B851962:F851973 B786426:F786437 B720890:F720901 B655354:F655365 B589818:F589829 B524282:F524293 B458746:F458757 B393210:F393221 B327674:F327685 B262138:F262149 B196602:F196613 B131066:F131077 B65530:F65541 B983028:F983032 B917492:F917496 B851956:F851960 B786420:F786424 B720884:F720888 B655348:F655352 B589812:F589816 B524276:F524280 B458740:F458744 B393204:F393208 B327668:F327672 B262132:F262136 B196596:F196600 B131060:F131064 B65524:F65528 B20:F22 B8:F11 B13:F18">
      <formula1>-10000000000</formula1>
      <formula2>10000000000</formula2>
    </dataValidation>
  </dataValidations>
  <pageMargins left="0.23622047244094491" right="0.19685039370078741" top="0.74803149606299213" bottom="0.5" header="0.31496062992125984" footer="0.31496062992125984"/>
  <pageSetup paperSize="9" scale="8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P27"/>
  <sheetViews>
    <sheetView topLeftCell="B1" zoomScale="85" zoomScaleNormal="85" workbookViewId="0">
      <selection activeCell="P12" sqref="P12"/>
    </sheetView>
  </sheetViews>
  <sheetFormatPr defaultRowHeight="15"/>
  <cols>
    <col min="1" max="1" width="33" style="2" customWidth="1"/>
    <col min="2" max="2" width="17" style="2" customWidth="1"/>
    <col min="3" max="3" width="16.140625" style="2" customWidth="1"/>
    <col min="4" max="4" width="13.85546875" style="2" customWidth="1"/>
    <col min="5" max="5" width="17.7109375" style="2" customWidth="1"/>
    <col min="6" max="6" width="17" style="2" customWidth="1"/>
    <col min="7" max="7" width="16.28515625" style="2" customWidth="1"/>
    <col min="8" max="8" width="15.28515625" style="2" customWidth="1"/>
    <col min="9" max="9" width="17.42578125" style="2" customWidth="1"/>
    <col min="10" max="10" width="17.140625" style="2" customWidth="1"/>
    <col min="11" max="11" width="13.5703125" style="2" customWidth="1"/>
    <col min="12" max="12" width="16.140625" style="2" customWidth="1"/>
    <col min="13" max="13" width="11.7109375" style="2" customWidth="1"/>
    <col min="14" max="14" width="15.85546875" style="2" customWidth="1"/>
    <col min="15" max="15" width="13" style="2" customWidth="1"/>
    <col min="16" max="16" width="13.85546875" style="2" bestFit="1" customWidth="1"/>
    <col min="17" max="16384" width="9.140625" style="2"/>
  </cols>
  <sheetData>
    <row r="1" spans="1:16" ht="16.5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6" ht="16.5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6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ht="16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4"/>
      <c r="O4" s="14" t="s">
        <v>36</v>
      </c>
    </row>
    <row r="5" spans="1:16" ht="18.75" customHeight="1">
      <c r="A5" s="54" t="s">
        <v>2</v>
      </c>
      <c r="B5" s="49" t="s">
        <v>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2" t="s">
        <v>1</v>
      </c>
      <c r="O5" s="62" t="s">
        <v>43</v>
      </c>
    </row>
    <row r="6" spans="1:16" ht="90" customHeight="1">
      <c r="A6" s="55"/>
      <c r="B6" s="4" t="s">
        <v>3</v>
      </c>
      <c r="C6" s="4" t="s">
        <v>5</v>
      </c>
      <c r="D6" s="4" t="s">
        <v>38</v>
      </c>
      <c r="E6" s="4" t="s">
        <v>6</v>
      </c>
      <c r="F6" s="4" t="s">
        <v>7</v>
      </c>
      <c r="G6" s="5" t="s">
        <v>8</v>
      </c>
      <c r="H6" s="5" t="s">
        <v>9</v>
      </c>
      <c r="I6" s="5" t="s">
        <v>37</v>
      </c>
      <c r="J6" s="6" t="s">
        <v>10</v>
      </c>
      <c r="K6" s="6" t="s">
        <v>11</v>
      </c>
      <c r="L6" s="4" t="s">
        <v>12</v>
      </c>
      <c r="M6" s="1" t="s">
        <v>41</v>
      </c>
      <c r="N6" s="53"/>
      <c r="O6" s="63"/>
    </row>
    <row r="7" spans="1:16" ht="20.25" customHeight="1">
      <c r="A7" s="15" t="s">
        <v>39</v>
      </c>
      <c r="B7" s="16">
        <f t="shared" ref="B7:M7" si="0">SUM(B8:B13,B17:B24)</f>
        <v>12169790.860000001</v>
      </c>
      <c r="C7" s="16">
        <f t="shared" si="0"/>
        <v>209139230.05000001</v>
      </c>
      <c r="D7" s="16">
        <f t="shared" si="0"/>
        <v>41920.660000000003</v>
      </c>
      <c r="E7" s="16">
        <f t="shared" si="0"/>
        <v>10756828.810000001</v>
      </c>
      <c r="F7" s="16">
        <f t="shared" si="0"/>
        <v>1553919.4</v>
      </c>
      <c r="G7" s="16">
        <f t="shared" si="0"/>
        <v>107230455.66000001</v>
      </c>
      <c r="H7" s="16">
        <f t="shared" si="0"/>
        <v>120478646.89</v>
      </c>
      <c r="I7" s="16">
        <f t="shared" si="0"/>
        <v>1000</v>
      </c>
      <c r="J7" s="16">
        <f t="shared" si="0"/>
        <v>16618138.229999999</v>
      </c>
      <c r="K7" s="16">
        <f t="shared" si="0"/>
        <v>10607942.77</v>
      </c>
      <c r="L7" s="16">
        <f t="shared" si="0"/>
        <v>3871312.75</v>
      </c>
      <c r="M7" s="16">
        <f t="shared" si="0"/>
        <v>1361497.29</v>
      </c>
      <c r="N7" s="16">
        <f>B7+C7+E7+F7+G7+H7+I7+J7+K7+L7+M7</f>
        <v>493788762.71000004</v>
      </c>
      <c r="O7" s="41">
        <f>D7</f>
        <v>41920.660000000003</v>
      </c>
      <c r="P7" s="11"/>
    </row>
    <row r="8" spans="1:16" ht="15.95" customHeight="1">
      <c r="A8" s="17" t="s">
        <v>14</v>
      </c>
      <c r="B8" s="18">
        <v>6758169.8599999994</v>
      </c>
      <c r="C8" s="18">
        <v>106012779.84</v>
      </c>
      <c r="D8" s="18"/>
      <c r="E8" s="18">
        <v>7390686.8899999997</v>
      </c>
      <c r="F8" s="18"/>
      <c r="G8" s="19">
        <v>542483.89</v>
      </c>
      <c r="H8" s="19"/>
      <c r="I8" s="19"/>
      <c r="J8" s="19">
        <v>8617003.6699999999</v>
      </c>
      <c r="K8" s="19">
        <v>4237334.63</v>
      </c>
      <c r="L8" s="19">
        <v>1915549.6</v>
      </c>
      <c r="M8" s="19">
        <v>773739.65</v>
      </c>
      <c r="N8" s="20">
        <f t="shared" ref="N8:N26" si="1">B8+C8+E8+F8+G8+H8+I8+J8+K8+L8+M8</f>
        <v>136247748.03</v>
      </c>
      <c r="O8" s="42"/>
    </row>
    <row r="9" spans="1:16" ht="15.95" customHeight="1">
      <c r="A9" s="17" t="s">
        <v>15</v>
      </c>
      <c r="B9" s="18">
        <v>7039.58</v>
      </c>
      <c r="C9" s="18">
        <v>45716.43</v>
      </c>
      <c r="D9" s="18"/>
      <c r="E9" s="18"/>
      <c r="F9" s="18"/>
      <c r="G9" s="19"/>
      <c r="H9" s="19"/>
      <c r="I9" s="19"/>
      <c r="J9" s="19">
        <v>1735.3999999999999</v>
      </c>
      <c r="K9" s="19"/>
      <c r="L9" s="19">
        <v>809.84</v>
      </c>
      <c r="M9" s="19">
        <v>62.5</v>
      </c>
      <c r="N9" s="20">
        <f t="shared" si="1"/>
        <v>55363.75</v>
      </c>
      <c r="O9" s="42"/>
    </row>
    <row r="10" spans="1:16" ht="15.95" customHeight="1">
      <c r="A10" s="17" t="s">
        <v>16</v>
      </c>
      <c r="B10" s="18">
        <v>5374918.0600000005</v>
      </c>
      <c r="C10" s="18">
        <v>51573279.109999999</v>
      </c>
      <c r="D10" s="18"/>
      <c r="E10" s="18">
        <v>3286254.94</v>
      </c>
      <c r="F10" s="18"/>
      <c r="G10" s="19">
        <v>225421.29</v>
      </c>
      <c r="H10" s="19"/>
      <c r="I10" s="19"/>
      <c r="J10" s="19">
        <v>3761051.14</v>
      </c>
      <c r="K10" s="19">
        <v>1751198.83</v>
      </c>
      <c r="L10" s="19">
        <v>952788.82</v>
      </c>
      <c r="M10" s="19">
        <v>373418.27</v>
      </c>
      <c r="N10" s="20">
        <f t="shared" si="1"/>
        <v>67298330.459999993</v>
      </c>
      <c r="O10" s="42"/>
    </row>
    <row r="11" spans="1:16" ht="15.95" customHeight="1">
      <c r="A11" s="17" t="s">
        <v>17</v>
      </c>
      <c r="B11" s="18">
        <v>1606.4</v>
      </c>
      <c r="C11" s="18">
        <v>463275.08</v>
      </c>
      <c r="D11" s="18">
        <v>41920.660000000003</v>
      </c>
      <c r="E11" s="18"/>
      <c r="F11" s="18"/>
      <c r="G11" s="19"/>
      <c r="H11" s="19"/>
      <c r="I11" s="19"/>
      <c r="J11" s="19">
        <v>37493.040000000001</v>
      </c>
      <c r="K11" s="19"/>
      <c r="L11" s="19"/>
      <c r="M11" s="19"/>
      <c r="N11" s="20">
        <f t="shared" si="1"/>
        <v>502374.52</v>
      </c>
      <c r="O11" s="42">
        <f t="shared" ref="O11" si="2">D11</f>
        <v>41920.660000000003</v>
      </c>
    </row>
    <row r="12" spans="1:16" ht="15.95" customHeight="1">
      <c r="A12" s="17" t="s">
        <v>18</v>
      </c>
      <c r="B12" s="18">
        <v>8579</v>
      </c>
      <c r="C12" s="18">
        <v>8450</v>
      </c>
      <c r="D12" s="18"/>
      <c r="E12" s="18"/>
      <c r="F12" s="18"/>
      <c r="G12" s="19"/>
      <c r="H12" s="19"/>
      <c r="I12" s="19"/>
      <c r="J12" s="19">
        <v>771</v>
      </c>
      <c r="K12" s="19"/>
      <c r="L12" s="19"/>
      <c r="M12" s="19"/>
      <c r="N12" s="20">
        <f t="shared" si="1"/>
        <v>17800</v>
      </c>
      <c r="O12" s="42"/>
    </row>
    <row r="13" spans="1:16" ht="16.5" customHeight="1">
      <c r="A13" s="17" t="s">
        <v>40</v>
      </c>
      <c r="B13" s="21">
        <f t="shared" ref="B13:M13" si="3">SUM(B14:B16)</f>
        <v>0</v>
      </c>
      <c r="C13" s="21">
        <f t="shared" si="3"/>
        <v>12387877.550000001</v>
      </c>
      <c r="D13" s="21">
        <f t="shared" si="3"/>
        <v>0</v>
      </c>
      <c r="E13" s="21">
        <f t="shared" si="3"/>
        <v>62862.76</v>
      </c>
      <c r="F13" s="21">
        <f t="shared" si="3"/>
        <v>0</v>
      </c>
      <c r="G13" s="21">
        <f t="shared" si="3"/>
        <v>46463.14</v>
      </c>
      <c r="H13" s="21">
        <f t="shared" si="3"/>
        <v>0</v>
      </c>
      <c r="I13" s="21">
        <f t="shared" si="3"/>
        <v>0</v>
      </c>
      <c r="J13" s="21">
        <f t="shared" si="3"/>
        <v>30731.940000000002</v>
      </c>
      <c r="K13" s="21">
        <f t="shared" si="3"/>
        <v>0</v>
      </c>
      <c r="L13" s="21">
        <f t="shared" si="3"/>
        <v>0</v>
      </c>
      <c r="M13" s="21">
        <f t="shared" si="3"/>
        <v>0</v>
      </c>
      <c r="N13" s="20">
        <f t="shared" si="1"/>
        <v>12527935.390000001</v>
      </c>
      <c r="O13" s="42"/>
    </row>
    <row r="14" spans="1:16" s="12" customFormat="1" ht="15.95" customHeight="1">
      <c r="A14" s="22" t="s">
        <v>19</v>
      </c>
      <c r="B14" s="23"/>
      <c r="C14" s="23">
        <v>4671963.97</v>
      </c>
      <c r="D14" s="23"/>
      <c r="E14" s="23"/>
      <c r="F14" s="23"/>
      <c r="G14" s="24"/>
      <c r="H14" s="24"/>
      <c r="I14" s="24"/>
      <c r="J14" s="24">
        <v>6788.37</v>
      </c>
      <c r="K14" s="24"/>
      <c r="L14" s="24"/>
      <c r="M14" s="24"/>
      <c r="N14" s="25">
        <f t="shared" si="1"/>
        <v>4678752.34</v>
      </c>
      <c r="O14" s="42"/>
    </row>
    <row r="15" spans="1:16" s="12" customFormat="1" ht="15.95" customHeight="1">
      <c r="A15" s="22" t="s">
        <v>20</v>
      </c>
      <c r="B15" s="23"/>
      <c r="C15" s="23">
        <v>5596445.3300000001</v>
      </c>
      <c r="D15" s="23"/>
      <c r="E15" s="23">
        <v>62862.76</v>
      </c>
      <c r="F15" s="23"/>
      <c r="G15" s="24">
        <v>46463.14</v>
      </c>
      <c r="H15" s="24"/>
      <c r="I15" s="24"/>
      <c r="J15" s="24">
        <v>20051.650000000001</v>
      </c>
      <c r="K15" s="24"/>
      <c r="L15" s="24"/>
      <c r="M15" s="24"/>
      <c r="N15" s="25">
        <f t="shared" si="1"/>
        <v>5725822.8799999999</v>
      </c>
      <c r="O15" s="42"/>
    </row>
    <row r="16" spans="1:16" s="12" customFormat="1" ht="15.95" customHeight="1">
      <c r="A16" s="22" t="s">
        <v>21</v>
      </c>
      <c r="B16" s="23"/>
      <c r="C16" s="23">
        <v>2119468.25</v>
      </c>
      <c r="D16" s="23"/>
      <c r="E16" s="23"/>
      <c r="F16" s="23"/>
      <c r="G16" s="24"/>
      <c r="H16" s="24"/>
      <c r="I16" s="24"/>
      <c r="J16" s="24">
        <v>3891.92</v>
      </c>
      <c r="K16" s="24"/>
      <c r="L16" s="24"/>
      <c r="M16" s="24"/>
      <c r="N16" s="25">
        <f t="shared" si="1"/>
        <v>2123360.17</v>
      </c>
      <c r="O16" s="42"/>
    </row>
    <row r="17" spans="1:15" ht="27" customHeight="1">
      <c r="A17" s="17" t="s">
        <v>22</v>
      </c>
      <c r="B17" s="18"/>
      <c r="C17" s="18"/>
      <c r="D17" s="18"/>
      <c r="E17" s="18"/>
      <c r="F17" s="18"/>
      <c r="G17" s="19"/>
      <c r="H17" s="19"/>
      <c r="I17" s="19"/>
      <c r="J17" s="19">
        <v>4600</v>
      </c>
      <c r="K17" s="19"/>
      <c r="L17" s="19"/>
      <c r="M17" s="19"/>
      <c r="N17" s="20">
        <f t="shared" si="1"/>
        <v>4600</v>
      </c>
      <c r="O17" s="42"/>
    </row>
    <row r="18" spans="1:15" ht="12.75" customHeight="1">
      <c r="A18" s="17" t="s">
        <v>23</v>
      </c>
      <c r="B18" s="18"/>
      <c r="C18" s="18">
        <v>2115345.0999999996</v>
      </c>
      <c r="D18" s="18"/>
      <c r="E18" s="18">
        <v>17024.22</v>
      </c>
      <c r="F18" s="18"/>
      <c r="G18" s="19">
        <v>104305846.26000002</v>
      </c>
      <c r="H18" s="19"/>
      <c r="I18" s="19"/>
      <c r="J18" s="19">
        <v>69748.289999999994</v>
      </c>
      <c r="K18" s="19">
        <v>4000</v>
      </c>
      <c r="L18" s="19">
        <v>969367.99</v>
      </c>
      <c r="M18" s="19"/>
      <c r="N18" s="20">
        <f t="shared" si="1"/>
        <v>107481331.86000001</v>
      </c>
      <c r="O18" s="42"/>
    </row>
    <row r="19" spans="1:15" ht="15.95" customHeight="1">
      <c r="A19" s="17" t="s">
        <v>24</v>
      </c>
      <c r="B19" s="18">
        <v>2330</v>
      </c>
      <c r="C19" s="18">
        <v>327044.34000000003</v>
      </c>
      <c r="D19" s="18"/>
      <c r="E19" s="18"/>
      <c r="F19" s="18"/>
      <c r="G19" s="19">
        <v>2110241.08</v>
      </c>
      <c r="H19" s="19"/>
      <c r="I19" s="19"/>
      <c r="J19" s="19">
        <v>1473411.2299999997</v>
      </c>
      <c r="K19" s="19">
        <v>96473.39</v>
      </c>
      <c r="L19" s="19">
        <v>12200</v>
      </c>
      <c r="M19" s="19"/>
      <c r="N19" s="20">
        <f t="shared" si="1"/>
        <v>4021700.0399999996</v>
      </c>
      <c r="O19" s="42"/>
    </row>
    <row r="20" spans="1:15" ht="15.95" customHeight="1">
      <c r="A20" s="17" t="s">
        <v>26</v>
      </c>
      <c r="B20" s="18"/>
      <c r="C20" s="18">
        <v>3920131.31</v>
      </c>
      <c r="D20" s="18"/>
      <c r="E20" s="18"/>
      <c r="F20" s="18"/>
      <c r="G20" s="19"/>
      <c r="H20" s="19"/>
      <c r="I20" s="19">
        <v>1000</v>
      </c>
      <c r="J20" s="19"/>
      <c r="K20" s="19"/>
      <c r="L20" s="19"/>
      <c r="M20" s="19"/>
      <c r="N20" s="20">
        <f t="shared" si="1"/>
        <v>3921131.31</v>
      </c>
      <c r="O20" s="42"/>
    </row>
    <row r="21" spans="1:15" ht="42.75" customHeight="1">
      <c r="A21" s="17" t="s">
        <v>27</v>
      </c>
      <c r="B21" s="18"/>
      <c r="C21" s="18"/>
      <c r="D21" s="18"/>
      <c r="E21" s="18"/>
      <c r="F21" s="18">
        <v>1553919.4</v>
      </c>
      <c r="G21" s="19"/>
      <c r="H21" s="19"/>
      <c r="I21" s="19"/>
      <c r="J21" s="19"/>
      <c r="K21" s="19"/>
      <c r="L21" s="19"/>
      <c r="M21" s="19"/>
      <c r="N21" s="20">
        <f t="shared" si="1"/>
        <v>1553919.4</v>
      </c>
      <c r="O21" s="42"/>
    </row>
    <row r="22" spans="1:15" ht="15.95" customHeight="1">
      <c r="A22" s="17" t="s">
        <v>13</v>
      </c>
      <c r="B22" s="18">
        <v>16787.96</v>
      </c>
      <c r="C22" s="18">
        <v>30064917.010000002</v>
      </c>
      <c r="D22" s="18"/>
      <c r="E22" s="18"/>
      <c r="F22" s="18"/>
      <c r="G22" s="19"/>
      <c r="H22" s="19"/>
      <c r="I22" s="19"/>
      <c r="J22" s="19">
        <v>1389735.9300000002</v>
      </c>
      <c r="K22" s="19">
        <v>4515435.9200000009</v>
      </c>
      <c r="L22" s="19"/>
      <c r="M22" s="19">
        <v>214276.87</v>
      </c>
      <c r="N22" s="20">
        <f t="shared" si="1"/>
        <v>36201153.689999998</v>
      </c>
      <c r="O22" s="42"/>
    </row>
    <row r="23" spans="1:15" ht="26.25" customHeight="1">
      <c r="A23" s="17" t="s">
        <v>28</v>
      </c>
      <c r="B23" s="18"/>
      <c r="C23" s="18">
        <v>77020.600000000006</v>
      </c>
      <c r="D23" s="18"/>
      <c r="E23" s="18"/>
      <c r="F23" s="18"/>
      <c r="G23" s="19"/>
      <c r="H23" s="19">
        <v>120478646.89</v>
      </c>
      <c r="I23" s="19"/>
      <c r="J23" s="19">
        <v>228510.1</v>
      </c>
      <c r="K23" s="19"/>
      <c r="L23" s="19"/>
      <c r="M23" s="19"/>
      <c r="N23" s="20">
        <f t="shared" si="1"/>
        <v>120784177.58999999</v>
      </c>
      <c r="O23" s="42"/>
    </row>
    <row r="24" spans="1:15" ht="29.25" customHeight="1">
      <c r="A24" s="26" t="s">
        <v>46</v>
      </c>
      <c r="B24" s="27">
        <f t="shared" ref="B24:M24" si="4">SUM(B25:B26)</f>
        <v>360</v>
      </c>
      <c r="C24" s="27">
        <f t="shared" si="4"/>
        <v>2143393.6800000002</v>
      </c>
      <c r="D24" s="27">
        <f t="shared" si="4"/>
        <v>0</v>
      </c>
      <c r="E24" s="27">
        <f t="shared" si="4"/>
        <v>0</v>
      </c>
      <c r="F24" s="27">
        <f t="shared" si="4"/>
        <v>0</v>
      </c>
      <c r="G24" s="27">
        <f t="shared" si="4"/>
        <v>0</v>
      </c>
      <c r="H24" s="27">
        <f t="shared" si="4"/>
        <v>0</v>
      </c>
      <c r="I24" s="27">
        <f t="shared" si="4"/>
        <v>0</v>
      </c>
      <c r="J24" s="27">
        <f t="shared" si="4"/>
        <v>1003346.49</v>
      </c>
      <c r="K24" s="27">
        <f t="shared" si="4"/>
        <v>3500</v>
      </c>
      <c r="L24" s="27">
        <f t="shared" si="4"/>
        <v>20596.5</v>
      </c>
      <c r="M24" s="27">
        <f t="shared" si="4"/>
        <v>0</v>
      </c>
      <c r="N24" s="20">
        <f t="shared" si="1"/>
        <v>3171196.67</v>
      </c>
      <c r="O24" s="42"/>
    </row>
    <row r="25" spans="1:15" s="12" customFormat="1" ht="15.95" customHeight="1">
      <c r="A25" s="28" t="s">
        <v>29</v>
      </c>
      <c r="B25" s="23"/>
      <c r="C25" s="23">
        <v>1950673.82</v>
      </c>
      <c r="D25" s="23"/>
      <c r="E25" s="23"/>
      <c r="F25" s="23"/>
      <c r="G25" s="24"/>
      <c r="H25" s="24"/>
      <c r="I25" s="24"/>
      <c r="J25" s="24"/>
      <c r="K25" s="24"/>
      <c r="L25" s="24"/>
      <c r="M25" s="24"/>
      <c r="N25" s="25">
        <f t="shared" si="1"/>
        <v>1950673.82</v>
      </c>
      <c r="O25" s="42"/>
    </row>
    <row r="26" spans="1:15" s="12" customFormat="1" ht="15.95" customHeight="1">
      <c r="A26" s="29" t="s">
        <v>30</v>
      </c>
      <c r="B26" s="24">
        <v>360</v>
      </c>
      <c r="C26" s="24">
        <v>192719.86000000002</v>
      </c>
      <c r="D26" s="24"/>
      <c r="E26" s="24"/>
      <c r="F26" s="24"/>
      <c r="G26" s="24"/>
      <c r="H26" s="24"/>
      <c r="I26" s="24"/>
      <c r="J26" s="24">
        <v>1003346.49</v>
      </c>
      <c r="K26" s="24">
        <v>3500</v>
      </c>
      <c r="L26" s="24">
        <v>20596.5</v>
      </c>
      <c r="M26" s="24"/>
      <c r="N26" s="25">
        <f t="shared" si="1"/>
        <v>1220522.8500000001</v>
      </c>
      <c r="O26" s="42"/>
    </row>
    <row r="27" spans="1:15" s="10" customFormat="1" ht="12.95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</sheetData>
  <protectedRanges>
    <protectedRange sqref="C13:M13 C24:M24 B8:B25" name="krista_tr_10_0_1_1"/>
    <protectedRange sqref="D8:D12 D25 D14:D23" name="krista_tr_11_0_1_1"/>
    <protectedRange sqref="C8:C12 C25 C14:C23" name="krista_tr_121_0_1_1"/>
    <protectedRange sqref="E8:E12 E25 E14:E23" name="krista_tr_14_0_1_1"/>
    <protectedRange sqref="F8:F12 F25 F14:F23" name="krista_tr_16_0_1_1"/>
  </protectedRanges>
  <mergeCells count="6">
    <mergeCell ref="O5:O6"/>
    <mergeCell ref="A1:N1"/>
    <mergeCell ref="B5:M5"/>
    <mergeCell ref="N5:N6"/>
    <mergeCell ref="A5:A6"/>
    <mergeCell ref="A2:N2"/>
  </mergeCells>
  <dataValidations count="1">
    <dataValidation type="decimal" allowBlank="1" showInputMessage="1" showErrorMessage="1" sqref="B65532:M65536 B131068:M131072 B196604:M196608 B262140:M262144 B327676:M327680 B393212:M393216 B458748:M458752 B524284:M524288 B589820:M589824 B655356:M655360 B720892:M720896 B786428:M786432 B851964:M851968 B917500:M917504 B983036:M983040 B65538:M65549 B131074:M131085 B196610:M196621 B262146:M262157 B327682:M327693 B393218:M393229 B458754:M458765 B524290:M524301 B589826:M589837 B655362:M655373 B720898:M720909 B786434:M786445 B851970:M851981 B917506:M917517 B983042:M983053 B65551:M65555 B131087:M131091 B196623:M196627 B262159:M262163 B327695:M327699 B393231:M393235 B458767:M458771 B524303:M524307 B589839:M589843 B655375:M655379 B720911:M720915 B786447:M786451 B851983:M851987 B917519:M917523 B983055:M983059 B14:M23 B8:M12 B25:M27">
      <formula1>-10000000000</formula1>
      <formula2>10000000000</formula2>
    </dataValidation>
  </dataValidations>
  <pageMargins left="0.35433070866141736" right="0.35433070866141736" top="1.1417322834645669" bottom="0.74803149606299213" header="0.31496062992125984" footer="0.31496062992125984"/>
  <pageSetup paperSize="9" scale="5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J26"/>
  <sheetViews>
    <sheetView zoomScale="85" zoomScaleNormal="85" workbookViewId="0">
      <selection activeCell="A8" sqref="A8"/>
    </sheetView>
  </sheetViews>
  <sheetFormatPr defaultRowHeight="15"/>
  <cols>
    <col min="1" max="1" width="46.5703125" style="2" customWidth="1"/>
    <col min="2" max="2" width="21.42578125" style="2" customWidth="1"/>
    <col min="3" max="3" width="15.7109375" style="2" customWidth="1"/>
    <col min="4" max="4" width="14.85546875" style="2" customWidth="1"/>
    <col min="5" max="5" width="17.85546875" style="2" customWidth="1"/>
    <col min="6" max="6" width="20.42578125" style="2" customWidth="1"/>
    <col min="7" max="7" width="18.28515625" style="2" customWidth="1"/>
    <col min="8" max="9" width="18.140625" style="2" customWidth="1"/>
    <col min="10" max="10" width="25.5703125" style="2" customWidth="1"/>
    <col min="11" max="16384" width="9.140625" style="2"/>
  </cols>
  <sheetData>
    <row r="1" spans="1:10" ht="16.5">
      <c r="A1" s="48" t="s">
        <v>34</v>
      </c>
      <c r="B1" s="48"/>
      <c r="C1" s="48"/>
      <c r="D1" s="48"/>
      <c r="E1" s="48"/>
      <c r="F1" s="48"/>
      <c r="G1" s="48"/>
      <c r="H1" s="48"/>
      <c r="I1" s="3"/>
    </row>
    <row r="2" spans="1:10" ht="16.5">
      <c r="A2" s="56" t="s">
        <v>32</v>
      </c>
      <c r="B2" s="56"/>
      <c r="C2" s="56"/>
      <c r="D2" s="56"/>
      <c r="E2" s="56"/>
      <c r="F2" s="56"/>
      <c r="G2" s="56"/>
      <c r="H2" s="56"/>
      <c r="I2" s="13"/>
    </row>
    <row r="3" spans="1:10" ht="16.5">
      <c r="A3" s="13"/>
      <c r="B3" s="13"/>
      <c r="C3" s="13"/>
      <c r="D3" s="13"/>
      <c r="E3" s="13"/>
      <c r="F3" s="13"/>
      <c r="G3" s="13"/>
      <c r="H3" s="13"/>
      <c r="I3" s="13"/>
    </row>
    <row r="4" spans="1:10" ht="16.5">
      <c r="A4" s="13"/>
      <c r="B4" s="13"/>
      <c r="C4" s="13"/>
      <c r="D4" s="13"/>
      <c r="E4" s="13"/>
      <c r="F4" s="13"/>
      <c r="G4" s="13"/>
      <c r="H4" s="13"/>
      <c r="I4" s="13"/>
    </row>
    <row r="5" spans="1:10" ht="16.5">
      <c r="A5" s="3"/>
      <c r="B5" s="3"/>
      <c r="C5" s="3"/>
      <c r="D5" s="3"/>
      <c r="E5" s="3"/>
      <c r="F5" s="3"/>
      <c r="G5" s="3"/>
      <c r="H5" s="3"/>
      <c r="I5" s="14" t="s">
        <v>36</v>
      </c>
    </row>
    <row r="6" spans="1:10" ht="18.75" customHeight="1">
      <c r="A6" s="54" t="s">
        <v>2</v>
      </c>
      <c r="B6" s="50" t="s">
        <v>0</v>
      </c>
      <c r="C6" s="50"/>
      <c r="D6" s="50"/>
      <c r="E6" s="50"/>
      <c r="F6" s="50"/>
      <c r="G6" s="50"/>
      <c r="H6" s="52" t="s">
        <v>1</v>
      </c>
      <c r="I6" s="64" t="s">
        <v>42</v>
      </c>
    </row>
    <row r="7" spans="1:10" ht="90" customHeight="1">
      <c r="A7" s="55"/>
      <c r="B7" s="4" t="s">
        <v>5</v>
      </c>
      <c r="C7" s="4" t="s">
        <v>42</v>
      </c>
      <c r="D7" s="4" t="s">
        <v>6</v>
      </c>
      <c r="E7" s="4" t="s">
        <v>38</v>
      </c>
      <c r="F7" s="6" t="s">
        <v>10</v>
      </c>
      <c r="G7" s="6" t="s">
        <v>11</v>
      </c>
      <c r="H7" s="53"/>
      <c r="I7" s="65"/>
    </row>
    <row r="8" spans="1:10" s="30" customFormat="1" ht="15.95" customHeight="1">
      <c r="A8" s="15" t="s">
        <v>39</v>
      </c>
      <c r="B8" s="16">
        <f t="shared" ref="B8:G8" si="0">SUM(B9:B14,B18:B23)</f>
        <v>32920985.620000001</v>
      </c>
      <c r="C8" s="16">
        <f t="shared" si="0"/>
        <v>264789.37</v>
      </c>
      <c r="D8" s="16">
        <f t="shared" si="0"/>
        <v>6457962.1600000001</v>
      </c>
      <c r="E8" s="16">
        <f t="shared" si="0"/>
        <v>179516</v>
      </c>
      <c r="F8" s="16">
        <f t="shared" si="0"/>
        <v>1666783.74</v>
      </c>
      <c r="G8" s="16">
        <f t="shared" si="0"/>
        <v>6286278.3600000003</v>
      </c>
      <c r="H8" s="16">
        <f>B8+D8+F8+G8</f>
        <v>47332009.880000003</v>
      </c>
      <c r="I8" s="16">
        <f>C8+E8</f>
        <v>444305.37</v>
      </c>
      <c r="J8" s="40"/>
    </row>
    <row r="9" spans="1:10" s="30" customFormat="1" ht="15.95" customHeight="1">
      <c r="A9" s="17" t="s">
        <v>14</v>
      </c>
      <c r="B9" s="18">
        <v>6502241.6100000013</v>
      </c>
      <c r="C9" s="18"/>
      <c r="D9" s="18">
        <v>3571718.67</v>
      </c>
      <c r="E9" s="18"/>
      <c r="F9" s="19">
        <v>449805.23</v>
      </c>
      <c r="G9" s="19">
        <v>2267973.4200000004</v>
      </c>
      <c r="H9" s="20">
        <f t="shared" ref="H9:H25" si="1">B9+D9+F9+G9</f>
        <v>12791738.930000002</v>
      </c>
      <c r="I9" s="20"/>
    </row>
    <row r="10" spans="1:10" s="30" customFormat="1" ht="15.95" customHeight="1">
      <c r="A10" s="17" t="s">
        <v>15</v>
      </c>
      <c r="B10" s="18">
        <v>4908.67</v>
      </c>
      <c r="C10" s="18"/>
      <c r="D10" s="18">
        <v>4277.09</v>
      </c>
      <c r="E10" s="18"/>
      <c r="F10" s="19">
        <v>13778.21</v>
      </c>
      <c r="G10" s="19">
        <v>552.08000000000004</v>
      </c>
      <c r="H10" s="20">
        <f t="shared" si="1"/>
        <v>23516.050000000003</v>
      </c>
      <c r="I10" s="20"/>
    </row>
    <row r="11" spans="1:10" s="30" customFormat="1" ht="15.95" customHeight="1">
      <c r="A11" s="17" t="s">
        <v>16</v>
      </c>
      <c r="B11" s="18">
        <v>2450738.0499999998</v>
      </c>
      <c r="C11" s="18"/>
      <c r="D11" s="18">
        <v>1035822.88</v>
      </c>
      <c r="E11" s="18"/>
      <c r="F11" s="19">
        <v>162631.70000000001</v>
      </c>
      <c r="G11" s="19">
        <v>1023010.92</v>
      </c>
      <c r="H11" s="20">
        <f t="shared" si="1"/>
        <v>4672203.55</v>
      </c>
      <c r="I11" s="20"/>
    </row>
    <row r="12" spans="1:10" s="30" customFormat="1" ht="15.95" customHeight="1">
      <c r="A12" s="17" t="s">
        <v>17</v>
      </c>
      <c r="B12" s="18">
        <v>301631.89999999997</v>
      </c>
      <c r="C12" s="18"/>
      <c r="D12" s="18"/>
      <c r="E12" s="18"/>
      <c r="F12" s="19">
        <v>8849</v>
      </c>
      <c r="G12" s="19">
        <v>11729.13</v>
      </c>
      <c r="H12" s="20">
        <f t="shared" si="1"/>
        <v>322210.02999999997</v>
      </c>
      <c r="I12" s="20"/>
    </row>
    <row r="13" spans="1:10" s="30" customFormat="1" ht="15.95" customHeight="1">
      <c r="A13" s="17" t="s">
        <v>18</v>
      </c>
      <c r="B13" s="18"/>
      <c r="C13" s="18"/>
      <c r="D13" s="18">
        <v>13470</v>
      </c>
      <c r="E13" s="18"/>
      <c r="F13" s="19"/>
      <c r="G13" s="19">
        <v>1600</v>
      </c>
      <c r="H13" s="20">
        <f t="shared" si="1"/>
        <v>15070</v>
      </c>
      <c r="I13" s="20"/>
    </row>
    <row r="14" spans="1:10" s="30" customFormat="1" ht="15.95" customHeight="1">
      <c r="A14" s="17" t="s">
        <v>40</v>
      </c>
      <c r="B14" s="21">
        <f t="shared" ref="B14:G14" si="2">SUM(B15:B17)</f>
        <v>64533.520000000004</v>
      </c>
      <c r="C14" s="21">
        <f t="shared" si="2"/>
        <v>0</v>
      </c>
      <c r="D14" s="21">
        <f t="shared" si="2"/>
        <v>30447.11</v>
      </c>
      <c r="E14" s="21">
        <f t="shared" si="2"/>
        <v>0</v>
      </c>
      <c r="F14" s="21">
        <f t="shared" si="2"/>
        <v>26.46</v>
      </c>
      <c r="G14" s="21">
        <f t="shared" si="2"/>
        <v>1330395.4000000001</v>
      </c>
      <c r="H14" s="20">
        <f t="shared" si="1"/>
        <v>1425402.4900000002</v>
      </c>
      <c r="I14" s="20"/>
    </row>
    <row r="15" spans="1:10" s="31" customFormat="1" ht="15.95" customHeight="1">
      <c r="A15" s="22" t="s">
        <v>19</v>
      </c>
      <c r="B15" s="23">
        <v>27916.600000000002</v>
      </c>
      <c r="C15" s="23"/>
      <c r="D15" s="23">
        <v>25487.24</v>
      </c>
      <c r="E15" s="23"/>
      <c r="F15" s="24"/>
      <c r="G15" s="24"/>
      <c r="H15" s="25">
        <f t="shared" si="1"/>
        <v>53403.840000000004</v>
      </c>
      <c r="I15" s="25"/>
    </row>
    <row r="16" spans="1:10" s="31" customFormat="1" ht="15.95" customHeight="1">
      <c r="A16" s="22" t="s">
        <v>20</v>
      </c>
      <c r="B16" s="23">
        <v>26947.98</v>
      </c>
      <c r="C16" s="23"/>
      <c r="D16" s="23"/>
      <c r="E16" s="23"/>
      <c r="F16" s="24"/>
      <c r="G16" s="24">
        <v>1235162.04</v>
      </c>
      <c r="H16" s="25">
        <f t="shared" si="1"/>
        <v>1262110.02</v>
      </c>
      <c r="I16" s="25"/>
    </row>
    <row r="17" spans="1:9" s="31" customFormat="1" ht="15.95" customHeight="1">
      <c r="A17" s="22" t="s">
        <v>21</v>
      </c>
      <c r="B17" s="23">
        <v>9668.94</v>
      </c>
      <c r="C17" s="23"/>
      <c r="D17" s="23">
        <v>4959.87</v>
      </c>
      <c r="E17" s="23"/>
      <c r="F17" s="24">
        <v>26.46</v>
      </c>
      <c r="G17" s="24">
        <v>95233.36</v>
      </c>
      <c r="H17" s="25">
        <f t="shared" si="1"/>
        <v>109888.63</v>
      </c>
      <c r="I17" s="25"/>
    </row>
    <row r="18" spans="1:9" s="30" customFormat="1" ht="15" customHeight="1">
      <c r="A18" s="17" t="s">
        <v>22</v>
      </c>
      <c r="B18" s="18">
        <v>250</v>
      </c>
      <c r="C18" s="18"/>
      <c r="D18" s="18">
        <v>1425</v>
      </c>
      <c r="E18" s="18">
        <v>1425</v>
      </c>
      <c r="F18" s="19"/>
      <c r="G18" s="19">
        <v>493.2</v>
      </c>
      <c r="H18" s="20">
        <f t="shared" si="1"/>
        <v>2168.1999999999998</v>
      </c>
      <c r="I18" s="20">
        <f>E18</f>
        <v>1425</v>
      </c>
    </row>
    <row r="19" spans="1:9" s="30" customFormat="1" ht="15" customHeight="1">
      <c r="A19" s="17" t="s">
        <v>23</v>
      </c>
      <c r="B19" s="18">
        <v>532306.70000000007</v>
      </c>
      <c r="C19" s="18"/>
      <c r="D19" s="18">
        <v>91237.440000000002</v>
      </c>
      <c r="E19" s="18">
        <v>9680</v>
      </c>
      <c r="F19" s="19"/>
      <c r="G19" s="19">
        <v>306232.16000000003</v>
      </c>
      <c r="H19" s="20">
        <f t="shared" si="1"/>
        <v>929776.30000000016</v>
      </c>
      <c r="I19" s="20">
        <f>E19</f>
        <v>9680</v>
      </c>
    </row>
    <row r="20" spans="1:9" s="30" customFormat="1" ht="15.95" customHeight="1">
      <c r="A20" s="17" t="s">
        <v>24</v>
      </c>
      <c r="B20" s="18">
        <v>1670674.19</v>
      </c>
      <c r="C20" s="18">
        <v>264787.32</v>
      </c>
      <c r="D20" s="18">
        <v>1486002.05</v>
      </c>
      <c r="E20" s="18">
        <v>155637</v>
      </c>
      <c r="F20" s="19">
        <v>34600</v>
      </c>
      <c r="G20" s="19">
        <v>622577.07999999996</v>
      </c>
      <c r="H20" s="20">
        <f t="shared" si="1"/>
        <v>3813853.3200000003</v>
      </c>
      <c r="I20" s="20">
        <f>C20+E20</f>
        <v>420424.32</v>
      </c>
    </row>
    <row r="21" spans="1:9" s="30" customFormat="1" ht="15.95" customHeight="1">
      <c r="A21" s="17" t="s">
        <v>13</v>
      </c>
      <c r="B21" s="18">
        <v>19882.38</v>
      </c>
      <c r="C21" s="18">
        <v>2.0499999999999998</v>
      </c>
      <c r="D21" s="18">
        <v>1598</v>
      </c>
      <c r="E21" s="18"/>
      <c r="F21" s="19"/>
      <c r="G21" s="19">
        <v>590554.97</v>
      </c>
      <c r="H21" s="20">
        <f t="shared" si="1"/>
        <v>612035.35</v>
      </c>
      <c r="I21" s="20">
        <f>C21</f>
        <v>2.0499999999999998</v>
      </c>
    </row>
    <row r="22" spans="1:9" s="30" customFormat="1" ht="15.95" customHeight="1">
      <c r="A22" s="17" t="s">
        <v>28</v>
      </c>
      <c r="B22" s="18">
        <v>276240.45999999996</v>
      </c>
      <c r="C22" s="18"/>
      <c r="D22" s="18">
        <v>4572</v>
      </c>
      <c r="E22" s="18">
        <v>2900</v>
      </c>
      <c r="F22" s="19">
        <v>997093.14</v>
      </c>
      <c r="G22" s="19">
        <v>25490</v>
      </c>
      <c r="H22" s="20">
        <f t="shared" si="1"/>
        <v>1303395.6000000001</v>
      </c>
      <c r="I22" s="20">
        <f>E22</f>
        <v>2900</v>
      </c>
    </row>
    <row r="23" spans="1:9" s="30" customFormat="1" ht="27" customHeight="1">
      <c r="A23" s="26" t="s">
        <v>47</v>
      </c>
      <c r="B23" s="27">
        <f t="shared" ref="B23:G23" si="3">SUM(B24:B25)</f>
        <v>21097578.140000001</v>
      </c>
      <c r="C23" s="27">
        <f t="shared" si="3"/>
        <v>0</v>
      </c>
      <c r="D23" s="27">
        <f t="shared" si="3"/>
        <v>217391.92</v>
      </c>
      <c r="E23" s="27">
        <f t="shared" si="3"/>
        <v>9874</v>
      </c>
      <c r="F23" s="27">
        <f t="shared" si="3"/>
        <v>0</v>
      </c>
      <c r="G23" s="27">
        <f t="shared" si="3"/>
        <v>105670</v>
      </c>
      <c r="H23" s="20">
        <f t="shared" si="1"/>
        <v>21420640.060000002</v>
      </c>
      <c r="I23" s="20">
        <f>E23</f>
        <v>9874</v>
      </c>
    </row>
    <row r="24" spans="1:9" s="31" customFormat="1" ht="16.5" customHeight="1">
      <c r="A24" s="28" t="s">
        <v>29</v>
      </c>
      <c r="B24" s="23">
        <v>20678664.830000002</v>
      </c>
      <c r="C24" s="23"/>
      <c r="D24" s="23"/>
      <c r="E24" s="23"/>
      <c r="F24" s="24"/>
      <c r="G24" s="24"/>
      <c r="H24" s="25">
        <f t="shared" si="1"/>
        <v>20678664.830000002</v>
      </c>
      <c r="I24" s="25"/>
    </row>
    <row r="25" spans="1:9" s="31" customFormat="1" ht="15.95" customHeight="1">
      <c r="A25" s="29" t="s">
        <v>30</v>
      </c>
      <c r="B25" s="24">
        <v>418913.31</v>
      </c>
      <c r="C25" s="24"/>
      <c r="D25" s="24">
        <v>217391.92</v>
      </c>
      <c r="E25" s="24">
        <v>9874</v>
      </c>
      <c r="F25" s="24"/>
      <c r="G25" s="24">
        <v>105670</v>
      </c>
      <c r="H25" s="25">
        <f t="shared" si="1"/>
        <v>741975.23</v>
      </c>
      <c r="I25" s="25">
        <f>E25</f>
        <v>9874</v>
      </c>
    </row>
    <row r="26" spans="1:9" s="10" customFormat="1" ht="12.95" customHeight="1">
      <c r="A26" s="7"/>
      <c r="B26" s="8"/>
      <c r="C26" s="8"/>
      <c r="D26" s="8"/>
      <c r="E26" s="8"/>
      <c r="F26" s="8"/>
      <c r="G26" s="8"/>
      <c r="H26" s="9"/>
      <c r="I26" s="9"/>
    </row>
  </sheetData>
  <protectedRanges>
    <protectedRange sqref="B14:G14 B23:G23" name="krista_tr_10_0_1_1"/>
    <protectedRange sqref="E9:E13 E24 C9:C13 C24 E15:E22 C15:C22" name="krista_tr_11_0_1_1"/>
    <protectedRange sqref="B9:B13 B24 B15:B22" name="krista_tr_121_0_1_1"/>
    <protectedRange sqref="D9:D13 D24 D15:D22" name="krista_tr_14_0_1_1"/>
  </protectedRanges>
  <mergeCells count="6">
    <mergeCell ref="I6:I7"/>
    <mergeCell ref="A1:H1"/>
    <mergeCell ref="B6:G6"/>
    <mergeCell ref="H6:H7"/>
    <mergeCell ref="A6:A7"/>
    <mergeCell ref="A2:H2"/>
  </mergeCells>
  <dataValidations count="1">
    <dataValidation type="decimal" allowBlank="1" showInputMessage="1" showErrorMessage="1" sqref="B983052:G983056 B917516:G917520 B851980:G851984 B786444:G786448 B720908:G720912 B655372:G655376 B589836:G589840 B524300:G524304 B458764:G458768 B393228:G393232 B327692:G327696 B262156:G262160 B196620:G196624 B131084:G131088 B65548:G65552 B983039:G983050 B917503:G917514 B851967:G851978 B786431:G786442 B720895:G720906 B655359:G655370 B589823:G589834 B524287:G524298 B458751:G458762 B393215:G393226 B327679:G327690 B262143:G262154 B196607:G196618 B131071:G131082 B65535:G65546 B983033:G983037 B917497:G917501 B851961:G851965 B786425:G786429 B720889:G720893 B655353:G655357 B589817:G589821 B524281:G524285 B458745:G458749 B393209:G393213 B327673:G327677 B262137:G262141 B196601:G196605 B131065:G131069 B65529:G65533 B24:G26 B9:G13 B15:G22">
      <formula1>-10000000000</formula1>
      <formula2>10000000000</formula2>
    </dataValidation>
  </dataValidations>
  <pageMargins left="0.35433070866141736" right="0.35433070866141736" top="0.74803149606299213" bottom="0.39370078740157483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ДЗ_БюдСр</vt:lpstr>
      <vt:lpstr>ДЗ_ВнеБюдСр</vt:lpstr>
      <vt:lpstr>КЗ_БюдСр</vt:lpstr>
      <vt:lpstr>КЗ_ВнеБюдСр</vt:lpstr>
      <vt:lpstr>ДЗ_БюдСр!Область_печати</vt:lpstr>
      <vt:lpstr>ДЗ_ВнеБюдСр!Область_печати</vt:lpstr>
      <vt:lpstr>КЗ_ВнеБюдСр!Область_печати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svitsovaer</dc:creator>
  <cp:lastModifiedBy>vostryakovalm</cp:lastModifiedBy>
  <cp:lastPrinted>2016-10-27T13:12:23Z</cp:lastPrinted>
  <dcterms:created xsi:type="dcterms:W3CDTF">2016-02-19T08:05:31Z</dcterms:created>
  <dcterms:modified xsi:type="dcterms:W3CDTF">2016-10-27T13:12:34Z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-627594025</vt:i4>
  </property>
  <property fmtid="{D5CDD505-2E9C-101B-9397-08002B2CF9AE}" pid="3" name="_NewReviewCycle">
    <vt:lpwstr/>
  </property>
  <property fmtid="{D5CDD505-2E9C-101B-9397-08002B2CF9AE}" pid="4" name="_EmailSubject">
    <vt:lpwstr>для размещения на официальном сайте</vt:lpwstr>
  </property>
  <property fmtid="{D5CDD505-2E9C-101B-9397-08002B2CF9AE}" pid="5" name="_AuthorEmail">
    <vt:lpwstr>ivanovaon@cherepovetscity.ru</vt:lpwstr>
  </property>
  <property fmtid="{D5CDD505-2E9C-101B-9397-08002B2CF9AE}" pid="6" name="_AuthorEmailDisplayName">
    <vt:lpwstr>Иванова Ольга Николаевна</vt:lpwstr>
  </property>
  <property fmtid="{D5CDD505-2E9C-101B-9397-08002B2CF9AE}" pid="7" name="_PreviousAdHocReviewCycleID">
    <vt:i4>241941831</vt:i4>
  </property>
</Properties>
</file>