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tabRatio="590" activeTab="0"/>
  </bookViews>
  <sheets>
    <sheet name="Прил.17" sheetId="1" r:id="rId1"/>
  </sheets>
  <definedNames>
    <definedName name="_xlnm.Print_Titles" localSheetId="0">'Прил.17'!$17:$17</definedName>
    <definedName name="_xlnm.Print_Area" localSheetId="0">'Прил.17'!$A$1:$H$141</definedName>
  </definedNames>
  <calcPr fullCalcOnLoad="1"/>
</workbook>
</file>

<file path=xl/sharedStrings.xml><?xml version="1.0" encoding="utf-8"?>
<sst xmlns="http://schemas.openxmlformats.org/spreadsheetml/2006/main" count="493" uniqueCount="117">
  <si>
    <t>Национальная экономика</t>
  </si>
  <si>
    <t>04</t>
  </si>
  <si>
    <t>006</t>
  </si>
  <si>
    <t>Другие вопросы в области национальной экономики</t>
  </si>
  <si>
    <t>Наименование</t>
  </si>
  <si>
    <t>Раздел</t>
  </si>
  <si>
    <t>ПР</t>
  </si>
  <si>
    <t>ЦСР</t>
  </si>
  <si>
    <t>ВР</t>
  </si>
  <si>
    <t>01</t>
  </si>
  <si>
    <t>05</t>
  </si>
  <si>
    <t>06</t>
  </si>
  <si>
    <t>07</t>
  </si>
  <si>
    <t>09</t>
  </si>
  <si>
    <t>08</t>
  </si>
  <si>
    <t>Другие вопросы в области охраны окружающей среды</t>
  </si>
  <si>
    <t>Другие вопросы в области образования</t>
  </si>
  <si>
    <t>10</t>
  </si>
  <si>
    <t>03</t>
  </si>
  <si>
    <t>500</t>
  </si>
  <si>
    <t>443</t>
  </si>
  <si>
    <t>Физическая культура и спорт</t>
  </si>
  <si>
    <t>Образование</t>
  </si>
  <si>
    <t>Охрана окружающей среды</t>
  </si>
  <si>
    <t>12</t>
  </si>
  <si>
    <t>022</t>
  </si>
  <si>
    <t>Другие вопросы в области культуры, кинематографии и средств массовой информации</t>
  </si>
  <si>
    <t>Социальная политика</t>
  </si>
  <si>
    <t>Другие вопросы в области социальной политики</t>
  </si>
  <si>
    <t>068</t>
  </si>
  <si>
    <t>Культура, кинематография и средства массовой информации</t>
  </si>
  <si>
    <t>795 01 00</t>
  </si>
  <si>
    <t>795 02 00</t>
  </si>
  <si>
    <t>Другие общегосударственные вопросы</t>
  </si>
  <si>
    <t>к решению Череповецкой</t>
  </si>
  <si>
    <t>городской Думы</t>
  </si>
  <si>
    <t>019</t>
  </si>
  <si>
    <t>Субсидии некоммерческим организациям</t>
  </si>
  <si>
    <t>Долгосрочные целевые программы</t>
  </si>
  <si>
    <t>795 01 01</t>
  </si>
  <si>
    <t>795 01 02</t>
  </si>
  <si>
    <t>"Экология города" на 2009-2015 годы</t>
  </si>
  <si>
    <t>795 01 03</t>
  </si>
  <si>
    <t>"Развитие инвестиционного потенциала города Череповца" на 2010-2015 годы</t>
  </si>
  <si>
    <t>795 01 06</t>
  </si>
  <si>
    <t xml:space="preserve">Ведомственные целевые программы </t>
  </si>
  <si>
    <t>"Одаренные дети" на 2011-2013 годы</t>
  </si>
  <si>
    <t>795 02 01</t>
  </si>
  <si>
    <t>795 01 05</t>
  </si>
  <si>
    <t>795 01 07</t>
  </si>
  <si>
    <t>13</t>
  </si>
  <si>
    <t>11</t>
  </si>
  <si>
    <t>Физическая культура</t>
  </si>
  <si>
    <t>"Здоровый город" на 2009-2015 годы</t>
  </si>
  <si>
    <t>тыс. рублей</t>
  </si>
  <si>
    <t>Приложение  17</t>
  </si>
  <si>
    <t>02</t>
  </si>
  <si>
    <t xml:space="preserve">Выполнение функций органами местного самоуправления </t>
  </si>
  <si>
    <t>701</t>
  </si>
  <si>
    <t>Содержание казенных учреждений</t>
  </si>
  <si>
    <t>795 01 09</t>
  </si>
  <si>
    <t>795 01 10</t>
  </si>
  <si>
    <t>Субсидии бюджетным учреждениям на иные цели</t>
  </si>
  <si>
    <t>805</t>
  </si>
  <si>
    <t>Средства массовой информации</t>
  </si>
  <si>
    <t>Жилищно-коммунальное хозяйство</t>
  </si>
  <si>
    <t>Общегосударственные вопросы</t>
  </si>
  <si>
    <t>501</t>
  </si>
  <si>
    <t xml:space="preserve"> Другие вопросы в области образования</t>
  </si>
  <si>
    <t xml:space="preserve">07 </t>
  </si>
  <si>
    <t xml:space="preserve">Культура и кинематография </t>
  </si>
  <si>
    <t>"Благоустройство и повышение внешней привлекательности города" на 2012-2014 годы</t>
  </si>
  <si>
    <t>795 02 06</t>
  </si>
  <si>
    <t>Дорожное хозяйство (дорожные фонды)</t>
  </si>
  <si>
    <t>Прочие расходы</t>
  </si>
  <si>
    <t>013</t>
  </si>
  <si>
    <t>Субсидии юридическим лицам</t>
  </si>
  <si>
    <t>"Укрепление материально-технической базы образовательных учреждений города и обеспечение их безопасности" на 2012-2014 годы</t>
  </si>
  <si>
    <t>795 02 02</t>
  </si>
  <si>
    <t>795 02 03</t>
  </si>
  <si>
    <t>"Отрасль "Культура города Череповца" (2012-2014 годы)</t>
  </si>
  <si>
    <t>795 02 04</t>
  </si>
  <si>
    <t>Субсидии автономным учреждениям на иные цели</t>
  </si>
  <si>
    <t>802</t>
  </si>
  <si>
    <t>Национальная безопасность и правоохранительная деятельность</t>
  </si>
  <si>
    <t>Молодежная политика и оздоровление детей</t>
  </si>
  <si>
    <t>Мероприятия в сфере образования</t>
  </si>
  <si>
    <t>Мероприятия в области социальной политики</t>
  </si>
  <si>
    <t>Природоохранные мероприятия</t>
  </si>
  <si>
    <t>Социальное обеспечение населения</t>
  </si>
  <si>
    <t xml:space="preserve">Субсидии на обеспечение жильем </t>
  </si>
  <si>
    <t>Периодическая печать и издательства</t>
  </si>
  <si>
    <t xml:space="preserve">Физическая культура и спорт  </t>
  </si>
  <si>
    <t xml:space="preserve">Другие вопросы в области культуры, кинематографии 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</si>
  <si>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</si>
  <si>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 xml:space="preserve">"Противопожарные мероприятия в городе Череповце" на 2012-2014 годы </t>
  </si>
  <si>
    <t>Благоустройство</t>
  </si>
  <si>
    <t>ВСЕГО РАСХОДОВ</t>
  </si>
  <si>
    <t xml:space="preserve">ПЕРЕЧЕНЬ  </t>
  </si>
  <si>
    <t xml:space="preserve">целевых программ, финансируемых из городского бюджета в 2013 году </t>
  </si>
  <si>
    <t>795 01 11</t>
  </si>
  <si>
    <t>400</t>
  </si>
  <si>
    <t xml:space="preserve">Бюджетные инвестиции </t>
  </si>
  <si>
    <t>"Развитие системы отдыха детей, их оздоровления и занятости в городе Череповце на 2012-2015 годы"</t>
  </si>
  <si>
    <t>Долгосрочная целевая программа противодействия коррупции в городе Череповце на 2011-2013 годы</t>
  </si>
  <si>
    <t>"Обеспечение жильем молодых семей" на 2011-2015 годы</t>
  </si>
  <si>
    <t xml:space="preserve">"Безбарьерная среда" на 2011-2014 годы </t>
  </si>
  <si>
    <t>"Спортивный город" на 2012-2014 годы</t>
  </si>
  <si>
    <t>Защита населения и территории от чрезвычайных ситуаций природного и техногенного характера, гражданская оборона</t>
  </si>
  <si>
    <t>Изменения</t>
  </si>
  <si>
    <t>Решение ЧГД от 04.12.2012 № 246</t>
  </si>
  <si>
    <t>от 04.12.2012 № 246</t>
  </si>
  <si>
    <t>323</t>
  </si>
  <si>
    <t>Приобретение товаров, работ, услуг в пользу граждан</t>
  </si>
  <si>
    <t xml:space="preserve">от                    № </t>
  </si>
  <si>
    <t>Приложение 7</t>
  </si>
  <si>
    <t>Проект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</si>
</sst>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justify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justify" vertical="center" wrapText="1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justify" vertical="center"/>
      <protection/>
    </xf>
    <xf numFmtId="0" fontId="4" fillId="24" borderId="11" xfId="0" applyNumberFormat="1" applyFont="1" applyFill="1" applyBorder="1" applyAlignment="1" applyProtection="1">
      <alignment horizontal="justify" vertical="center" wrapText="1"/>
      <protection/>
    </xf>
    <xf numFmtId="0" fontId="4" fillId="24" borderId="11" xfId="0" applyNumberFormat="1" applyFont="1" applyFill="1" applyBorder="1" applyAlignment="1" applyProtection="1">
      <alignment horizontal="justify" vertical="center" wrapText="1"/>
      <protection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24" borderId="11" xfId="0" applyFont="1" applyFill="1" applyBorder="1" applyAlignment="1">
      <alignment horizontal="justify" vertical="center" wrapText="1"/>
    </xf>
    <xf numFmtId="0" fontId="4" fillId="0" borderId="11" xfId="53" applyNumberFormat="1" applyFont="1" applyFill="1" applyBorder="1" applyAlignment="1" applyProtection="1">
      <alignment horizontal="justify" vertical="center" wrapText="1"/>
      <protection hidden="1"/>
    </xf>
    <xf numFmtId="0" fontId="3" fillId="0" borderId="12" xfId="0" applyFont="1" applyFill="1" applyBorder="1" applyAlignment="1">
      <alignment horizontal="justify" vertical="center" wrapText="1"/>
    </xf>
    <xf numFmtId="0" fontId="4" fillId="25" borderId="12" xfId="0" applyNumberFormat="1" applyFont="1" applyFill="1" applyBorder="1" applyAlignment="1" applyProtection="1">
      <alignment horizontal="justify" vertical="center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4" fillId="25" borderId="12" xfId="0" applyFont="1" applyFill="1" applyBorder="1" applyAlignment="1">
      <alignment horizontal="justify" vertical="center" wrapText="1"/>
    </xf>
    <xf numFmtId="0" fontId="4" fillId="24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justify" vertical="center"/>
      <protection/>
    </xf>
    <xf numFmtId="164" fontId="4" fillId="24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24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showZeros="0" tabSelected="1" view="pageBreakPreview" zoomScale="95" zoomScaleNormal="75" zoomScaleSheetLayoutView="95" zoomScalePageLayoutView="0" workbookViewId="0" topLeftCell="A118">
      <selection activeCell="G140" sqref="G140"/>
    </sheetView>
  </sheetViews>
  <sheetFormatPr defaultColWidth="9.00390625" defaultRowHeight="12.75"/>
  <cols>
    <col min="1" max="1" width="69.75390625" style="6" customWidth="1"/>
    <col min="2" max="2" width="18.25390625" style="6" customWidth="1"/>
    <col min="3" max="4" width="9.125" style="6" customWidth="1"/>
    <col min="5" max="5" width="8.00390625" style="6" customWidth="1"/>
    <col min="6" max="6" width="18.25390625" style="31" customWidth="1"/>
    <col min="7" max="7" width="15.75390625" style="31" customWidth="1"/>
    <col min="8" max="8" width="16.375" style="31" customWidth="1"/>
    <col min="9" max="16384" width="9.125" style="6" customWidth="1"/>
  </cols>
  <sheetData>
    <row r="1" spans="5:8" ht="16.5">
      <c r="E1" s="37"/>
      <c r="F1" s="37"/>
      <c r="G1" s="37" t="s">
        <v>115</v>
      </c>
      <c r="H1" s="37"/>
    </row>
    <row r="2" spans="5:8" ht="16.5">
      <c r="E2" s="37"/>
      <c r="F2" s="38"/>
      <c r="G2" s="37" t="s">
        <v>34</v>
      </c>
      <c r="H2" s="38"/>
    </row>
    <row r="3" spans="5:8" ht="16.5">
      <c r="E3" s="37"/>
      <c r="F3" s="38"/>
      <c r="G3" s="37" t="s">
        <v>35</v>
      </c>
      <c r="H3" s="38"/>
    </row>
    <row r="4" spans="5:8" ht="16.5">
      <c r="E4" s="37"/>
      <c r="F4" s="38"/>
      <c r="G4" s="37" t="s">
        <v>114</v>
      </c>
      <c r="H4" s="38"/>
    </row>
    <row r="5" ht="16.5">
      <c r="G5" s="6"/>
    </row>
    <row r="6" ht="16.5">
      <c r="G6" s="6"/>
    </row>
    <row r="7" ht="16.5">
      <c r="G7" s="6" t="s">
        <v>55</v>
      </c>
    </row>
    <row r="8" ht="16.5">
      <c r="G8" s="6" t="s">
        <v>34</v>
      </c>
    </row>
    <row r="9" ht="16.5">
      <c r="G9" s="6" t="s">
        <v>35</v>
      </c>
    </row>
    <row r="10" spans="5:7" ht="16.5">
      <c r="E10" s="13"/>
      <c r="G10" s="13" t="s">
        <v>111</v>
      </c>
    </row>
    <row r="11" ht="16.5">
      <c r="F11" s="32"/>
    </row>
    <row r="12" ht="15" customHeight="1"/>
    <row r="13" spans="1:6" ht="15" customHeight="1">
      <c r="A13" s="40" t="s">
        <v>98</v>
      </c>
      <c r="B13" s="40"/>
      <c r="C13" s="40"/>
      <c r="D13" s="40"/>
      <c r="E13" s="40"/>
      <c r="F13" s="40"/>
    </row>
    <row r="14" spans="1:6" ht="18.75" customHeight="1">
      <c r="A14" s="39" t="s">
        <v>99</v>
      </c>
      <c r="B14" s="39"/>
      <c r="C14" s="39"/>
      <c r="D14" s="39"/>
      <c r="E14" s="39"/>
      <c r="F14" s="39"/>
    </row>
    <row r="15" spans="1:6" ht="17.25" customHeight="1">
      <c r="A15" s="7"/>
      <c r="B15" s="7"/>
      <c r="C15" s="7"/>
      <c r="D15" s="7"/>
      <c r="E15" s="7"/>
      <c r="F15" s="33"/>
    </row>
    <row r="16" spans="1:8" ht="16.5">
      <c r="A16" s="7"/>
      <c r="B16" s="7"/>
      <c r="C16" s="7"/>
      <c r="D16" s="7"/>
      <c r="E16" s="7"/>
      <c r="F16" s="11"/>
      <c r="H16" s="11" t="s">
        <v>54</v>
      </c>
    </row>
    <row r="17" spans="1:8" s="12" customFormat="1" ht="67.5" customHeight="1">
      <c r="A17" s="16" t="s">
        <v>4</v>
      </c>
      <c r="B17" s="2" t="s">
        <v>7</v>
      </c>
      <c r="C17" s="2" t="s">
        <v>5</v>
      </c>
      <c r="D17" s="2" t="s">
        <v>6</v>
      </c>
      <c r="E17" s="2" t="s">
        <v>8</v>
      </c>
      <c r="F17" s="34" t="s">
        <v>110</v>
      </c>
      <c r="G17" s="35" t="s">
        <v>109</v>
      </c>
      <c r="H17" s="35" t="s">
        <v>116</v>
      </c>
    </row>
    <row r="18" spans="1:8" s="13" customFormat="1" ht="21.75" customHeight="1">
      <c r="A18" s="17" t="s">
        <v>38</v>
      </c>
      <c r="B18" s="1" t="s">
        <v>31</v>
      </c>
      <c r="C18" s="1"/>
      <c r="D18" s="2"/>
      <c r="E18" s="2"/>
      <c r="F18" s="3">
        <f>F19+F40+F56+F60+F64+F68+F84+F95+F107</f>
        <v>49562.3</v>
      </c>
      <c r="G18" s="3">
        <f>G19+G40+G56+G60+G64+G68+G84+G95+G107</f>
        <v>1634.3</v>
      </c>
      <c r="H18" s="30">
        <f>F18+G18</f>
        <v>51196.600000000006</v>
      </c>
    </row>
    <row r="19" spans="1:8" s="13" customFormat="1" ht="16.5">
      <c r="A19" s="9" t="s">
        <v>53</v>
      </c>
      <c r="B19" s="4" t="s">
        <v>39</v>
      </c>
      <c r="C19" s="4"/>
      <c r="D19" s="4"/>
      <c r="E19" s="4"/>
      <c r="F19" s="5">
        <f>F20+F23+F26+F31+F37+F34</f>
        <v>5635.7</v>
      </c>
      <c r="G19" s="5">
        <f>G20+G23+G26+G31+G37+G34</f>
        <v>0</v>
      </c>
      <c r="H19" s="30">
        <f aca="true" t="shared" si="0" ref="H19:H82">F19+G19</f>
        <v>5635.7</v>
      </c>
    </row>
    <row r="20" spans="1:8" s="13" customFormat="1" ht="18.75" customHeight="1">
      <c r="A20" s="9" t="s">
        <v>66</v>
      </c>
      <c r="B20" s="4" t="s">
        <v>39</v>
      </c>
      <c r="C20" s="4" t="s">
        <v>9</v>
      </c>
      <c r="D20" s="4"/>
      <c r="E20" s="4"/>
      <c r="F20" s="5">
        <f>SUM(F21)</f>
        <v>1460</v>
      </c>
      <c r="G20" s="5">
        <f>SUM(G21)</f>
        <v>0</v>
      </c>
      <c r="H20" s="30">
        <f t="shared" si="0"/>
        <v>1460</v>
      </c>
    </row>
    <row r="21" spans="1:8" s="13" customFormat="1" ht="16.5">
      <c r="A21" s="9" t="s">
        <v>33</v>
      </c>
      <c r="B21" s="4" t="s">
        <v>39</v>
      </c>
      <c r="C21" s="4" t="s">
        <v>9</v>
      </c>
      <c r="D21" s="4" t="s">
        <v>50</v>
      </c>
      <c r="E21" s="4"/>
      <c r="F21" s="5">
        <f>SUM(F22)</f>
        <v>1460</v>
      </c>
      <c r="G21" s="5">
        <f>SUM(G22)</f>
        <v>0</v>
      </c>
      <c r="H21" s="30">
        <f t="shared" si="0"/>
        <v>1460</v>
      </c>
    </row>
    <row r="22" spans="1:8" s="13" customFormat="1" ht="16.5">
      <c r="A22" s="14" t="s">
        <v>57</v>
      </c>
      <c r="B22" s="4" t="s">
        <v>39</v>
      </c>
      <c r="C22" s="4" t="s">
        <v>9</v>
      </c>
      <c r="D22" s="4" t="s">
        <v>50</v>
      </c>
      <c r="E22" s="4" t="s">
        <v>19</v>
      </c>
      <c r="F22" s="5">
        <v>1460</v>
      </c>
      <c r="G22" s="30"/>
      <c r="H22" s="30">
        <f t="shared" si="0"/>
        <v>1460</v>
      </c>
    </row>
    <row r="23" spans="1:8" s="13" customFormat="1" ht="18" customHeight="1">
      <c r="A23" s="9" t="s">
        <v>84</v>
      </c>
      <c r="B23" s="4" t="s">
        <v>39</v>
      </c>
      <c r="C23" s="4" t="s">
        <v>18</v>
      </c>
      <c r="D23" s="4"/>
      <c r="E23" s="4"/>
      <c r="F23" s="5">
        <f>SUM(F24)</f>
        <v>282</v>
      </c>
      <c r="G23" s="5">
        <f>SUM(G24)</f>
        <v>0</v>
      </c>
      <c r="H23" s="30">
        <f t="shared" si="0"/>
        <v>282</v>
      </c>
    </row>
    <row r="24" spans="1:8" s="13" customFormat="1" ht="36.75" customHeight="1">
      <c r="A24" s="9" t="s">
        <v>108</v>
      </c>
      <c r="B24" s="4" t="s">
        <v>39</v>
      </c>
      <c r="C24" s="4" t="s">
        <v>18</v>
      </c>
      <c r="D24" s="4" t="s">
        <v>13</v>
      </c>
      <c r="E24" s="4"/>
      <c r="F24" s="5">
        <f>F25</f>
        <v>282</v>
      </c>
      <c r="G24" s="5">
        <f>G25</f>
        <v>0</v>
      </c>
      <c r="H24" s="30">
        <f t="shared" si="0"/>
        <v>282</v>
      </c>
    </row>
    <row r="25" spans="1:8" s="13" customFormat="1" ht="16.5">
      <c r="A25" s="18" t="s">
        <v>59</v>
      </c>
      <c r="B25" s="4" t="s">
        <v>39</v>
      </c>
      <c r="C25" s="4" t="s">
        <v>18</v>
      </c>
      <c r="D25" s="4" t="s">
        <v>13</v>
      </c>
      <c r="E25" s="4" t="s">
        <v>58</v>
      </c>
      <c r="F25" s="5">
        <v>282</v>
      </c>
      <c r="G25" s="30"/>
      <c r="H25" s="30">
        <f t="shared" si="0"/>
        <v>282</v>
      </c>
    </row>
    <row r="26" spans="1:8" s="13" customFormat="1" ht="16.5">
      <c r="A26" s="14" t="s">
        <v>22</v>
      </c>
      <c r="B26" s="4" t="s">
        <v>39</v>
      </c>
      <c r="C26" s="4" t="s">
        <v>12</v>
      </c>
      <c r="D26" s="4"/>
      <c r="E26" s="4"/>
      <c r="F26" s="5">
        <f>SUM(F27,F29)</f>
        <v>2404.7</v>
      </c>
      <c r="G26" s="5">
        <f>SUM(G27,G29)</f>
        <v>0</v>
      </c>
      <c r="H26" s="30">
        <f t="shared" si="0"/>
        <v>2404.7</v>
      </c>
    </row>
    <row r="27" spans="1:8" s="13" customFormat="1" ht="16.5">
      <c r="A27" s="9" t="s">
        <v>85</v>
      </c>
      <c r="B27" s="4" t="s">
        <v>39</v>
      </c>
      <c r="C27" s="4" t="s">
        <v>12</v>
      </c>
      <c r="D27" s="4" t="s">
        <v>12</v>
      </c>
      <c r="E27" s="4"/>
      <c r="F27" s="5">
        <f>F28</f>
        <v>630</v>
      </c>
      <c r="G27" s="5">
        <f>G28</f>
        <v>0</v>
      </c>
      <c r="H27" s="30">
        <f t="shared" si="0"/>
        <v>630</v>
      </c>
    </row>
    <row r="28" spans="1:8" s="13" customFormat="1" ht="16.5">
      <c r="A28" s="18" t="s">
        <v>62</v>
      </c>
      <c r="B28" s="1" t="s">
        <v>39</v>
      </c>
      <c r="C28" s="4" t="s">
        <v>12</v>
      </c>
      <c r="D28" s="4" t="s">
        <v>12</v>
      </c>
      <c r="E28" s="4" t="s">
        <v>63</v>
      </c>
      <c r="F28" s="5">
        <v>630</v>
      </c>
      <c r="G28" s="30"/>
      <c r="H28" s="30">
        <f t="shared" si="0"/>
        <v>630</v>
      </c>
    </row>
    <row r="29" spans="1:8" s="13" customFormat="1" ht="16.5">
      <c r="A29" s="9" t="s">
        <v>16</v>
      </c>
      <c r="B29" s="4" t="s">
        <v>39</v>
      </c>
      <c r="C29" s="4" t="s">
        <v>12</v>
      </c>
      <c r="D29" s="4" t="s">
        <v>13</v>
      </c>
      <c r="E29" s="4"/>
      <c r="F29" s="5">
        <f>F30</f>
        <v>1774.7</v>
      </c>
      <c r="G29" s="5">
        <f>G30</f>
        <v>0</v>
      </c>
      <c r="H29" s="30">
        <f t="shared" si="0"/>
        <v>1774.7</v>
      </c>
    </row>
    <row r="30" spans="1:8" s="13" customFormat="1" ht="16.5">
      <c r="A30" s="18" t="s">
        <v>62</v>
      </c>
      <c r="B30" s="4" t="s">
        <v>39</v>
      </c>
      <c r="C30" s="4" t="s">
        <v>12</v>
      </c>
      <c r="D30" s="4" t="s">
        <v>13</v>
      </c>
      <c r="E30" s="4" t="s">
        <v>63</v>
      </c>
      <c r="F30" s="5">
        <f>50+1724.7</f>
        <v>1774.7</v>
      </c>
      <c r="G30" s="30"/>
      <c r="H30" s="30">
        <f t="shared" si="0"/>
        <v>1774.7</v>
      </c>
    </row>
    <row r="31" spans="1:8" s="13" customFormat="1" ht="16.5">
      <c r="A31" s="9" t="s">
        <v>30</v>
      </c>
      <c r="B31" s="1" t="s">
        <v>39</v>
      </c>
      <c r="C31" s="4" t="s">
        <v>14</v>
      </c>
      <c r="D31" s="4"/>
      <c r="E31" s="4"/>
      <c r="F31" s="5">
        <f>F32</f>
        <v>314</v>
      </c>
      <c r="G31" s="5">
        <f>G32</f>
        <v>0</v>
      </c>
      <c r="H31" s="30">
        <f t="shared" si="0"/>
        <v>314</v>
      </c>
    </row>
    <row r="32" spans="1:8" s="13" customFormat="1" ht="33">
      <c r="A32" s="14" t="s">
        <v>26</v>
      </c>
      <c r="B32" s="1" t="s">
        <v>39</v>
      </c>
      <c r="C32" s="4" t="s">
        <v>14</v>
      </c>
      <c r="D32" s="4" t="s">
        <v>1</v>
      </c>
      <c r="E32" s="4"/>
      <c r="F32" s="5">
        <f>SUM(F33)</f>
        <v>314</v>
      </c>
      <c r="G32" s="5">
        <f>SUM(G33)</f>
        <v>0</v>
      </c>
      <c r="H32" s="30">
        <f t="shared" si="0"/>
        <v>314</v>
      </c>
    </row>
    <row r="33" spans="1:8" s="13" customFormat="1" ht="16.5">
      <c r="A33" s="18" t="s">
        <v>62</v>
      </c>
      <c r="B33" s="1" t="s">
        <v>39</v>
      </c>
      <c r="C33" s="4" t="s">
        <v>14</v>
      </c>
      <c r="D33" s="4" t="s">
        <v>1</v>
      </c>
      <c r="E33" s="4" t="s">
        <v>63</v>
      </c>
      <c r="F33" s="5">
        <v>314</v>
      </c>
      <c r="G33" s="30"/>
      <c r="H33" s="30">
        <f t="shared" si="0"/>
        <v>314</v>
      </c>
    </row>
    <row r="34" spans="1:8" s="13" customFormat="1" ht="16.5">
      <c r="A34" s="19" t="s">
        <v>27</v>
      </c>
      <c r="B34" s="4" t="s">
        <v>39</v>
      </c>
      <c r="C34" s="4" t="s">
        <v>17</v>
      </c>
      <c r="D34" s="4"/>
      <c r="E34" s="4"/>
      <c r="F34" s="5">
        <f>F35</f>
        <v>470</v>
      </c>
      <c r="G34" s="5">
        <f>G35</f>
        <v>0</v>
      </c>
      <c r="H34" s="30">
        <f t="shared" si="0"/>
        <v>470</v>
      </c>
    </row>
    <row r="35" spans="1:8" s="13" customFormat="1" ht="16.5">
      <c r="A35" s="19" t="s">
        <v>28</v>
      </c>
      <c r="B35" s="4" t="s">
        <v>39</v>
      </c>
      <c r="C35" s="4" t="s">
        <v>17</v>
      </c>
      <c r="D35" s="4" t="s">
        <v>11</v>
      </c>
      <c r="E35" s="4"/>
      <c r="F35" s="5">
        <f>F36</f>
        <v>470</v>
      </c>
      <c r="G35" s="5">
        <f>G36</f>
        <v>0</v>
      </c>
      <c r="H35" s="30">
        <f t="shared" si="0"/>
        <v>470</v>
      </c>
    </row>
    <row r="36" spans="1:8" s="13" customFormat="1" ht="16.5">
      <c r="A36" s="19" t="s">
        <v>87</v>
      </c>
      <c r="B36" s="4" t="s">
        <v>39</v>
      </c>
      <c r="C36" s="4" t="s">
        <v>17</v>
      </c>
      <c r="D36" s="4" t="s">
        <v>11</v>
      </c>
      <c r="E36" s="4" t="s">
        <v>29</v>
      </c>
      <c r="F36" s="5">
        <v>470</v>
      </c>
      <c r="G36" s="30"/>
      <c r="H36" s="30">
        <f t="shared" si="0"/>
        <v>470</v>
      </c>
    </row>
    <row r="37" spans="1:8" s="13" customFormat="1" ht="16.5">
      <c r="A37" s="14" t="s">
        <v>21</v>
      </c>
      <c r="B37" s="4" t="s">
        <v>39</v>
      </c>
      <c r="C37" s="4" t="s">
        <v>51</v>
      </c>
      <c r="D37" s="4"/>
      <c r="E37" s="4"/>
      <c r="F37" s="5">
        <f>F38</f>
        <v>705</v>
      </c>
      <c r="G37" s="5">
        <f>G38</f>
        <v>0</v>
      </c>
      <c r="H37" s="30">
        <f t="shared" si="0"/>
        <v>705</v>
      </c>
    </row>
    <row r="38" spans="1:8" s="13" customFormat="1" ht="16.5">
      <c r="A38" s="9" t="s">
        <v>52</v>
      </c>
      <c r="B38" s="4" t="s">
        <v>39</v>
      </c>
      <c r="C38" s="4" t="s">
        <v>51</v>
      </c>
      <c r="D38" s="4" t="s">
        <v>9</v>
      </c>
      <c r="E38" s="4"/>
      <c r="F38" s="5">
        <f>SUM(F39:F39)</f>
        <v>705</v>
      </c>
      <c r="G38" s="5">
        <f>SUM(G39:G39)</f>
        <v>0</v>
      </c>
      <c r="H38" s="30">
        <f t="shared" si="0"/>
        <v>705</v>
      </c>
    </row>
    <row r="39" spans="1:8" s="13" customFormat="1" ht="16.5">
      <c r="A39" s="18" t="s">
        <v>82</v>
      </c>
      <c r="B39" s="4" t="s">
        <v>39</v>
      </c>
      <c r="C39" s="4" t="s">
        <v>51</v>
      </c>
      <c r="D39" s="4" t="s">
        <v>9</v>
      </c>
      <c r="E39" s="4" t="s">
        <v>83</v>
      </c>
      <c r="F39" s="5">
        <v>705</v>
      </c>
      <c r="G39" s="30"/>
      <c r="H39" s="30">
        <f t="shared" si="0"/>
        <v>705</v>
      </c>
    </row>
    <row r="40" spans="1:8" s="13" customFormat="1" ht="16.5">
      <c r="A40" s="9" t="s">
        <v>41</v>
      </c>
      <c r="B40" s="1" t="s">
        <v>40</v>
      </c>
      <c r="C40" s="4"/>
      <c r="D40" s="4"/>
      <c r="E40" s="4"/>
      <c r="F40" s="5">
        <f>F48+F53+F44+F41</f>
        <v>6207.1</v>
      </c>
      <c r="G40" s="5">
        <f>G48+G53+G44+G41</f>
        <v>0</v>
      </c>
      <c r="H40" s="30">
        <f t="shared" si="0"/>
        <v>6207.1</v>
      </c>
    </row>
    <row r="41" spans="1:8" s="13" customFormat="1" ht="16.5">
      <c r="A41" s="9" t="s">
        <v>66</v>
      </c>
      <c r="B41" s="1" t="s">
        <v>40</v>
      </c>
      <c r="C41" s="4" t="s">
        <v>9</v>
      </c>
      <c r="D41" s="4"/>
      <c r="E41" s="4"/>
      <c r="F41" s="5">
        <f>F42</f>
        <v>135</v>
      </c>
      <c r="G41" s="5">
        <f>G42</f>
        <v>0</v>
      </c>
      <c r="H41" s="30">
        <f t="shared" si="0"/>
        <v>135</v>
      </c>
    </row>
    <row r="42" spans="1:8" s="13" customFormat="1" ht="16.5">
      <c r="A42" s="9" t="s">
        <v>33</v>
      </c>
      <c r="B42" s="4" t="s">
        <v>40</v>
      </c>
      <c r="C42" s="4" t="s">
        <v>9</v>
      </c>
      <c r="D42" s="4" t="s">
        <v>50</v>
      </c>
      <c r="E42" s="4"/>
      <c r="F42" s="5">
        <f>F43</f>
        <v>135</v>
      </c>
      <c r="G42" s="5">
        <f>G43</f>
        <v>0</v>
      </c>
      <c r="H42" s="30">
        <f t="shared" si="0"/>
        <v>135</v>
      </c>
    </row>
    <row r="43" spans="1:8" s="13" customFormat="1" ht="16.5">
      <c r="A43" s="14" t="s">
        <v>57</v>
      </c>
      <c r="B43" s="1" t="s">
        <v>40</v>
      </c>
      <c r="C43" s="4" t="s">
        <v>9</v>
      </c>
      <c r="D43" s="4" t="s">
        <v>50</v>
      </c>
      <c r="E43" s="4" t="s">
        <v>19</v>
      </c>
      <c r="F43" s="5">
        <v>135</v>
      </c>
      <c r="G43" s="30"/>
      <c r="H43" s="30">
        <f t="shared" si="0"/>
        <v>135</v>
      </c>
    </row>
    <row r="44" spans="1:8" s="13" customFormat="1" ht="16.5">
      <c r="A44" s="14" t="s">
        <v>23</v>
      </c>
      <c r="B44" s="1" t="s">
        <v>40</v>
      </c>
      <c r="C44" s="4" t="s">
        <v>11</v>
      </c>
      <c r="D44" s="4"/>
      <c r="E44" s="4"/>
      <c r="F44" s="5">
        <f>SUM(F45)</f>
        <v>5305</v>
      </c>
      <c r="G44" s="5">
        <f>SUM(G45)</f>
        <v>0</v>
      </c>
      <c r="H44" s="30">
        <f t="shared" si="0"/>
        <v>5305</v>
      </c>
    </row>
    <row r="45" spans="1:8" ht="18.75" customHeight="1">
      <c r="A45" s="9" t="s">
        <v>15</v>
      </c>
      <c r="B45" s="1" t="s">
        <v>40</v>
      </c>
      <c r="C45" s="4" t="s">
        <v>11</v>
      </c>
      <c r="D45" s="4" t="s">
        <v>10</v>
      </c>
      <c r="E45" s="4"/>
      <c r="F45" s="5">
        <f>SUM(F46:F47)</f>
        <v>5305</v>
      </c>
      <c r="G45" s="5">
        <f>SUM(G46:G47)</f>
        <v>0</v>
      </c>
      <c r="H45" s="30">
        <f t="shared" si="0"/>
        <v>5305</v>
      </c>
    </row>
    <row r="46" spans="1:8" s="13" customFormat="1" ht="16.5">
      <c r="A46" s="14" t="s">
        <v>76</v>
      </c>
      <c r="B46" s="1" t="s">
        <v>40</v>
      </c>
      <c r="C46" s="4" t="s">
        <v>11</v>
      </c>
      <c r="D46" s="4" t="s">
        <v>10</v>
      </c>
      <c r="E46" s="4" t="s">
        <v>2</v>
      </c>
      <c r="F46" s="5">
        <v>200</v>
      </c>
      <c r="G46" s="30"/>
      <c r="H46" s="30">
        <f t="shared" si="0"/>
        <v>200</v>
      </c>
    </row>
    <row r="47" spans="1:8" s="13" customFormat="1" ht="16.5">
      <c r="A47" s="20" t="s">
        <v>88</v>
      </c>
      <c r="B47" s="1" t="s">
        <v>40</v>
      </c>
      <c r="C47" s="4" t="s">
        <v>11</v>
      </c>
      <c r="D47" s="4" t="s">
        <v>10</v>
      </c>
      <c r="E47" s="4" t="s">
        <v>20</v>
      </c>
      <c r="F47" s="5">
        <v>5105</v>
      </c>
      <c r="G47" s="30"/>
      <c r="H47" s="30">
        <f t="shared" si="0"/>
        <v>5105</v>
      </c>
    </row>
    <row r="48" spans="1:8" s="13" customFormat="1" ht="16.5">
      <c r="A48" s="9" t="s">
        <v>22</v>
      </c>
      <c r="B48" s="1" t="s">
        <v>40</v>
      </c>
      <c r="C48" s="4" t="s">
        <v>12</v>
      </c>
      <c r="D48" s="4"/>
      <c r="E48" s="4"/>
      <c r="F48" s="5">
        <f>SUM(F49)</f>
        <v>717.1</v>
      </c>
      <c r="G48" s="5">
        <f>SUM(G49)</f>
        <v>0</v>
      </c>
      <c r="H48" s="30">
        <f t="shared" si="0"/>
        <v>717.1</v>
      </c>
    </row>
    <row r="49" spans="1:8" s="13" customFormat="1" ht="16.5">
      <c r="A49" s="9" t="s">
        <v>16</v>
      </c>
      <c r="B49" s="1" t="s">
        <v>40</v>
      </c>
      <c r="C49" s="4" t="s">
        <v>12</v>
      </c>
      <c r="D49" s="4" t="s">
        <v>13</v>
      </c>
      <c r="E49" s="4"/>
      <c r="F49" s="5">
        <f>SUM(F50:F52)</f>
        <v>717.1</v>
      </c>
      <c r="G49" s="5">
        <f>SUM(G50:G52)</f>
        <v>0</v>
      </c>
      <c r="H49" s="30">
        <f t="shared" si="0"/>
        <v>717.1</v>
      </c>
    </row>
    <row r="50" spans="1:8" s="13" customFormat="1" ht="16.5">
      <c r="A50" s="14" t="s">
        <v>86</v>
      </c>
      <c r="B50" s="1" t="s">
        <v>40</v>
      </c>
      <c r="C50" s="4" t="s">
        <v>12</v>
      </c>
      <c r="D50" s="4" t="s">
        <v>13</v>
      </c>
      <c r="E50" s="4" t="s">
        <v>25</v>
      </c>
      <c r="F50" s="5">
        <v>114.5</v>
      </c>
      <c r="G50" s="30"/>
      <c r="H50" s="30">
        <f t="shared" si="0"/>
        <v>114.5</v>
      </c>
    </row>
    <row r="51" spans="1:8" s="13" customFormat="1" ht="16.5">
      <c r="A51" s="18" t="s">
        <v>82</v>
      </c>
      <c r="B51" s="1" t="s">
        <v>40</v>
      </c>
      <c r="C51" s="4" t="s">
        <v>12</v>
      </c>
      <c r="D51" s="4" t="s">
        <v>13</v>
      </c>
      <c r="E51" s="4" t="s">
        <v>83</v>
      </c>
      <c r="F51" s="5">
        <v>4.5</v>
      </c>
      <c r="G51" s="30"/>
      <c r="H51" s="30">
        <f t="shared" si="0"/>
        <v>4.5</v>
      </c>
    </row>
    <row r="52" spans="1:8" s="13" customFormat="1" ht="16.5">
      <c r="A52" s="18" t="s">
        <v>62</v>
      </c>
      <c r="B52" s="1" t="s">
        <v>40</v>
      </c>
      <c r="C52" s="4" t="s">
        <v>12</v>
      </c>
      <c r="D52" s="4" t="s">
        <v>13</v>
      </c>
      <c r="E52" s="4" t="s">
        <v>63</v>
      </c>
      <c r="F52" s="5">
        <v>598.1</v>
      </c>
      <c r="G52" s="30"/>
      <c r="H52" s="30">
        <f t="shared" si="0"/>
        <v>598.1</v>
      </c>
    </row>
    <row r="53" spans="1:8" s="13" customFormat="1" ht="16.5">
      <c r="A53" s="9" t="s">
        <v>30</v>
      </c>
      <c r="B53" s="1" t="s">
        <v>40</v>
      </c>
      <c r="C53" s="4" t="s">
        <v>14</v>
      </c>
      <c r="D53" s="4"/>
      <c r="E53" s="4"/>
      <c r="F53" s="5">
        <f>SUM(F54)</f>
        <v>50</v>
      </c>
      <c r="G53" s="5">
        <f>SUM(G54)</f>
        <v>0</v>
      </c>
      <c r="H53" s="30">
        <f t="shared" si="0"/>
        <v>50</v>
      </c>
    </row>
    <row r="54" spans="1:8" s="13" customFormat="1" ht="33">
      <c r="A54" s="14" t="s">
        <v>26</v>
      </c>
      <c r="B54" s="1" t="s">
        <v>40</v>
      </c>
      <c r="C54" s="4" t="s">
        <v>14</v>
      </c>
      <c r="D54" s="4" t="s">
        <v>1</v>
      </c>
      <c r="E54" s="4"/>
      <c r="F54" s="5">
        <f>SUM(F55)</f>
        <v>50</v>
      </c>
      <c r="G54" s="5">
        <f>SUM(G55)</f>
        <v>0</v>
      </c>
      <c r="H54" s="30">
        <f t="shared" si="0"/>
        <v>50</v>
      </c>
    </row>
    <row r="55" spans="1:8" s="13" customFormat="1" ht="16.5">
      <c r="A55" s="18" t="s">
        <v>62</v>
      </c>
      <c r="B55" s="1" t="s">
        <v>40</v>
      </c>
      <c r="C55" s="4" t="s">
        <v>14</v>
      </c>
      <c r="D55" s="4" t="s">
        <v>1</v>
      </c>
      <c r="E55" s="4" t="s">
        <v>63</v>
      </c>
      <c r="F55" s="5">
        <v>50</v>
      </c>
      <c r="G55" s="30"/>
      <c r="H55" s="30">
        <f t="shared" si="0"/>
        <v>50</v>
      </c>
    </row>
    <row r="56" spans="1:8" s="13" customFormat="1" ht="16.5">
      <c r="A56" s="9" t="s">
        <v>105</v>
      </c>
      <c r="B56" s="1" t="s">
        <v>42</v>
      </c>
      <c r="C56" s="4"/>
      <c r="D56" s="4"/>
      <c r="E56" s="4"/>
      <c r="F56" s="5">
        <f aca="true" t="shared" si="1" ref="F56:G58">F57</f>
        <v>3134.7</v>
      </c>
      <c r="G56" s="5">
        <f t="shared" si="1"/>
        <v>671.8</v>
      </c>
      <c r="H56" s="30">
        <f t="shared" si="0"/>
        <v>3806.5</v>
      </c>
    </row>
    <row r="57" spans="1:8" s="13" customFormat="1" ht="18.75" customHeight="1">
      <c r="A57" s="9" t="s">
        <v>27</v>
      </c>
      <c r="B57" s="1" t="s">
        <v>42</v>
      </c>
      <c r="C57" s="4" t="s">
        <v>17</v>
      </c>
      <c r="D57" s="4"/>
      <c r="E57" s="4"/>
      <c r="F57" s="5">
        <f t="shared" si="1"/>
        <v>3134.7</v>
      </c>
      <c r="G57" s="5">
        <f t="shared" si="1"/>
        <v>671.8</v>
      </c>
      <c r="H57" s="30">
        <f t="shared" si="0"/>
        <v>3806.5</v>
      </c>
    </row>
    <row r="58" spans="1:8" s="13" customFormat="1" ht="18.75" customHeight="1">
      <c r="A58" s="9" t="s">
        <v>89</v>
      </c>
      <c r="B58" s="1" t="s">
        <v>42</v>
      </c>
      <c r="C58" s="4" t="s">
        <v>17</v>
      </c>
      <c r="D58" s="4" t="s">
        <v>18</v>
      </c>
      <c r="E58" s="4"/>
      <c r="F58" s="5">
        <f t="shared" si="1"/>
        <v>3134.7</v>
      </c>
      <c r="G58" s="5">
        <f t="shared" si="1"/>
        <v>671.8</v>
      </c>
      <c r="H58" s="30">
        <f t="shared" si="0"/>
        <v>3806.5</v>
      </c>
    </row>
    <row r="59" spans="1:8" s="13" customFormat="1" ht="18.75" customHeight="1">
      <c r="A59" s="18" t="s">
        <v>90</v>
      </c>
      <c r="B59" s="1" t="s">
        <v>42</v>
      </c>
      <c r="C59" s="4" t="s">
        <v>17</v>
      </c>
      <c r="D59" s="4" t="s">
        <v>18</v>
      </c>
      <c r="E59" s="4" t="s">
        <v>67</v>
      </c>
      <c r="F59" s="5">
        <v>3134.7</v>
      </c>
      <c r="G59" s="30">
        <v>671.8</v>
      </c>
      <c r="H59" s="30">
        <f t="shared" si="0"/>
        <v>3806.5</v>
      </c>
    </row>
    <row r="60" spans="1:8" s="13" customFormat="1" ht="33">
      <c r="A60" s="21" t="s">
        <v>43</v>
      </c>
      <c r="B60" s="8" t="s">
        <v>48</v>
      </c>
      <c r="C60" s="4"/>
      <c r="D60" s="4"/>
      <c r="E60" s="4"/>
      <c r="F60" s="5">
        <f aca="true" t="shared" si="2" ref="F60:G62">F61</f>
        <v>12375</v>
      </c>
      <c r="G60" s="5">
        <f t="shared" si="2"/>
        <v>0</v>
      </c>
      <c r="H60" s="30">
        <f t="shared" si="0"/>
        <v>12375</v>
      </c>
    </row>
    <row r="61" spans="1:8" s="13" customFormat="1" ht="16.5">
      <c r="A61" s="14" t="s">
        <v>0</v>
      </c>
      <c r="B61" s="8" t="s">
        <v>48</v>
      </c>
      <c r="C61" s="4" t="s">
        <v>1</v>
      </c>
      <c r="D61" s="4"/>
      <c r="E61" s="4"/>
      <c r="F61" s="5">
        <f t="shared" si="2"/>
        <v>12375</v>
      </c>
      <c r="G61" s="5">
        <f t="shared" si="2"/>
        <v>0</v>
      </c>
      <c r="H61" s="30">
        <f t="shared" si="0"/>
        <v>12375</v>
      </c>
    </row>
    <row r="62" spans="1:8" s="13" customFormat="1" ht="16.5">
      <c r="A62" s="14" t="s">
        <v>3</v>
      </c>
      <c r="B62" s="8" t="s">
        <v>48</v>
      </c>
      <c r="C62" s="4" t="s">
        <v>1</v>
      </c>
      <c r="D62" s="4" t="s">
        <v>24</v>
      </c>
      <c r="E62" s="4"/>
      <c r="F62" s="5">
        <f t="shared" si="2"/>
        <v>12375</v>
      </c>
      <c r="G62" s="5">
        <f t="shared" si="2"/>
        <v>0</v>
      </c>
      <c r="H62" s="30">
        <f t="shared" si="0"/>
        <v>12375</v>
      </c>
    </row>
    <row r="63" spans="1:8" s="13" customFormat="1" ht="16.5">
      <c r="A63" s="21" t="s">
        <v>37</v>
      </c>
      <c r="B63" s="8" t="s">
        <v>48</v>
      </c>
      <c r="C63" s="4" t="s">
        <v>1</v>
      </c>
      <c r="D63" s="4" t="s">
        <v>24</v>
      </c>
      <c r="E63" s="4" t="s">
        <v>36</v>
      </c>
      <c r="F63" s="5">
        <v>12375</v>
      </c>
      <c r="G63" s="30"/>
      <c r="H63" s="30">
        <f t="shared" si="0"/>
        <v>12375</v>
      </c>
    </row>
    <row r="64" spans="1:8" s="13" customFormat="1" ht="33">
      <c r="A64" s="14" t="s">
        <v>104</v>
      </c>
      <c r="B64" s="4" t="s">
        <v>44</v>
      </c>
      <c r="C64" s="4"/>
      <c r="D64" s="4"/>
      <c r="E64" s="4"/>
      <c r="F64" s="5">
        <f>F66</f>
        <v>182.6</v>
      </c>
      <c r="G64" s="5">
        <f>G66</f>
        <v>0</v>
      </c>
      <c r="H64" s="30">
        <f t="shared" si="0"/>
        <v>182.6</v>
      </c>
    </row>
    <row r="65" spans="1:8" s="13" customFormat="1" ht="19.5" customHeight="1">
      <c r="A65" s="18" t="s">
        <v>64</v>
      </c>
      <c r="B65" s="4" t="s">
        <v>44</v>
      </c>
      <c r="C65" s="4" t="s">
        <v>24</v>
      </c>
      <c r="D65" s="4"/>
      <c r="E65" s="4"/>
      <c r="F65" s="5">
        <f>F66</f>
        <v>182.6</v>
      </c>
      <c r="G65" s="5">
        <f>G66</f>
        <v>0</v>
      </c>
      <c r="H65" s="30">
        <f t="shared" si="0"/>
        <v>182.6</v>
      </c>
    </row>
    <row r="66" spans="1:8" s="13" customFormat="1" ht="16.5">
      <c r="A66" s="9" t="s">
        <v>91</v>
      </c>
      <c r="B66" s="4" t="s">
        <v>44</v>
      </c>
      <c r="C66" s="4" t="s">
        <v>24</v>
      </c>
      <c r="D66" s="4" t="s">
        <v>56</v>
      </c>
      <c r="E66" s="4"/>
      <c r="F66" s="5">
        <f>F67</f>
        <v>182.6</v>
      </c>
      <c r="G66" s="5">
        <f>G67</f>
        <v>0</v>
      </c>
      <c r="H66" s="30">
        <f t="shared" si="0"/>
        <v>182.6</v>
      </c>
    </row>
    <row r="67" spans="1:8" s="13" customFormat="1" ht="16.5" customHeight="1">
      <c r="A67" s="18" t="s">
        <v>59</v>
      </c>
      <c r="B67" s="4" t="s">
        <v>44</v>
      </c>
      <c r="C67" s="4" t="s">
        <v>24</v>
      </c>
      <c r="D67" s="4" t="s">
        <v>56</v>
      </c>
      <c r="E67" s="4" t="s">
        <v>58</v>
      </c>
      <c r="F67" s="5">
        <v>182.6</v>
      </c>
      <c r="G67" s="30"/>
      <c r="H67" s="30">
        <f t="shared" si="0"/>
        <v>182.6</v>
      </c>
    </row>
    <row r="68" spans="1:8" s="13" customFormat="1" ht="16.5">
      <c r="A68" s="14" t="s">
        <v>106</v>
      </c>
      <c r="B68" s="4" t="s">
        <v>49</v>
      </c>
      <c r="C68" s="4"/>
      <c r="D68" s="4"/>
      <c r="E68" s="4"/>
      <c r="F68" s="5">
        <f>F75+F81+F72+F78+F69</f>
        <v>601.2</v>
      </c>
      <c r="G68" s="5">
        <f>G75+G81+G72+G78+G69</f>
        <v>0</v>
      </c>
      <c r="H68" s="30">
        <f t="shared" si="0"/>
        <v>601.2</v>
      </c>
    </row>
    <row r="69" spans="1:8" s="13" customFormat="1" ht="16.5">
      <c r="A69" s="22" t="s">
        <v>0</v>
      </c>
      <c r="B69" s="4" t="s">
        <v>49</v>
      </c>
      <c r="C69" s="4" t="s">
        <v>1</v>
      </c>
      <c r="D69" s="4"/>
      <c r="E69" s="4"/>
      <c r="F69" s="5">
        <f>F70</f>
        <v>10.5</v>
      </c>
      <c r="G69" s="5">
        <f>G70</f>
        <v>0</v>
      </c>
      <c r="H69" s="30">
        <f t="shared" si="0"/>
        <v>10.5</v>
      </c>
    </row>
    <row r="70" spans="1:8" s="13" customFormat="1" ht="16.5">
      <c r="A70" s="23" t="s">
        <v>73</v>
      </c>
      <c r="B70" s="4" t="s">
        <v>49</v>
      </c>
      <c r="C70" s="4" t="s">
        <v>1</v>
      </c>
      <c r="D70" s="4" t="s">
        <v>13</v>
      </c>
      <c r="E70" s="4"/>
      <c r="F70" s="5">
        <f>F71</f>
        <v>10.5</v>
      </c>
      <c r="G70" s="5">
        <f>G71</f>
        <v>0</v>
      </c>
      <c r="H70" s="30">
        <f t="shared" si="0"/>
        <v>10.5</v>
      </c>
    </row>
    <row r="71" spans="1:8" s="13" customFormat="1" ht="16.5">
      <c r="A71" s="19" t="s">
        <v>74</v>
      </c>
      <c r="B71" s="4" t="s">
        <v>49</v>
      </c>
      <c r="C71" s="4" t="s">
        <v>1</v>
      </c>
      <c r="D71" s="4" t="s">
        <v>13</v>
      </c>
      <c r="E71" s="4" t="s">
        <v>75</v>
      </c>
      <c r="F71" s="5">
        <v>10.5</v>
      </c>
      <c r="G71" s="30"/>
      <c r="H71" s="30">
        <f t="shared" si="0"/>
        <v>10.5</v>
      </c>
    </row>
    <row r="72" spans="1:8" s="13" customFormat="1" ht="16.5">
      <c r="A72" s="20" t="s">
        <v>22</v>
      </c>
      <c r="B72" s="4" t="s">
        <v>49</v>
      </c>
      <c r="C72" s="4" t="s">
        <v>12</v>
      </c>
      <c r="D72" s="4"/>
      <c r="E72" s="4"/>
      <c r="F72" s="5">
        <f>F73</f>
        <v>177</v>
      </c>
      <c r="G72" s="5">
        <f>G73</f>
        <v>0</v>
      </c>
      <c r="H72" s="30">
        <f t="shared" si="0"/>
        <v>177</v>
      </c>
    </row>
    <row r="73" spans="1:8" s="13" customFormat="1" ht="16.5">
      <c r="A73" s="9" t="s">
        <v>16</v>
      </c>
      <c r="B73" s="4" t="s">
        <v>49</v>
      </c>
      <c r="C73" s="4" t="s">
        <v>12</v>
      </c>
      <c r="D73" s="4" t="s">
        <v>13</v>
      </c>
      <c r="E73" s="4"/>
      <c r="F73" s="5">
        <f>F74</f>
        <v>177</v>
      </c>
      <c r="G73" s="5">
        <f>G74</f>
        <v>0</v>
      </c>
      <c r="H73" s="30">
        <f t="shared" si="0"/>
        <v>177</v>
      </c>
    </row>
    <row r="74" spans="1:8" s="13" customFormat="1" ht="16.5">
      <c r="A74" s="18" t="s">
        <v>62</v>
      </c>
      <c r="B74" s="4" t="s">
        <v>49</v>
      </c>
      <c r="C74" s="4" t="s">
        <v>12</v>
      </c>
      <c r="D74" s="4" t="s">
        <v>13</v>
      </c>
      <c r="E74" s="4" t="s">
        <v>63</v>
      </c>
      <c r="F74" s="5">
        <v>177</v>
      </c>
      <c r="G74" s="30"/>
      <c r="H74" s="30">
        <f t="shared" si="0"/>
        <v>177</v>
      </c>
    </row>
    <row r="75" spans="1:8" s="13" customFormat="1" ht="16.5">
      <c r="A75" s="9" t="s">
        <v>30</v>
      </c>
      <c r="B75" s="4" t="s">
        <v>49</v>
      </c>
      <c r="C75" s="4" t="s">
        <v>14</v>
      </c>
      <c r="D75" s="4"/>
      <c r="E75" s="4"/>
      <c r="F75" s="5">
        <f>F76</f>
        <v>95.1</v>
      </c>
      <c r="G75" s="5">
        <f>G76</f>
        <v>0</v>
      </c>
      <c r="H75" s="30">
        <f t="shared" si="0"/>
        <v>95.1</v>
      </c>
    </row>
    <row r="76" spans="1:8" s="13" customFormat="1" ht="33">
      <c r="A76" s="14" t="s">
        <v>26</v>
      </c>
      <c r="B76" s="4" t="s">
        <v>49</v>
      </c>
      <c r="C76" s="4" t="s">
        <v>14</v>
      </c>
      <c r="D76" s="4" t="s">
        <v>1</v>
      </c>
      <c r="E76" s="4"/>
      <c r="F76" s="5">
        <f>F77</f>
        <v>95.1</v>
      </c>
      <c r="G76" s="5">
        <f>G77</f>
        <v>0</v>
      </c>
      <c r="H76" s="30">
        <f t="shared" si="0"/>
        <v>95.1</v>
      </c>
    </row>
    <row r="77" spans="1:8" s="13" customFormat="1" ht="16.5">
      <c r="A77" s="18" t="s">
        <v>62</v>
      </c>
      <c r="B77" s="4" t="s">
        <v>49</v>
      </c>
      <c r="C77" s="4" t="s">
        <v>14</v>
      </c>
      <c r="D77" s="4" t="s">
        <v>1</v>
      </c>
      <c r="E77" s="4" t="s">
        <v>63</v>
      </c>
      <c r="F77" s="5">
        <v>95.1</v>
      </c>
      <c r="G77" s="30"/>
      <c r="H77" s="30">
        <f t="shared" si="0"/>
        <v>95.1</v>
      </c>
    </row>
    <row r="78" spans="1:8" s="13" customFormat="1" ht="16.5">
      <c r="A78" s="19" t="s">
        <v>27</v>
      </c>
      <c r="B78" s="4" t="s">
        <v>49</v>
      </c>
      <c r="C78" s="4" t="s">
        <v>17</v>
      </c>
      <c r="D78" s="4"/>
      <c r="E78" s="4"/>
      <c r="F78" s="5">
        <f>F79</f>
        <v>8.1</v>
      </c>
      <c r="G78" s="5">
        <f>G79</f>
        <v>0</v>
      </c>
      <c r="H78" s="30">
        <f t="shared" si="0"/>
        <v>8.1</v>
      </c>
    </row>
    <row r="79" spans="1:8" s="13" customFormat="1" ht="16.5">
      <c r="A79" s="9" t="s">
        <v>28</v>
      </c>
      <c r="B79" s="4" t="s">
        <v>49</v>
      </c>
      <c r="C79" s="4" t="s">
        <v>17</v>
      </c>
      <c r="D79" s="4" t="s">
        <v>11</v>
      </c>
      <c r="E79" s="4"/>
      <c r="F79" s="5">
        <f>F80</f>
        <v>8.1</v>
      </c>
      <c r="G79" s="5">
        <f>G80</f>
        <v>0</v>
      </c>
      <c r="H79" s="30">
        <f t="shared" si="0"/>
        <v>8.1</v>
      </c>
    </row>
    <row r="80" spans="1:8" s="13" customFormat="1" ht="16.5">
      <c r="A80" s="19" t="s">
        <v>87</v>
      </c>
      <c r="B80" s="4" t="s">
        <v>49</v>
      </c>
      <c r="C80" s="4" t="s">
        <v>17</v>
      </c>
      <c r="D80" s="4" t="s">
        <v>11</v>
      </c>
      <c r="E80" s="4" t="s">
        <v>29</v>
      </c>
      <c r="F80" s="5">
        <v>8.1</v>
      </c>
      <c r="G80" s="30"/>
      <c r="H80" s="30">
        <f t="shared" si="0"/>
        <v>8.1</v>
      </c>
    </row>
    <row r="81" spans="1:8" s="13" customFormat="1" ht="16.5">
      <c r="A81" s="9" t="s">
        <v>92</v>
      </c>
      <c r="B81" s="4" t="s">
        <v>49</v>
      </c>
      <c r="C81" s="4" t="s">
        <v>51</v>
      </c>
      <c r="D81" s="4"/>
      <c r="E81" s="4"/>
      <c r="F81" s="5">
        <f>F82</f>
        <v>310.5</v>
      </c>
      <c r="G81" s="5">
        <f>G82</f>
        <v>0</v>
      </c>
      <c r="H81" s="30">
        <f t="shared" si="0"/>
        <v>310.5</v>
      </c>
    </row>
    <row r="82" spans="1:8" s="13" customFormat="1" ht="15.75" customHeight="1">
      <c r="A82" s="9" t="s">
        <v>52</v>
      </c>
      <c r="B82" s="4" t="s">
        <v>49</v>
      </c>
      <c r="C82" s="4" t="s">
        <v>51</v>
      </c>
      <c r="D82" s="4" t="s">
        <v>9</v>
      </c>
      <c r="E82" s="4"/>
      <c r="F82" s="5">
        <f>F83</f>
        <v>310.5</v>
      </c>
      <c r="G82" s="5">
        <f>G83</f>
        <v>0</v>
      </c>
      <c r="H82" s="30">
        <f t="shared" si="0"/>
        <v>310.5</v>
      </c>
    </row>
    <row r="83" spans="1:8" s="13" customFormat="1" ht="17.25" customHeight="1">
      <c r="A83" s="9" t="s">
        <v>37</v>
      </c>
      <c r="B83" s="4" t="s">
        <v>49</v>
      </c>
      <c r="C83" s="4" t="s">
        <v>51</v>
      </c>
      <c r="D83" s="4" t="s">
        <v>9</v>
      </c>
      <c r="E83" s="4" t="s">
        <v>36</v>
      </c>
      <c r="F83" s="5">
        <v>310.5</v>
      </c>
      <c r="G83" s="30"/>
      <c r="H83" s="30">
        <f aca="true" t="shared" si="3" ref="H83:H141">F83+G83</f>
        <v>310.5</v>
      </c>
    </row>
    <row r="84" spans="1:8" s="13" customFormat="1" ht="49.5">
      <c r="A84" s="9" t="s">
        <v>94</v>
      </c>
      <c r="B84" s="4" t="s">
        <v>60</v>
      </c>
      <c r="C84" s="4"/>
      <c r="D84" s="4"/>
      <c r="E84" s="4"/>
      <c r="F84" s="5">
        <f>F85+F88+F92</f>
        <v>10000</v>
      </c>
      <c r="G84" s="5">
        <f>G85+G88+G92</f>
        <v>0</v>
      </c>
      <c r="H84" s="30">
        <f t="shared" si="3"/>
        <v>10000</v>
      </c>
    </row>
    <row r="85" spans="1:8" s="13" customFormat="1" ht="17.25" customHeight="1">
      <c r="A85" s="18" t="s">
        <v>22</v>
      </c>
      <c r="B85" s="4" t="s">
        <v>60</v>
      </c>
      <c r="C85" s="4" t="s">
        <v>12</v>
      </c>
      <c r="D85" s="4"/>
      <c r="E85" s="4"/>
      <c r="F85" s="5">
        <f>F86</f>
        <v>6820</v>
      </c>
      <c r="G85" s="5">
        <f>G86</f>
        <v>0</v>
      </c>
      <c r="H85" s="30">
        <f t="shared" si="3"/>
        <v>6820</v>
      </c>
    </row>
    <row r="86" spans="1:8" s="13" customFormat="1" ht="17.25" customHeight="1">
      <c r="A86" s="9" t="s">
        <v>16</v>
      </c>
      <c r="B86" s="4" t="s">
        <v>60</v>
      </c>
      <c r="C86" s="4" t="s">
        <v>69</v>
      </c>
      <c r="D86" s="4" t="s">
        <v>13</v>
      </c>
      <c r="E86" s="4"/>
      <c r="F86" s="5">
        <f>F87</f>
        <v>6820</v>
      </c>
      <c r="G86" s="5">
        <f>G87</f>
        <v>0</v>
      </c>
      <c r="H86" s="30">
        <f t="shared" si="3"/>
        <v>6820</v>
      </c>
    </row>
    <row r="87" spans="1:8" s="13" customFormat="1" ht="17.25" customHeight="1">
      <c r="A87" s="18" t="s">
        <v>62</v>
      </c>
      <c r="B87" s="4" t="s">
        <v>60</v>
      </c>
      <c r="C87" s="4" t="s">
        <v>12</v>
      </c>
      <c r="D87" s="4" t="s">
        <v>13</v>
      </c>
      <c r="E87" s="4" t="s">
        <v>63</v>
      </c>
      <c r="F87" s="5">
        <f>875+800+5145</f>
        <v>6820</v>
      </c>
      <c r="G87" s="30"/>
      <c r="H87" s="30">
        <f t="shared" si="3"/>
        <v>6820</v>
      </c>
    </row>
    <row r="88" spans="1:8" s="13" customFormat="1" ht="17.25" customHeight="1">
      <c r="A88" s="20" t="s">
        <v>70</v>
      </c>
      <c r="B88" s="4" t="s">
        <v>60</v>
      </c>
      <c r="C88" s="4" t="s">
        <v>14</v>
      </c>
      <c r="D88" s="4"/>
      <c r="E88" s="4"/>
      <c r="F88" s="5">
        <f>F89</f>
        <v>2580</v>
      </c>
      <c r="G88" s="5">
        <f>G89</f>
        <v>0</v>
      </c>
      <c r="H88" s="30">
        <f t="shared" si="3"/>
        <v>2580</v>
      </c>
    </row>
    <row r="89" spans="1:8" s="13" customFormat="1" ht="17.25" customHeight="1">
      <c r="A89" s="9" t="s">
        <v>93</v>
      </c>
      <c r="B89" s="4" t="s">
        <v>60</v>
      </c>
      <c r="C89" s="4" t="s">
        <v>14</v>
      </c>
      <c r="D89" s="4" t="s">
        <v>1</v>
      </c>
      <c r="E89" s="4"/>
      <c r="F89" s="5">
        <f>SUM(F90:F91)</f>
        <v>2580</v>
      </c>
      <c r="G89" s="5">
        <f>SUM(G90:G91)</f>
        <v>0</v>
      </c>
      <c r="H89" s="30">
        <f t="shared" si="3"/>
        <v>2580</v>
      </c>
    </row>
    <row r="90" spans="1:8" s="13" customFormat="1" ht="17.25" customHeight="1">
      <c r="A90" s="18" t="s">
        <v>82</v>
      </c>
      <c r="B90" s="4" t="s">
        <v>60</v>
      </c>
      <c r="C90" s="4" t="s">
        <v>14</v>
      </c>
      <c r="D90" s="4" t="s">
        <v>1</v>
      </c>
      <c r="E90" s="4" t="s">
        <v>83</v>
      </c>
      <c r="F90" s="5">
        <v>660</v>
      </c>
      <c r="G90" s="30"/>
      <c r="H90" s="30">
        <f t="shared" si="3"/>
        <v>660</v>
      </c>
    </row>
    <row r="91" spans="1:8" s="13" customFormat="1" ht="17.25" customHeight="1">
      <c r="A91" s="18" t="s">
        <v>62</v>
      </c>
      <c r="B91" s="4" t="s">
        <v>60</v>
      </c>
      <c r="C91" s="4" t="s">
        <v>14</v>
      </c>
      <c r="D91" s="4" t="s">
        <v>1</v>
      </c>
      <c r="E91" s="4" t="s">
        <v>63</v>
      </c>
      <c r="F91" s="5">
        <v>1920</v>
      </c>
      <c r="G91" s="30"/>
      <c r="H91" s="30">
        <f t="shared" si="3"/>
        <v>1920</v>
      </c>
    </row>
    <row r="92" spans="1:8" s="13" customFormat="1" ht="17.25" customHeight="1">
      <c r="A92" s="20" t="s">
        <v>21</v>
      </c>
      <c r="B92" s="4" t="s">
        <v>60</v>
      </c>
      <c r="C92" s="4" t="s">
        <v>51</v>
      </c>
      <c r="D92" s="4"/>
      <c r="E92" s="4"/>
      <c r="F92" s="5">
        <f>F93</f>
        <v>600</v>
      </c>
      <c r="G92" s="5">
        <f>G93</f>
        <v>0</v>
      </c>
      <c r="H92" s="30">
        <f t="shared" si="3"/>
        <v>600</v>
      </c>
    </row>
    <row r="93" spans="1:8" s="13" customFormat="1" ht="17.25" customHeight="1">
      <c r="A93" s="9" t="s">
        <v>52</v>
      </c>
      <c r="B93" s="4" t="s">
        <v>60</v>
      </c>
      <c r="C93" s="4" t="s">
        <v>51</v>
      </c>
      <c r="D93" s="4" t="s">
        <v>9</v>
      </c>
      <c r="E93" s="4"/>
      <c r="F93" s="5">
        <f>SUM(F94:F94)</f>
        <v>600</v>
      </c>
      <c r="G93" s="5">
        <f>SUM(G94:G94)</f>
        <v>0</v>
      </c>
      <c r="H93" s="30">
        <f t="shared" si="3"/>
        <v>600</v>
      </c>
    </row>
    <row r="94" spans="1:8" s="13" customFormat="1" ht="17.25" customHeight="1">
      <c r="A94" s="18" t="s">
        <v>82</v>
      </c>
      <c r="B94" s="4" t="s">
        <v>60</v>
      </c>
      <c r="C94" s="4" t="s">
        <v>51</v>
      </c>
      <c r="D94" s="4" t="s">
        <v>9</v>
      </c>
      <c r="E94" s="4" t="s">
        <v>83</v>
      </c>
      <c r="F94" s="5">
        <v>600</v>
      </c>
      <c r="G94" s="30"/>
      <c r="H94" s="30">
        <f t="shared" si="3"/>
        <v>600</v>
      </c>
    </row>
    <row r="95" spans="1:8" s="13" customFormat="1" ht="33">
      <c r="A95" s="9" t="s">
        <v>95</v>
      </c>
      <c r="B95" s="4" t="s">
        <v>61</v>
      </c>
      <c r="C95" s="4"/>
      <c r="D95" s="4"/>
      <c r="E95" s="4"/>
      <c r="F95" s="5">
        <f>F99+F103+F96</f>
        <v>11241.5</v>
      </c>
      <c r="G95" s="5">
        <f>G99+G103+G96</f>
        <v>0</v>
      </c>
      <c r="H95" s="30">
        <f t="shared" si="3"/>
        <v>11241.5</v>
      </c>
    </row>
    <row r="96" spans="1:8" s="13" customFormat="1" ht="17.25" customHeight="1">
      <c r="A96" s="22" t="s">
        <v>84</v>
      </c>
      <c r="B96" s="4" t="s">
        <v>61</v>
      </c>
      <c r="C96" s="4" t="s">
        <v>18</v>
      </c>
      <c r="D96" s="4"/>
      <c r="E96" s="4"/>
      <c r="F96" s="5">
        <f>F97</f>
        <v>550</v>
      </c>
      <c r="G96" s="5">
        <f>G97</f>
        <v>0</v>
      </c>
      <c r="H96" s="30">
        <f t="shared" si="3"/>
        <v>550</v>
      </c>
    </row>
    <row r="97" spans="1:8" s="13" customFormat="1" ht="33" customHeight="1">
      <c r="A97" s="9" t="s">
        <v>108</v>
      </c>
      <c r="B97" s="4" t="s">
        <v>61</v>
      </c>
      <c r="C97" s="4" t="s">
        <v>18</v>
      </c>
      <c r="D97" s="4" t="s">
        <v>13</v>
      </c>
      <c r="E97" s="4"/>
      <c r="F97" s="5">
        <f>F98</f>
        <v>550</v>
      </c>
      <c r="G97" s="5">
        <f>G98</f>
        <v>0</v>
      </c>
      <c r="H97" s="30">
        <f t="shared" si="3"/>
        <v>550</v>
      </c>
    </row>
    <row r="98" spans="1:8" s="13" customFormat="1" ht="17.25" customHeight="1">
      <c r="A98" s="19" t="s">
        <v>59</v>
      </c>
      <c r="B98" s="4" t="s">
        <v>61</v>
      </c>
      <c r="C98" s="4" t="s">
        <v>18</v>
      </c>
      <c r="D98" s="4" t="s">
        <v>13</v>
      </c>
      <c r="E98" s="4" t="s">
        <v>58</v>
      </c>
      <c r="F98" s="5">
        <v>550</v>
      </c>
      <c r="G98" s="30"/>
      <c r="H98" s="30">
        <f t="shared" si="3"/>
        <v>550</v>
      </c>
    </row>
    <row r="99" spans="1:8" s="13" customFormat="1" ht="16.5">
      <c r="A99" s="18" t="s">
        <v>22</v>
      </c>
      <c r="B99" s="4" t="s">
        <v>61</v>
      </c>
      <c r="C99" s="4" t="s">
        <v>12</v>
      </c>
      <c r="D99" s="4"/>
      <c r="E99" s="4"/>
      <c r="F99" s="5">
        <f>F100</f>
        <v>4827.999999999999</v>
      </c>
      <c r="G99" s="5">
        <f>G100</f>
        <v>0</v>
      </c>
      <c r="H99" s="30">
        <f t="shared" si="3"/>
        <v>4827.999999999999</v>
      </c>
    </row>
    <row r="100" spans="1:8" s="13" customFormat="1" ht="16.5">
      <c r="A100" s="9" t="s">
        <v>16</v>
      </c>
      <c r="B100" s="4" t="s">
        <v>61</v>
      </c>
      <c r="C100" s="4" t="s">
        <v>12</v>
      </c>
      <c r="D100" s="4" t="s">
        <v>13</v>
      </c>
      <c r="E100" s="4"/>
      <c r="F100" s="5">
        <f>SUM(F101:F102)</f>
        <v>4827.999999999999</v>
      </c>
      <c r="G100" s="5">
        <f>SUM(G101:G102)</f>
        <v>0</v>
      </c>
      <c r="H100" s="30">
        <f t="shared" si="3"/>
        <v>4827.999999999999</v>
      </c>
    </row>
    <row r="101" spans="1:8" s="13" customFormat="1" ht="16.5">
      <c r="A101" s="18" t="s">
        <v>82</v>
      </c>
      <c r="B101" s="4" t="s">
        <v>61</v>
      </c>
      <c r="C101" s="4" t="s">
        <v>12</v>
      </c>
      <c r="D101" s="4" t="s">
        <v>13</v>
      </c>
      <c r="E101" s="4" t="s">
        <v>83</v>
      </c>
      <c r="F101" s="5">
        <f>104.5+129.4</f>
        <v>233.9</v>
      </c>
      <c r="G101" s="30"/>
      <c r="H101" s="30">
        <f t="shared" si="3"/>
        <v>233.9</v>
      </c>
    </row>
    <row r="102" spans="1:8" s="13" customFormat="1" ht="16.5">
      <c r="A102" s="18" t="s">
        <v>62</v>
      </c>
      <c r="B102" s="4" t="s">
        <v>61</v>
      </c>
      <c r="C102" s="4" t="s">
        <v>12</v>
      </c>
      <c r="D102" s="4" t="s">
        <v>13</v>
      </c>
      <c r="E102" s="4" t="s">
        <v>63</v>
      </c>
      <c r="F102" s="5">
        <f>547.7+3544.2+502.2</f>
        <v>4594.099999999999</v>
      </c>
      <c r="G102" s="30"/>
      <c r="H102" s="30">
        <f t="shared" si="3"/>
        <v>4594.099999999999</v>
      </c>
    </row>
    <row r="103" spans="1:8" s="13" customFormat="1" ht="16.5">
      <c r="A103" s="20" t="s">
        <v>70</v>
      </c>
      <c r="B103" s="4" t="s">
        <v>61</v>
      </c>
      <c r="C103" s="4" t="s">
        <v>14</v>
      </c>
      <c r="D103" s="4"/>
      <c r="E103" s="4"/>
      <c r="F103" s="5">
        <f>F104</f>
        <v>5863.5</v>
      </c>
      <c r="G103" s="5">
        <f>G104</f>
        <v>0</v>
      </c>
      <c r="H103" s="30">
        <f t="shared" si="3"/>
        <v>5863.5</v>
      </c>
    </row>
    <row r="104" spans="1:8" s="13" customFormat="1" ht="16.5">
      <c r="A104" s="9" t="s">
        <v>93</v>
      </c>
      <c r="B104" s="4" t="s">
        <v>61</v>
      </c>
      <c r="C104" s="4" t="s">
        <v>14</v>
      </c>
      <c r="D104" s="4" t="s">
        <v>1</v>
      </c>
      <c r="E104" s="4"/>
      <c r="F104" s="5">
        <f>SUM(F105:F106)</f>
        <v>5863.5</v>
      </c>
      <c r="G104" s="5">
        <f>SUM(G105:G106)</f>
        <v>0</v>
      </c>
      <c r="H104" s="30">
        <f t="shared" si="3"/>
        <v>5863.5</v>
      </c>
    </row>
    <row r="105" spans="1:8" s="13" customFormat="1" ht="16.5">
      <c r="A105" s="18" t="s">
        <v>82</v>
      </c>
      <c r="B105" s="4" t="s">
        <v>61</v>
      </c>
      <c r="C105" s="4" t="s">
        <v>14</v>
      </c>
      <c r="D105" s="4" t="s">
        <v>1</v>
      </c>
      <c r="E105" s="4" t="s">
        <v>83</v>
      </c>
      <c r="F105" s="5">
        <v>67.9</v>
      </c>
      <c r="G105" s="30"/>
      <c r="H105" s="30">
        <f t="shared" si="3"/>
        <v>67.9</v>
      </c>
    </row>
    <row r="106" spans="1:8" s="13" customFormat="1" ht="16.5">
      <c r="A106" s="18" t="s">
        <v>62</v>
      </c>
      <c r="B106" s="4" t="s">
        <v>61</v>
      </c>
      <c r="C106" s="4" t="s">
        <v>14</v>
      </c>
      <c r="D106" s="4" t="s">
        <v>1</v>
      </c>
      <c r="E106" s="4" t="s">
        <v>63</v>
      </c>
      <c r="F106" s="5">
        <v>5795.6</v>
      </c>
      <c r="G106" s="30"/>
      <c r="H106" s="30">
        <f t="shared" si="3"/>
        <v>5795.6</v>
      </c>
    </row>
    <row r="107" spans="1:8" s="13" customFormat="1" ht="33">
      <c r="A107" s="24" t="s">
        <v>103</v>
      </c>
      <c r="B107" s="4" t="s">
        <v>100</v>
      </c>
      <c r="C107" s="4"/>
      <c r="D107" s="4"/>
      <c r="E107" s="4"/>
      <c r="F107" s="5">
        <f>F108</f>
        <v>184.5</v>
      </c>
      <c r="G107" s="5">
        <f>G108</f>
        <v>962.5</v>
      </c>
      <c r="H107" s="30">
        <f t="shared" si="3"/>
        <v>1147</v>
      </c>
    </row>
    <row r="108" spans="1:8" s="13" customFormat="1" ht="16.5">
      <c r="A108" s="25" t="s">
        <v>22</v>
      </c>
      <c r="B108" s="4" t="s">
        <v>100</v>
      </c>
      <c r="C108" s="4" t="s">
        <v>12</v>
      </c>
      <c r="D108" s="4"/>
      <c r="E108" s="4"/>
      <c r="F108" s="5">
        <f>F109</f>
        <v>184.5</v>
      </c>
      <c r="G108" s="5">
        <f>G109</f>
        <v>962.5</v>
      </c>
      <c r="H108" s="30">
        <f t="shared" si="3"/>
        <v>1147</v>
      </c>
    </row>
    <row r="109" spans="1:8" s="13" customFormat="1" ht="16.5">
      <c r="A109" s="26" t="s">
        <v>85</v>
      </c>
      <c r="B109" s="4" t="s">
        <v>100</v>
      </c>
      <c r="C109" s="4" t="s">
        <v>12</v>
      </c>
      <c r="D109" s="4" t="s">
        <v>12</v>
      </c>
      <c r="E109" s="4"/>
      <c r="F109" s="5">
        <f>F111</f>
        <v>184.5</v>
      </c>
      <c r="G109" s="5">
        <f>G111+G110</f>
        <v>962.5</v>
      </c>
      <c r="H109" s="30">
        <f t="shared" si="3"/>
        <v>1147</v>
      </c>
    </row>
    <row r="110" spans="1:8" s="13" customFormat="1" ht="16.5">
      <c r="A110" s="36" t="s">
        <v>113</v>
      </c>
      <c r="B110" s="4" t="s">
        <v>100</v>
      </c>
      <c r="C110" s="4" t="s">
        <v>12</v>
      </c>
      <c r="D110" s="4" t="s">
        <v>12</v>
      </c>
      <c r="E110" s="4" t="s">
        <v>112</v>
      </c>
      <c r="F110" s="5"/>
      <c r="G110" s="5">
        <v>962.5</v>
      </c>
      <c r="H110" s="30">
        <f t="shared" si="3"/>
        <v>962.5</v>
      </c>
    </row>
    <row r="111" spans="1:8" s="13" customFormat="1" ht="16.5">
      <c r="A111" s="27" t="s">
        <v>102</v>
      </c>
      <c r="B111" s="4" t="s">
        <v>100</v>
      </c>
      <c r="C111" s="4" t="s">
        <v>12</v>
      </c>
      <c r="D111" s="4" t="s">
        <v>12</v>
      </c>
      <c r="E111" s="4" t="s">
        <v>101</v>
      </c>
      <c r="F111" s="5">
        <v>184.5</v>
      </c>
      <c r="G111" s="30"/>
      <c r="H111" s="30">
        <f t="shared" si="3"/>
        <v>184.5</v>
      </c>
    </row>
    <row r="112" spans="1:8" s="13" customFormat="1" ht="16.5">
      <c r="A112" s="14" t="s">
        <v>45</v>
      </c>
      <c r="B112" s="4" t="s">
        <v>32</v>
      </c>
      <c r="C112" s="4"/>
      <c r="D112" s="4"/>
      <c r="E112" s="4"/>
      <c r="F112" s="5">
        <f>F113+F118+F124+F132+F137</f>
        <v>91800.79999999999</v>
      </c>
      <c r="G112" s="5">
        <f>G113+G118+G124+G132+G137</f>
        <v>9635.599999999999</v>
      </c>
      <c r="H112" s="30">
        <f t="shared" si="3"/>
        <v>101436.4</v>
      </c>
    </row>
    <row r="113" spans="1:8" s="13" customFormat="1" ht="16.5">
      <c r="A113" s="14" t="s">
        <v>46</v>
      </c>
      <c r="B113" s="4" t="s">
        <v>47</v>
      </c>
      <c r="C113" s="4"/>
      <c r="D113" s="4"/>
      <c r="E113" s="4"/>
      <c r="F113" s="5">
        <f>F115</f>
        <v>1772.8</v>
      </c>
      <c r="G113" s="5">
        <f>G115</f>
        <v>0</v>
      </c>
      <c r="H113" s="30">
        <f t="shared" si="3"/>
        <v>1772.8</v>
      </c>
    </row>
    <row r="114" spans="1:8" s="13" customFormat="1" ht="16.5">
      <c r="A114" s="18" t="s">
        <v>22</v>
      </c>
      <c r="B114" s="4" t="s">
        <v>47</v>
      </c>
      <c r="C114" s="4" t="s">
        <v>12</v>
      </c>
      <c r="D114" s="4"/>
      <c r="E114" s="4"/>
      <c r="F114" s="5">
        <f>F115</f>
        <v>1772.8</v>
      </c>
      <c r="G114" s="5">
        <f>G115</f>
        <v>0</v>
      </c>
      <c r="H114" s="30">
        <f t="shared" si="3"/>
        <v>1772.8</v>
      </c>
    </row>
    <row r="115" spans="1:8" s="13" customFormat="1" ht="16.5">
      <c r="A115" s="9" t="s">
        <v>16</v>
      </c>
      <c r="B115" s="4" t="s">
        <v>47</v>
      </c>
      <c r="C115" s="4" t="s">
        <v>12</v>
      </c>
      <c r="D115" s="4" t="s">
        <v>13</v>
      </c>
      <c r="E115" s="4"/>
      <c r="F115" s="5">
        <f>SUM(F116:F117)</f>
        <v>1772.8</v>
      </c>
      <c r="G115" s="5">
        <f>SUM(G116:G117)</f>
        <v>0</v>
      </c>
      <c r="H115" s="30">
        <f t="shared" si="3"/>
        <v>1772.8</v>
      </c>
    </row>
    <row r="116" spans="1:8" s="13" customFormat="1" ht="16.5">
      <c r="A116" s="18" t="s">
        <v>82</v>
      </c>
      <c r="B116" s="4" t="s">
        <v>47</v>
      </c>
      <c r="C116" s="4" t="s">
        <v>12</v>
      </c>
      <c r="D116" s="4" t="s">
        <v>13</v>
      </c>
      <c r="E116" s="4" t="s">
        <v>83</v>
      </c>
      <c r="F116" s="5">
        <v>63.8</v>
      </c>
      <c r="G116" s="30">
        <v>-20.7</v>
      </c>
      <c r="H116" s="30">
        <f t="shared" si="3"/>
        <v>43.099999999999994</v>
      </c>
    </row>
    <row r="117" spans="1:8" s="13" customFormat="1" ht="16.5">
      <c r="A117" s="18" t="s">
        <v>62</v>
      </c>
      <c r="B117" s="4" t="s">
        <v>47</v>
      </c>
      <c r="C117" s="4" t="s">
        <v>12</v>
      </c>
      <c r="D117" s="4" t="s">
        <v>13</v>
      </c>
      <c r="E117" s="4" t="s">
        <v>63</v>
      </c>
      <c r="F117" s="5">
        <v>1709</v>
      </c>
      <c r="G117" s="30">
        <v>20.7</v>
      </c>
      <c r="H117" s="30">
        <f t="shared" si="3"/>
        <v>1729.7</v>
      </c>
    </row>
    <row r="118" spans="1:8" s="13" customFormat="1" ht="49.5" customHeight="1">
      <c r="A118" s="14" t="s">
        <v>77</v>
      </c>
      <c r="B118" s="4" t="s">
        <v>78</v>
      </c>
      <c r="C118" s="4"/>
      <c r="D118" s="4"/>
      <c r="E118" s="4"/>
      <c r="F118" s="5">
        <f>F119</f>
        <v>32252.199999999997</v>
      </c>
      <c r="G118" s="5">
        <f>G119</f>
        <v>2364.7999999999993</v>
      </c>
      <c r="H118" s="30">
        <f t="shared" si="3"/>
        <v>34617</v>
      </c>
    </row>
    <row r="119" spans="1:8" s="13" customFormat="1" ht="16.5">
      <c r="A119" s="20" t="s">
        <v>22</v>
      </c>
      <c r="B119" s="4" t="s">
        <v>78</v>
      </c>
      <c r="C119" s="4" t="s">
        <v>12</v>
      </c>
      <c r="D119" s="4"/>
      <c r="E119" s="4"/>
      <c r="F119" s="5">
        <f>F120</f>
        <v>32252.199999999997</v>
      </c>
      <c r="G119" s="5">
        <f>G120</f>
        <v>2364.7999999999993</v>
      </c>
      <c r="H119" s="30">
        <f t="shared" si="3"/>
        <v>34617</v>
      </c>
    </row>
    <row r="120" spans="1:8" s="13" customFormat="1" ht="16.5">
      <c r="A120" s="9" t="s">
        <v>68</v>
      </c>
      <c r="B120" s="4" t="s">
        <v>78</v>
      </c>
      <c r="C120" s="4" t="s">
        <v>12</v>
      </c>
      <c r="D120" s="4" t="s">
        <v>13</v>
      </c>
      <c r="E120" s="4"/>
      <c r="F120" s="5">
        <f>SUM(F121:F123)</f>
        <v>32252.199999999997</v>
      </c>
      <c r="G120" s="5">
        <f>SUM(G121:G123)</f>
        <v>2364.7999999999993</v>
      </c>
      <c r="H120" s="30">
        <f t="shared" si="3"/>
        <v>34617</v>
      </c>
    </row>
    <row r="121" spans="1:8" s="13" customFormat="1" ht="16.5">
      <c r="A121" s="28" t="s">
        <v>86</v>
      </c>
      <c r="B121" s="4" t="s">
        <v>78</v>
      </c>
      <c r="C121" s="4" t="s">
        <v>12</v>
      </c>
      <c r="D121" s="4" t="s">
        <v>13</v>
      </c>
      <c r="E121" s="15" t="s">
        <v>25</v>
      </c>
      <c r="F121" s="5">
        <v>6042.2</v>
      </c>
      <c r="G121" s="30">
        <v>-1500</v>
      </c>
      <c r="H121" s="30">
        <f t="shared" si="3"/>
        <v>4542.2</v>
      </c>
    </row>
    <row r="122" spans="1:8" s="13" customFormat="1" ht="16.5">
      <c r="A122" s="18" t="s">
        <v>82</v>
      </c>
      <c r="B122" s="4" t="s">
        <v>78</v>
      </c>
      <c r="C122" s="4" t="s">
        <v>12</v>
      </c>
      <c r="D122" s="4" t="s">
        <v>13</v>
      </c>
      <c r="E122" s="4" t="s">
        <v>83</v>
      </c>
      <c r="F122" s="5">
        <v>207.9</v>
      </c>
      <c r="G122" s="30">
        <f>90-112.8</f>
        <v>-22.799999999999997</v>
      </c>
      <c r="H122" s="30">
        <f t="shared" si="3"/>
        <v>185.10000000000002</v>
      </c>
    </row>
    <row r="123" spans="1:8" s="13" customFormat="1" ht="16.5">
      <c r="A123" s="18" t="s">
        <v>62</v>
      </c>
      <c r="B123" s="4" t="s">
        <v>78</v>
      </c>
      <c r="C123" s="4" t="s">
        <v>12</v>
      </c>
      <c r="D123" s="4" t="s">
        <v>13</v>
      </c>
      <c r="E123" s="4" t="s">
        <v>63</v>
      </c>
      <c r="F123" s="5">
        <v>26002.1</v>
      </c>
      <c r="G123" s="30">
        <f>3900-5153.3+5140.9</f>
        <v>3887.5999999999995</v>
      </c>
      <c r="H123" s="30">
        <f t="shared" si="3"/>
        <v>29889.699999999997</v>
      </c>
    </row>
    <row r="124" spans="1:8" s="13" customFormat="1" ht="16.5">
      <c r="A124" s="9" t="s">
        <v>107</v>
      </c>
      <c r="B124" s="4" t="s">
        <v>79</v>
      </c>
      <c r="C124" s="4"/>
      <c r="D124" s="4"/>
      <c r="E124" s="4"/>
      <c r="F124" s="5">
        <f>F125+F128</f>
        <v>14383.7</v>
      </c>
      <c r="G124" s="5">
        <f>G125+G128</f>
        <v>0</v>
      </c>
      <c r="H124" s="30">
        <f t="shared" si="3"/>
        <v>14383.7</v>
      </c>
    </row>
    <row r="125" spans="1:8" s="13" customFormat="1" ht="16.5">
      <c r="A125" s="9" t="s">
        <v>22</v>
      </c>
      <c r="B125" s="1" t="s">
        <v>79</v>
      </c>
      <c r="C125" s="4" t="s">
        <v>12</v>
      </c>
      <c r="D125" s="4"/>
      <c r="E125" s="4"/>
      <c r="F125" s="5">
        <f>SUM(F126)</f>
        <v>5565.2</v>
      </c>
      <c r="G125" s="5">
        <f>SUM(G126)</f>
        <v>1</v>
      </c>
      <c r="H125" s="30">
        <f t="shared" si="3"/>
        <v>5566.2</v>
      </c>
    </row>
    <row r="126" spans="1:8" s="13" customFormat="1" ht="16.5">
      <c r="A126" s="9" t="s">
        <v>16</v>
      </c>
      <c r="B126" s="1" t="s">
        <v>79</v>
      </c>
      <c r="C126" s="4" t="s">
        <v>12</v>
      </c>
      <c r="D126" s="4" t="s">
        <v>13</v>
      </c>
      <c r="E126" s="4"/>
      <c r="F126" s="5">
        <f>F127</f>
        <v>5565.2</v>
      </c>
      <c r="G126" s="5">
        <f>G127</f>
        <v>1</v>
      </c>
      <c r="H126" s="30">
        <f t="shared" si="3"/>
        <v>5566.2</v>
      </c>
    </row>
    <row r="127" spans="1:8" s="13" customFormat="1" ht="16.5">
      <c r="A127" s="18" t="s">
        <v>62</v>
      </c>
      <c r="B127" s="1" t="s">
        <v>79</v>
      </c>
      <c r="C127" s="4" t="s">
        <v>12</v>
      </c>
      <c r="D127" s="4" t="s">
        <v>13</v>
      </c>
      <c r="E127" s="4" t="s">
        <v>63</v>
      </c>
      <c r="F127" s="5">
        <v>5565.2</v>
      </c>
      <c r="G127" s="30">
        <v>1</v>
      </c>
      <c r="H127" s="30">
        <f t="shared" si="3"/>
        <v>5566.2</v>
      </c>
    </row>
    <row r="128" spans="1:8" s="13" customFormat="1" ht="16.5">
      <c r="A128" s="9" t="s">
        <v>21</v>
      </c>
      <c r="B128" s="1" t="s">
        <v>79</v>
      </c>
      <c r="C128" s="4" t="s">
        <v>51</v>
      </c>
      <c r="D128" s="4"/>
      <c r="E128" s="4"/>
      <c r="F128" s="5">
        <f>SUM(F129)</f>
        <v>8818.5</v>
      </c>
      <c r="G128" s="5">
        <f>SUM(G129)</f>
        <v>-1</v>
      </c>
      <c r="H128" s="30">
        <f t="shared" si="3"/>
        <v>8817.5</v>
      </c>
    </row>
    <row r="129" spans="1:8" s="13" customFormat="1" ht="16.5">
      <c r="A129" s="9" t="s">
        <v>52</v>
      </c>
      <c r="B129" s="1" t="s">
        <v>79</v>
      </c>
      <c r="C129" s="4" t="s">
        <v>51</v>
      </c>
      <c r="D129" s="4" t="s">
        <v>9</v>
      </c>
      <c r="E129" s="4"/>
      <c r="F129" s="5">
        <f>SUM(F130:F131)</f>
        <v>8818.5</v>
      </c>
      <c r="G129" s="5">
        <f>SUM(G130:G131)</f>
        <v>-1</v>
      </c>
      <c r="H129" s="30">
        <f t="shared" si="3"/>
        <v>8817.5</v>
      </c>
    </row>
    <row r="130" spans="1:8" s="13" customFormat="1" ht="16.5">
      <c r="A130" s="9" t="s">
        <v>37</v>
      </c>
      <c r="B130" s="1" t="s">
        <v>79</v>
      </c>
      <c r="C130" s="4" t="s">
        <v>51</v>
      </c>
      <c r="D130" s="4" t="s">
        <v>9</v>
      </c>
      <c r="E130" s="4" t="s">
        <v>36</v>
      </c>
      <c r="F130" s="5">
        <v>4500</v>
      </c>
      <c r="G130" s="30">
        <v>-50</v>
      </c>
      <c r="H130" s="30">
        <f t="shared" si="3"/>
        <v>4450</v>
      </c>
    </row>
    <row r="131" spans="1:8" s="13" customFormat="1" ht="16.5">
      <c r="A131" s="18" t="s">
        <v>82</v>
      </c>
      <c r="B131" s="1" t="s">
        <v>79</v>
      </c>
      <c r="C131" s="4" t="s">
        <v>51</v>
      </c>
      <c r="D131" s="4" t="s">
        <v>9</v>
      </c>
      <c r="E131" s="4" t="s">
        <v>83</v>
      </c>
      <c r="F131" s="5">
        <v>4318.5</v>
      </c>
      <c r="G131" s="30">
        <f>50-1</f>
        <v>49</v>
      </c>
      <c r="H131" s="30">
        <f t="shared" si="3"/>
        <v>4367.5</v>
      </c>
    </row>
    <row r="132" spans="1:8" s="13" customFormat="1" ht="16.5">
      <c r="A132" s="21" t="s">
        <v>80</v>
      </c>
      <c r="B132" s="1" t="s">
        <v>81</v>
      </c>
      <c r="C132" s="4"/>
      <c r="D132" s="4"/>
      <c r="E132" s="4"/>
      <c r="F132" s="5">
        <f>F133</f>
        <v>10710.7</v>
      </c>
      <c r="G132" s="5">
        <f>G133</f>
        <v>0</v>
      </c>
      <c r="H132" s="30">
        <f t="shared" si="3"/>
        <v>10710.7</v>
      </c>
    </row>
    <row r="133" spans="1:8" s="13" customFormat="1" ht="16.5">
      <c r="A133" s="20" t="s">
        <v>70</v>
      </c>
      <c r="B133" s="1" t="s">
        <v>81</v>
      </c>
      <c r="C133" s="4" t="s">
        <v>14</v>
      </c>
      <c r="D133" s="4"/>
      <c r="E133" s="4"/>
      <c r="F133" s="5">
        <f>F134</f>
        <v>10710.7</v>
      </c>
      <c r="G133" s="5">
        <f>G134</f>
        <v>0</v>
      </c>
      <c r="H133" s="30">
        <f t="shared" si="3"/>
        <v>10710.7</v>
      </c>
    </row>
    <row r="134" spans="1:8" s="13" customFormat="1" ht="16.5">
      <c r="A134" s="9" t="s">
        <v>93</v>
      </c>
      <c r="B134" s="1" t="s">
        <v>81</v>
      </c>
      <c r="C134" s="4" t="s">
        <v>14</v>
      </c>
      <c r="D134" s="4" t="s">
        <v>1</v>
      </c>
      <c r="E134" s="4"/>
      <c r="F134" s="5">
        <f>SUM(F135:F136)</f>
        <v>10710.7</v>
      </c>
      <c r="G134" s="5">
        <f>SUM(G135:G136)</f>
        <v>0</v>
      </c>
      <c r="H134" s="30">
        <f t="shared" si="3"/>
        <v>10710.7</v>
      </c>
    </row>
    <row r="135" spans="1:8" s="13" customFormat="1" ht="16.5">
      <c r="A135" s="18" t="s">
        <v>82</v>
      </c>
      <c r="B135" s="1" t="s">
        <v>81</v>
      </c>
      <c r="C135" s="4" t="s">
        <v>14</v>
      </c>
      <c r="D135" s="4" t="s">
        <v>1</v>
      </c>
      <c r="E135" s="4" t="s">
        <v>83</v>
      </c>
      <c r="F135" s="5">
        <v>1000</v>
      </c>
      <c r="G135" s="30"/>
      <c r="H135" s="30">
        <f t="shared" si="3"/>
        <v>1000</v>
      </c>
    </row>
    <row r="136" spans="1:8" s="13" customFormat="1" ht="16.5">
      <c r="A136" s="18" t="s">
        <v>62</v>
      </c>
      <c r="B136" s="1" t="s">
        <v>81</v>
      </c>
      <c r="C136" s="4" t="s">
        <v>14</v>
      </c>
      <c r="D136" s="4" t="s">
        <v>1</v>
      </c>
      <c r="E136" s="4" t="s">
        <v>63</v>
      </c>
      <c r="F136" s="5">
        <v>9710.7</v>
      </c>
      <c r="G136" s="30"/>
      <c r="H136" s="30">
        <f t="shared" si="3"/>
        <v>9710.7</v>
      </c>
    </row>
    <row r="137" spans="1:8" s="13" customFormat="1" ht="33">
      <c r="A137" s="14" t="s">
        <v>71</v>
      </c>
      <c r="B137" s="4" t="s">
        <v>72</v>
      </c>
      <c r="C137" s="4"/>
      <c r="D137" s="4"/>
      <c r="E137" s="4"/>
      <c r="F137" s="5">
        <f aca="true" t="shared" si="4" ref="F137:G139">F138</f>
        <v>32681.4</v>
      </c>
      <c r="G137" s="5">
        <f t="shared" si="4"/>
        <v>7270.8</v>
      </c>
      <c r="H137" s="30">
        <f t="shared" si="3"/>
        <v>39952.200000000004</v>
      </c>
    </row>
    <row r="138" spans="1:8" s="13" customFormat="1" ht="16.5">
      <c r="A138" s="18" t="s">
        <v>65</v>
      </c>
      <c r="B138" s="4" t="s">
        <v>72</v>
      </c>
      <c r="C138" s="4" t="s">
        <v>10</v>
      </c>
      <c r="D138" s="4"/>
      <c r="E138" s="4"/>
      <c r="F138" s="5">
        <f t="shared" si="4"/>
        <v>32681.4</v>
      </c>
      <c r="G138" s="5">
        <f t="shared" si="4"/>
        <v>7270.8</v>
      </c>
      <c r="H138" s="30">
        <f t="shared" si="3"/>
        <v>39952.200000000004</v>
      </c>
    </row>
    <row r="139" spans="1:8" s="13" customFormat="1" ht="16.5">
      <c r="A139" s="29" t="s">
        <v>96</v>
      </c>
      <c r="B139" s="4" t="s">
        <v>72</v>
      </c>
      <c r="C139" s="4" t="s">
        <v>10</v>
      </c>
      <c r="D139" s="4" t="s">
        <v>18</v>
      </c>
      <c r="E139" s="4"/>
      <c r="F139" s="5">
        <f t="shared" si="4"/>
        <v>32681.4</v>
      </c>
      <c r="G139" s="5">
        <f t="shared" si="4"/>
        <v>7270.8</v>
      </c>
      <c r="H139" s="30">
        <f t="shared" si="3"/>
        <v>39952.200000000004</v>
      </c>
    </row>
    <row r="140" spans="1:8" s="13" customFormat="1" ht="16.5">
      <c r="A140" s="20" t="s">
        <v>57</v>
      </c>
      <c r="B140" s="4" t="s">
        <v>72</v>
      </c>
      <c r="C140" s="4" t="s">
        <v>10</v>
      </c>
      <c r="D140" s="4" t="s">
        <v>18</v>
      </c>
      <c r="E140" s="4" t="s">
        <v>19</v>
      </c>
      <c r="F140" s="5">
        <v>32681.4</v>
      </c>
      <c r="G140" s="30">
        <f>7270.8</f>
        <v>7270.8</v>
      </c>
      <c r="H140" s="30">
        <f t="shared" si="3"/>
        <v>39952.200000000004</v>
      </c>
    </row>
    <row r="141" spans="1:8" s="13" customFormat="1" ht="16.5">
      <c r="A141" s="9" t="s">
        <v>97</v>
      </c>
      <c r="B141" s="1"/>
      <c r="C141" s="4"/>
      <c r="D141" s="4"/>
      <c r="E141" s="4"/>
      <c r="F141" s="5">
        <f>F18+F112</f>
        <v>141363.09999999998</v>
      </c>
      <c r="G141" s="5">
        <f>G18+G112</f>
        <v>11269.899999999998</v>
      </c>
      <c r="H141" s="30">
        <f t="shared" si="3"/>
        <v>152632.99999999997</v>
      </c>
    </row>
    <row r="142" spans="1:6" ht="16.5">
      <c r="A142" s="7"/>
      <c r="B142" s="7"/>
      <c r="C142" s="10"/>
      <c r="D142" s="10"/>
      <c r="E142" s="10"/>
      <c r="F142" s="11"/>
    </row>
  </sheetData>
  <sheetProtection/>
  <mergeCells count="10">
    <mergeCell ref="A14:F14"/>
    <mergeCell ref="A13:F13"/>
    <mergeCell ref="E1:F1"/>
    <mergeCell ref="E2:F2"/>
    <mergeCell ref="E3:F3"/>
    <mergeCell ref="E4:F4"/>
    <mergeCell ref="G1:H1"/>
    <mergeCell ref="G2:H2"/>
    <mergeCell ref="G3:H3"/>
    <mergeCell ref="G4:H4"/>
  </mergeCells>
  <printOptions/>
  <pageMargins left="1.3779527559055118" right="0.3937007874015748" top="0.7874015748031497" bottom="0.7874015748031497" header="0.3937007874015748" footer="0.3937007874015748"/>
  <pageSetup fitToHeight="3" fitToWidth="1" horizontalDpi="600" verticalDpi="600" orientation="portrait" paperSize="9" scale="5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bud_05_2</cp:lastModifiedBy>
  <cp:lastPrinted>2013-03-15T09:37:29Z</cp:lastPrinted>
  <dcterms:created xsi:type="dcterms:W3CDTF">2006-10-24T10:14:30Z</dcterms:created>
  <dcterms:modified xsi:type="dcterms:W3CDTF">2013-03-15T09:42:53Z</dcterms:modified>
  <cp:category/>
  <cp:version/>
  <cp:contentType/>
  <cp:contentStatus/>
</cp:coreProperties>
</file>