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5401" windowWidth="12390" windowHeight="8640" tabRatio="548" activeTab="2"/>
  </bookViews>
  <sheets>
    <sheet name="прил.4" sheetId="1" r:id="rId1"/>
    <sheet name="прил.5" sheetId="2" r:id="rId2"/>
    <sheet name="прил.6" sheetId="3" r:id="rId3"/>
  </sheets>
  <definedNames>
    <definedName name="_xlnm.Print_Titles" localSheetId="0">'прил.4'!$27:$28</definedName>
    <definedName name="_xlnm.Print_Titles" localSheetId="1">'прил.5'!$17:$17</definedName>
    <definedName name="_xlnm.Print_Titles" localSheetId="2">'прил.6'!$13:$13</definedName>
    <definedName name="_xlnm.Print_Area" localSheetId="0">'прил.4'!$A$2:$D$88</definedName>
    <definedName name="_xlnm.Print_Area" localSheetId="1">'прил.5'!$A$1:$G$868</definedName>
    <definedName name="_xlnm.Print_Area" localSheetId="2">'прил.6'!$A$1:$G$1294</definedName>
  </definedNames>
  <calcPr fullCalcOnLoad="1"/>
</workbook>
</file>

<file path=xl/comments2.xml><?xml version="1.0" encoding="utf-8"?>
<comments xmlns="http://schemas.openxmlformats.org/spreadsheetml/2006/main">
  <authors>
    <author>bud_05_2</author>
  </authors>
  <commentList>
    <comment ref="A176" authorId="0">
      <text>
        <r>
          <rPr>
            <b/>
            <sz val="8"/>
            <rFont val="Tahoma"/>
            <family val="0"/>
          </rPr>
          <t>bud_05_2: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0"/>
          </rPr>
          <t>bud_05_2: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<sst xmlns="http://schemas.openxmlformats.org/spreadsheetml/2006/main" count="9061" uniqueCount="949">
  <si>
    <t xml:space="preserve"> Итого расходов</t>
  </si>
  <si>
    <t>ГОРОДСКОГО БЮДЖЕТА ПО РАЗДЕЛАМ, ПОДРАЗДЕЛАМ, ЦЕЛЕВЫМ СТАТЬЯМ И ВИДАМ РАСХОДОВ ФУНКЦИОНАЛЬНОЙ  КЛАССИФИКАЦИИЗА 2011 ГОД</t>
  </si>
  <si>
    <t>ГОРОДСКОГО БЮДЖЕТА ПО РАЗДЕЛАМ, ПОДРАЗДЕЛАМ, ЦЕЛЕВЫМ СТАТЬЯМ И ВИДАМ РАСХОДОВ</t>
  </si>
  <si>
    <t>В ВЕДОМСТВЕННОЙ СТРУКТУРЕ РАСХОДОВ ЗА 2011 ГОД</t>
  </si>
  <si>
    <t xml:space="preserve">от               № </t>
  </si>
  <si>
    <t xml:space="preserve">  Осуществление полномочий органами местного самоуправления в области содействия занятости населения</t>
  </si>
  <si>
    <t xml:space="preserve">  Субсидии на реализацию долгсрочной целевой программы "Энергосбережение и повышение энергетической эффективности на территории Вологодской области на 2010-2015 годы и на перспективу до 2020 года"</t>
  </si>
  <si>
    <t xml:space="preserve">  Строительство объектов общегражданского назначения</t>
  </si>
  <si>
    <t xml:space="preserve">   Строительство объектов сметной стоимостью до 100 млн. руб.</t>
  </si>
  <si>
    <t xml:space="preserve">    Закольцовка системы газоснабжения  Зашекснинского района </t>
  </si>
  <si>
    <t xml:space="preserve">  Строительство магистральных сетей для застройки Зашекснинского района (112 мкр.)</t>
  </si>
  <si>
    <t xml:space="preserve"> Здравоохранение</t>
  </si>
  <si>
    <t>485 97 04</t>
  </si>
  <si>
    <t>Мероприятия в области здравоохранения</t>
  </si>
  <si>
    <t xml:space="preserve">  Удешевление стоимости путевок на санаторно-курортное лечение работников бюджетной сферы области</t>
  </si>
  <si>
    <t xml:space="preserve">  Мероприятия в области здравоохранения</t>
  </si>
  <si>
    <t xml:space="preserve">  Общеэкономические вопросы</t>
  </si>
  <si>
    <t>510 00 00</t>
  </si>
  <si>
    <t xml:space="preserve">  Реализация государственной политики занятости населения</t>
  </si>
  <si>
    <t>102 02 08</t>
  </si>
  <si>
    <t>510 02 00</t>
  </si>
  <si>
    <t xml:space="preserve"> Осуществление полномочий органами местного самоуправления в области содействия занятости населения</t>
  </si>
  <si>
    <t xml:space="preserve">    Реконструкция мостового перехода через р. Ягорбу по пр. Победы (субсидии на капитальные вложения)</t>
  </si>
  <si>
    <t xml:space="preserve">   Транспортная развязка Октябрьский мост - ул. Раахе (субсидии на капитальные вложения)</t>
  </si>
  <si>
    <t xml:space="preserve">    Реконструкция путепровода через пр. Победы в районе ул. Судостроительной (проектно-сметная документация) (субсидии на капитальные вложения)</t>
  </si>
  <si>
    <t xml:space="preserve">   "Экология города" на 2009-2015 годы</t>
  </si>
  <si>
    <t xml:space="preserve">  Специальные (коррекционные)  учреждения</t>
  </si>
  <si>
    <t xml:space="preserve"> Субсидии некоммерческим организациям в области жилищно-коммунального хозяйства</t>
  </si>
  <si>
    <t xml:space="preserve">   Субсидии некоммерческим организациям
</t>
  </si>
  <si>
    <t xml:space="preserve">   Строительство детского сада  № 21 в 112 мкр. (субсидии на капитальные вложения)</t>
  </si>
  <si>
    <t xml:space="preserve">  Субсидии  на реализацию долгосрочной целевой программы "Здоровое  школьное  питание  на 2009-2015 годы"</t>
  </si>
  <si>
    <t>Субсидии на реализацию долгосрочной целевой программы "Развитие библиотечного дела в Вологодской области на 2009-2011 годы"</t>
  </si>
  <si>
    <t xml:space="preserve"> Мероприятия в сфере культуры, кинематографии и средств массовой информации</t>
  </si>
  <si>
    <t xml:space="preserve"> Решение Череповецкой городской Думы от 06.12.2011 № 234 "О предоставлении мер социальной поддержки нуждающимся гражданам пожилого возраста"</t>
  </si>
  <si>
    <t xml:space="preserve">   Пристройка к зданию МУК "ГДК "Аммофос" (субсидии на капитальные вложения)</t>
  </si>
  <si>
    <t xml:space="preserve">   Строительство объектов общегражданского назначения</t>
  </si>
  <si>
    <t xml:space="preserve">   Строительство пристройки к зданию МУК "ГДК "Аммофос"</t>
  </si>
  <si>
    <t xml:space="preserve">  "Экология города" на 2009-2015 годы</t>
  </si>
  <si>
    <t xml:space="preserve">  Субсидии на финансовое обеспечение оказания дополнительной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</si>
  <si>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"Спортивный город" на 2009-2011 годы</t>
  </si>
  <si>
    <t>"Экология города" на 2009-2015 годы</t>
  </si>
  <si>
    <t>431 99 00</t>
  </si>
  <si>
    <t>431 95 00</t>
  </si>
  <si>
    <t xml:space="preserve">Итого расходов </t>
  </si>
  <si>
    <t xml:space="preserve">   Мероприятия по поддержке и развитию культуры, искусства, кинематографии, средств массовой информации и архивного дела</t>
  </si>
  <si>
    <t/>
  </si>
  <si>
    <t>Наименование</t>
  </si>
  <si>
    <t>Раздел</t>
  </si>
  <si>
    <t>Подраздел</t>
  </si>
  <si>
    <t>ОБЩЕГОСУДАРСТВЕННЫЕ  ВОПРОСЫ</t>
  </si>
  <si>
    <t>01</t>
  </si>
  <si>
    <t>02</t>
  </si>
  <si>
    <t>03</t>
  </si>
  <si>
    <t>04</t>
  </si>
  <si>
    <t>06</t>
  </si>
  <si>
    <t>514 01 01</t>
  </si>
  <si>
    <t xml:space="preserve">  Городские мероприятия в области социальной политики  </t>
  </si>
  <si>
    <t>476 95 00</t>
  </si>
  <si>
    <t>477 95 00</t>
  </si>
  <si>
    <t>102 02 00</t>
  </si>
  <si>
    <t>436 09 00</t>
  </si>
  <si>
    <t xml:space="preserve"> Мероприятия в области образования</t>
  </si>
  <si>
    <t xml:space="preserve"> 05 </t>
  </si>
  <si>
    <t>102 02 02</t>
  </si>
  <si>
    <t>102 02 01</t>
  </si>
  <si>
    <t>102 02 09</t>
  </si>
  <si>
    <t xml:space="preserve">   Бюджетные инвестиции в объекты капитального строительства, не включенные в целевые программы</t>
  </si>
  <si>
    <t>102 02 03</t>
  </si>
  <si>
    <t>102 02 10</t>
  </si>
  <si>
    <t>102 02 05</t>
  </si>
  <si>
    <t>102 02 06</t>
  </si>
  <si>
    <t>102 02 07</t>
  </si>
  <si>
    <t xml:space="preserve">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</si>
  <si>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501</t>
  </si>
  <si>
    <t>Кассовое исполнение</t>
  </si>
  <si>
    <t xml:space="preserve">   Функционирование органов в сфере национальной безопасности, правоохранительной деятельности и обороны</t>
  </si>
  <si>
    <t xml:space="preserve">  Военный персонал</t>
  </si>
  <si>
    <t>003</t>
  </si>
  <si>
    <t>514 02 00</t>
  </si>
  <si>
    <t>514 02 01</t>
  </si>
  <si>
    <t>514 02 02</t>
  </si>
  <si>
    <t>Обеспечение публичных нормативных обязательств города</t>
  </si>
  <si>
    <t xml:space="preserve"> Постановление Череповецкой городской Думы от 27.09.2005 № 87 "О Положении о звании "Почетный гражданин города Череповца"</t>
  </si>
  <si>
    <t xml:space="preserve">   Постановление Череповецкой городской Думы от 27.09.2005 № 88 "О Положении о Почетном знаке "За особые заслуги перед городом Череповцом"</t>
  </si>
  <si>
    <t>Средства массовой информации</t>
  </si>
  <si>
    <t xml:space="preserve">  Подпрограмма "Обеспечение жильем молодых семей" </t>
  </si>
  <si>
    <t xml:space="preserve"> Подпрограмма "Обеспечение жильем молодых семей" (за счет субсидий)</t>
  </si>
  <si>
    <t>Приложение 5</t>
  </si>
  <si>
    <t xml:space="preserve"> Субсидии на реализацию целевой программы дополнительных мероприятий, направленных на снижение напряженности на рынке труда Вологодской области, в 2011 году </t>
  </si>
  <si>
    <t xml:space="preserve">  Субсидии на реализацию дополнительных мероприятий, направленных на снижение напряженности на рынке труда субъектов Российской Федерации </t>
  </si>
  <si>
    <t>Транспорт</t>
  </si>
  <si>
    <t xml:space="preserve">   Субсидии некоммерческим организациям в области жилищно-коммунального хозяйства</t>
  </si>
  <si>
    <t xml:space="preserve">   Выполнение функций бюджетными учреждениями</t>
  </si>
  <si>
    <t>805</t>
  </si>
  <si>
    <t>Общегосударственные вопросы</t>
  </si>
  <si>
    <t>920</t>
  </si>
  <si>
    <t xml:space="preserve"> Строительство медицинского комплекса амбулаторного обслуживания населения в 8 мкр</t>
  </si>
  <si>
    <t xml:space="preserve"> Строительство детского сада  № 21 в 112 мкр. </t>
  </si>
  <si>
    <t>Капитальный ремонт здания по Северному шоссе,67</t>
  </si>
  <si>
    <t xml:space="preserve">  Реализация функций, связанных с общегосударственным управлением</t>
  </si>
  <si>
    <t>096 01 00</t>
  </si>
  <si>
    <t>096 00 00</t>
  </si>
  <si>
    <t>520 03 00</t>
  </si>
  <si>
    <t xml:space="preserve">  Иные безвозмездные и безвозвратные перечисления за счет городского бюджета</t>
  </si>
  <si>
    <t xml:space="preserve">10 </t>
  </si>
  <si>
    <t>443 55 00</t>
  </si>
  <si>
    <t xml:space="preserve">   Cубсидии автономным учреждениям</t>
  </si>
  <si>
    <t>443 55 01</t>
  </si>
  <si>
    <t xml:space="preserve">   Субсидии некомерческим организациям</t>
  </si>
  <si>
    <t>440 55 00</t>
  </si>
  <si>
    <t>440 55 01</t>
  </si>
  <si>
    <t xml:space="preserve">   Субсидии автономным учреждениям</t>
  </si>
  <si>
    <t xml:space="preserve">   Субсидии автономным учреждениям на финансовое обеспечение выполнения муниципального задания на оказание муниципальных услуг (выполнение работ)</t>
  </si>
  <si>
    <t xml:space="preserve">  Выполнение других обязательств органов местного самоуправления</t>
  </si>
  <si>
    <t xml:space="preserve">  Ведомственные целевые программы</t>
  </si>
  <si>
    <t>Условно утверждаемые расходы</t>
  </si>
  <si>
    <t>Всего расходов</t>
  </si>
  <si>
    <t xml:space="preserve">  Реализация программы модернизации здравоохранения Вологодской области на 2011-2012 годы</t>
  </si>
  <si>
    <t xml:space="preserve">  Реализация программы модернизации здравоохранения в части укрепления материально-технической базы медицинских учреждений (за счет субсидий)</t>
  </si>
  <si>
    <t xml:space="preserve">  Государственная автоматизированная информационная система "Выборы", повышение правовой культуры избирателей и обучение организаторов выборов </t>
  </si>
  <si>
    <t>020 04 00</t>
  </si>
  <si>
    <t>020 00 00</t>
  </si>
  <si>
    <t>525 02 00</t>
  </si>
  <si>
    <t>Осуществление отдельных государственных полномочий</t>
  </si>
  <si>
    <t>525 00 00</t>
  </si>
  <si>
    <t>525 04 00</t>
  </si>
  <si>
    <t>522 11 00</t>
  </si>
  <si>
    <t>525 01 00</t>
  </si>
  <si>
    <t>477 03 00</t>
  </si>
  <si>
    <t>522 32 18</t>
  </si>
  <si>
    <t xml:space="preserve">  Строительство объектов сметной стоимостью до 100 млн.руб.</t>
  </si>
  <si>
    <t xml:space="preserve">Осуществление отдельных государственных полномочий в сфере образования </t>
  </si>
  <si>
    <t>525 01 01</t>
  </si>
  <si>
    <t xml:space="preserve"> Функционирование высшего должностного лица субъекта Российской Федерации и муниципального образования</t>
  </si>
  <si>
    <t>425 00 00</t>
  </si>
  <si>
    <t>425 99 00</t>
  </si>
  <si>
    <t>Начальное профессиональное образование</t>
  </si>
  <si>
    <t xml:space="preserve"> Профессионально-технические училища</t>
  </si>
  <si>
    <t xml:space="preserve">  Строительство средней общеобразовательной школы № 24 в 112 мкр. на 33 класса</t>
  </si>
  <si>
    <t xml:space="preserve">  Строительство детского сада  № 27 в 115 мкр.</t>
  </si>
  <si>
    <t xml:space="preserve">  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</si>
  <si>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</si>
  <si>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002 03 00</t>
  </si>
  <si>
    <t>002 04 00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</si>
  <si>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</si>
  <si>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   Центральный аппарат</t>
  </si>
  <si>
    <t>521 00 00</t>
  </si>
  <si>
    <t xml:space="preserve">  Функционирование органов в сфере национальной безопасности и правоохранительной деятельности</t>
  </si>
  <si>
    <t xml:space="preserve"> Вещевое обеспечение</t>
  </si>
  <si>
    <t xml:space="preserve">   Пособия и компенсации военнослужащим,  приравненным к ним лицам, а также уволенным из их числа</t>
  </si>
  <si>
    <t xml:space="preserve">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</si>
  <si>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068</t>
  </si>
  <si>
    <t xml:space="preserve"> Театры, цирки, концертные и другие организации исполнительских искусств</t>
  </si>
  <si>
    <t>09</t>
  </si>
  <si>
    <t>НАЦИОНАЛЬНАЯ ЭКОНОМИКА</t>
  </si>
  <si>
    <t>05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</si>
  <si>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</si>
  <si>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</si>
  <si>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</si>
  <si>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</si>
  <si>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Жилищное хозяйство</t>
  </si>
  <si>
    <t>ПР</t>
  </si>
  <si>
    <t>ЦСР</t>
  </si>
  <si>
    <t>ВР</t>
  </si>
  <si>
    <t>005</t>
  </si>
  <si>
    <t xml:space="preserve"> Межбюджетные трансферты</t>
  </si>
  <si>
    <t xml:space="preserve"> Детские дошкольные учреждения</t>
  </si>
  <si>
    <t>102 01 00</t>
  </si>
  <si>
    <t>917</t>
  </si>
  <si>
    <t>505 34 01</t>
  </si>
  <si>
    <t xml:space="preserve">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</si>
  <si>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 xml:space="preserve">  Обеспечение мер социальной поддержки реабилитированных лиц  и лиц, признанных пострадавшими от политических репрессий (за счет субвенций)</t>
  </si>
  <si>
    <t xml:space="preserve">  Городские мероприятия в области социальной политики</t>
  </si>
  <si>
    <t>901</t>
  </si>
  <si>
    <t xml:space="preserve">   Жилой дом № 30 в 106 мкр (субсидии на капитальные вложения)</t>
  </si>
  <si>
    <t>902</t>
  </si>
  <si>
    <t xml:space="preserve">102 01 02 </t>
  </si>
  <si>
    <t>903</t>
  </si>
  <si>
    <t>904</t>
  </si>
  <si>
    <t>905</t>
  </si>
  <si>
    <t>906</t>
  </si>
  <si>
    <t>907</t>
  </si>
  <si>
    <t>911</t>
  </si>
  <si>
    <t>912</t>
  </si>
  <si>
    <t>913</t>
  </si>
  <si>
    <t>914</t>
  </si>
  <si>
    <t>915</t>
  </si>
  <si>
    <t>916</t>
  </si>
  <si>
    <t xml:space="preserve">   Субсидии на поддержку и развитие физической культуры и спорта</t>
  </si>
  <si>
    <t>520 21 00</t>
  </si>
  <si>
    <t>520 18 00</t>
  </si>
  <si>
    <t>522 18 00</t>
  </si>
  <si>
    <t>Социальная помощь</t>
  </si>
  <si>
    <t>505 46 00</t>
  </si>
  <si>
    <t xml:space="preserve">  Возмещение затрат на обеспечение теплоснабжения объектов недвижимости, расположенных на территории города</t>
  </si>
  <si>
    <t>МЭРИЯ ГОРОДА</t>
  </si>
  <si>
    <t>ЧЕРЕПОВЕЦКАЯ ГОРОДСКАЯ ДУМА</t>
  </si>
  <si>
    <t>ДЕПАРТАМЕНТ ЖИЛИЩНО-КОММУНАЛЬНОГО ХОЗЯЙСТВА МЭРИИ ГОРОДА</t>
  </si>
  <si>
    <t>УПРАВЛЕНИЕ АРХИТЕКТУРЫ И ГРАДОСТРОИТЕЛЬСТВА МЭРИИ ГОРОДА</t>
  </si>
  <si>
    <t>УПРАВЛЕНИЕ ОБРАЗОВАНИЯ МЭРИИ ГОРОДА</t>
  </si>
  <si>
    <t>УПРАВЛЕНИЕ ЗДРАВООХРАНЕНИЯ МЭРИИ ГОРОДА</t>
  </si>
  <si>
    <t>ФИНАНСОВОЕ УПРАВЛЕНИЕ МЭРИИ ГОРОДА</t>
  </si>
  <si>
    <t>КОМИТЕТ ПО ФИЗИЧЕСКОЙ КУЛЬТУРЕ И СПОРТУ МЭРИИ ГОРОДА</t>
  </si>
  <si>
    <t>КОМИТЕТ СОЦИАЛЬНОЙ ЗАЩИТЫ НАСЕЛЕНИЯ ГОРОДА</t>
  </si>
  <si>
    <t>КОМИТЕТ ПО УПРАВЛЕНИЮ ИМУЩЕСТВОМ ГОРОДА</t>
  </si>
  <si>
    <t xml:space="preserve"> КОМИТЕТ ПО КОНТРОЛЮ В СФЕРЕ БЛАГОУСТРОЙСТВА И ОХРАНЫ ОКРУЖАЮЩЕЙ СРЕДЫ ГОРОДА</t>
  </si>
  <si>
    <t>УПРАВЛЕНИЕ КАПИТАЛЬНОГО СТРОИТЕЛЬСТВА И РЕМОНТОВ МЭРИИ ГОРОДА</t>
  </si>
  <si>
    <t xml:space="preserve">  КАПИТАЛЬНЫЕ РЕМОНТЫ</t>
  </si>
  <si>
    <t xml:space="preserve">  КАПИТАЛЬНОЕ СТРОИТЕЛЬСТВО</t>
  </si>
  <si>
    <t>Реализация государственной политики в области приватизации и управления муниципальной собственностью</t>
  </si>
  <si>
    <t xml:space="preserve">  Осуществление отдельных государственных полномочий в сфере архивного дела (за счет субвенций) </t>
  </si>
  <si>
    <t xml:space="preserve">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(за счет субвенций)</t>
  </si>
  <si>
    <t xml:space="preserve">  Оплата жилищно-коммунальных услуг отдельным категориям граждан (за счет субвенций)</t>
  </si>
  <si>
    <t xml:space="preserve">  Бюджетные инвестиции муниципальным унитарным предприятиям</t>
  </si>
  <si>
    <t xml:space="preserve">  Обеспечение воспитания и обучения детей-инвалидов в дошкольных образовательных учреждениях в части выплаты заработной платы работникам дошкольных образовательных учреждений и расходов на учебно-наглядные пособия (за счет субвенций)</t>
  </si>
  <si>
    <t xml:space="preserve">  Составление (изменение и дополнение) списков кандидатов в присяжные заседатели федеральных судов общей юрисдикции в Российской Федерации (за счет субвенций)   </t>
  </si>
  <si>
    <t xml:space="preserve">  Составление (изменение и дополнение) списков кандидатов в присяжные заседатели федеральных судов общей юрисдикции в Российской Федерации (за счет субвенций) </t>
  </si>
  <si>
    <t xml:space="preserve"> 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(за счет субвенций)</t>
  </si>
  <si>
    <t xml:space="preserve">  Удешевление стоимости путевок на санаторно-курортное лечение работников бюджетной сферы области (за счет субсидий)</t>
  </si>
  <si>
    <t xml:space="preserve">  Малое и среднее предпринимательство</t>
  </si>
  <si>
    <t xml:space="preserve">  Субсидии на государственную поддержку малого и среднего предпринимательства, включая крестьянские (фермерские) хозяйства</t>
  </si>
  <si>
    <t xml:space="preserve"> Совершенствование организации питания учащихся в общеобразовательных учреждениях</t>
  </si>
  <si>
    <t xml:space="preserve">  Ежемесячное денежное вознаграждение за классное руководство (за счет субвенций)</t>
  </si>
  <si>
    <t xml:space="preserve">  Долгосрочная целевая программа "Организация отдыха детей, их оздоровления и занятости в Вологодской области на 2009-2014 годы" (за счет субсидий)</t>
  </si>
  <si>
    <t xml:space="preserve">  Содержание и обучение детей с ограниченными возможностями здоровья, в том числе детей-сирот и детей, оставшихся без попечения родителей, за время их пребывания в соответствующем муниципальном специальном (коррекционном) образовательном учреждении для обучающихся, воспитанников с ограниченными возможностями здоровья (за счет субвенций)</t>
  </si>
  <si>
    <t xml:space="preserve">  Организация и проведение аттестации педагогических работников муниципальных образовательных учреждений на первую и вторую квалификационные категории (за счет субвенций)</t>
  </si>
  <si>
    <t xml:space="preserve">  Организация и осуществление деятельности по опеке и попечительству в отношении несовершеннолетних (за счет субвенций)</t>
  </si>
  <si>
    <t xml:space="preserve">  Федеральная целевая программа «Жилище» на 2002-2010 годы </t>
  </si>
  <si>
    <t xml:space="preserve"> Федеральная целевая программа «Жилище» на 2011-2015 годы </t>
  </si>
  <si>
    <t xml:space="preserve">  Реализация государственной политики в области приватизации и управления муниципальной собственностью</t>
  </si>
  <si>
    <t xml:space="preserve"> Обеспечение деятельности финансовых, налоговых и таможенных органов и органов финансового (финансово-бюджетного) надзора </t>
  </si>
  <si>
    <t xml:space="preserve"> Воинские формирования </t>
  </si>
  <si>
    <t xml:space="preserve"> Иные безвозмездные и безвозвратные перечисления</t>
  </si>
  <si>
    <t>022</t>
  </si>
  <si>
    <t>Общее образование</t>
  </si>
  <si>
    <t>Другие вопросы в области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</si>
  <si>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</si>
  <si>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 Субсидии на обеспечение мероприятий по капитальному ремонту многоквартирных домов, за счет безвозмездных поступлений от государственной корпорации "Фонд содействия реформированию жилищно-коммунального хозяйства"</t>
  </si>
  <si>
    <t xml:space="preserve">  Предоставление субсидии бюджету муниципального образования город Череповец, вошедшему в список моногородов, на реализацию долгосрочной целевой муниципальной программы развития малого и среднего предпринимательства в городе Череповце на 2009-2012 годы (за счет субсидий)</t>
  </si>
  <si>
    <t xml:space="preserve">  Капитальный ремонт муниципального жилищного фонда</t>
  </si>
  <si>
    <t xml:space="preserve"> Строительство объектов общегражданского назначения</t>
  </si>
  <si>
    <t>Благоустройство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</si>
  <si>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</si>
  <si>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</si>
  <si>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</si>
  <si>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102 02 17</t>
  </si>
  <si>
    <t>ОБРАЗОВАНИЕ</t>
  </si>
  <si>
    <t>Реализация государственных функций в области социальной политики</t>
  </si>
  <si>
    <t>098 00 00</t>
  </si>
  <si>
    <t>098 01 01</t>
  </si>
  <si>
    <t>098 02 01</t>
  </si>
  <si>
    <t>470 00 00</t>
  </si>
  <si>
    <t>470 99 00</t>
  </si>
  <si>
    <t>476 00 00</t>
  </si>
  <si>
    <t>476 99 00</t>
  </si>
  <si>
    <t>471 00 00</t>
  </si>
  <si>
    <t>471 99 00</t>
  </si>
  <si>
    <t>477 00 00</t>
  </si>
  <si>
    <t>477 99 00</t>
  </si>
  <si>
    <t>474 00 00</t>
  </si>
  <si>
    <t>474 99 00</t>
  </si>
  <si>
    <t>469 00 00</t>
  </si>
  <si>
    <t>469 99 00</t>
  </si>
  <si>
    <t xml:space="preserve"> 09 </t>
  </si>
  <si>
    <t xml:space="preserve"> Выполнение функций государственными органами</t>
  </si>
  <si>
    <t>065 00 00</t>
  </si>
  <si>
    <t>065 03 00</t>
  </si>
  <si>
    <t xml:space="preserve">  Процентные платежи по муниципальному долгу</t>
  </si>
  <si>
    <t xml:space="preserve">   Прочие расходы</t>
  </si>
  <si>
    <t xml:space="preserve">  Учреждения по внешкольной работе с детьми</t>
  </si>
  <si>
    <t xml:space="preserve">  Решение Череповецкой городской Думы от 25.10.2011 № 176 "О социальной помощи"</t>
  </si>
  <si>
    <t xml:space="preserve"> Решение Череповецкой городской Думы от 25.10.2011 № 176 "О социальной помощи"</t>
  </si>
  <si>
    <t>514 02 06</t>
  </si>
  <si>
    <t>514 02 16</t>
  </si>
  <si>
    <t xml:space="preserve">    Выполнение функций бюджетными учреждениями</t>
  </si>
  <si>
    <t>440 00 00</t>
  </si>
  <si>
    <t>440 99 00</t>
  </si>
  <si>
    <t>441 00 00</t>
  </si>
  <si>
    <t>441 99 00</t>
  </si>
  <si>
    <t>442 00 00</t>
  </si>
  <si>
    <t>442 99 00</t>
  </si>
  <si>
    <t>городской Думы</t>
  </si>
  <si>
    <t xml:space="preserve">  Обеспечение жильем отдельных категорий граждан, установленных Федеральными законами от 12 января 1995 года № 5-ФЗ "О ветеранах" и                          от 24 ноября 1995 года № 181-ФЗ "О социальной защите инвалидов в Российской Федерации" (за счет субвенций)</t>
  </si>
  <si>
    <t>к решению Череповецкой</t>
  </si>
  <si>
    <t>522 58 00</t>
  </si>
  <si>
    <t xml:space="preserve">  Субсидии автономным учреждениям на иные цели</t>
  </si>
  <si>
    <t>443 55 02</t>
  </si>
  <si>
    <t>440 55 02</t>
  </si>
  <si>
    <t xml:space="preserve">   Долгосрочная целевая программа организации допризывной подготовки граждан Вологодской области на 2011-2013 годы (за счет субсидий)</t>
  </si>
  <si>
    <t xml:space="preserve"> Долгосрочная целевая программа организации допризывной подготовки граждан Вологодской области на 2011-2013 годы (за счет субсидий)</t>
  </si>
  <si>
    <t>522 03 01</t>
  </si>
  <si>
    <t>522 03 00</t>
  </si>
  <si>
    <t xml:space="preserve">  Долгосрочная целевая программа "Развитие образования в Вологодской области на 2011-2015 годы" (за счет субсидий)</t>
  </si>
  <si>
    <t xml:space="preserve">  Подпрограмма "Модернизация содержания общего образования в связи с введением федерального государственного образовательного стандарта" (за счет субсидий)</t>
  </si>
  <si>
    <t xml:space="preserve">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</si>
  <si>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 xml:space="preserve"> Жилищное хозяйство</t>
  </si>
  <si>
    <t>521 01 18</t>
  </si>
  <si>
    <t xml:space="preserve"> Субсидии на обеспечение выплат стимулирующего характера работникам муниципальных учреждений здравоохранения</t>
  </si>
  <si>
    <t>524 14 00</t>
  </si>
  <si>
    <t>520 13 00</t>
  </si>
  <si>
    <t>524 00 00</t>
  </si>
  <si>
    <t>443 00 00</t>
  </si>
  <si>
    <t>443 99 00</t>
  </si>
  <si>
    <t>450 00 00</t>
  </si>
  <si>
    <t xml:space="preserve"> Государственная поддержка в сфере культуры, кинематографии, средств массовой информации</t>
  </si>
  <si>
    <t>450 85 00</t>
  </si>
  <si>
    <t xml:space="preserve">  Мероприятия по поддержке и развитию культуры, искусства, кинематографии, средств массовой информации и архивного дела</t>
  </si>
  <si>
    <t>512 00 00</t>
  </si>
  <si>
    <t>512 97 00</t>
  </si>
  <si>
    <t xml:space="preserve"> Социальное обслуживание населения</t>
  </si>
  <si>
    <t>525 03 00</t>
  </si>
  <si>
    <t>525 07 00</t>
  </si>
  <si>
    <t>Охрана объектов растительного и животного мира и среды их обитания</t>
  </si>
  <si>
    <t xml:space="preserve">  Мероприятия в области социальной политики  </t>
  </si>
  <si>
    <t>002 29 00</t>
  </si>
  <si>
    <t xml:space="preserve">  Обеспечение приватизации и проведение предпродажной подготовки объектов приватизации</t>
  </si>
  <si>
    <t>090 00 00</t>
  </si>
  <si>
    <t xml:space="preserve">   Фонд компенсаций (за счет субвенций)</t>
  </si>
  <si>
    <t>090 02 00</t>
  </si>
  <si>
    <t>330 00 00</t>
  </si>
  <si>
    <t>330 99 00</t>
  </si>
  <si>
    <t>Охрана окружающей среды</t>
  </si>
  <si>
    <t xml:space="preserve">   Строительство кладбища в районе д. Ивачево</t>
  </si>
  <si>
    <t xml:space="preserve">   Строительство магистральных сетей для застройки восточной части Зашекснинского района</t>
  </si>
  <si>
    <t xml:space="preserve">    Строительство объектов общегражданского назначения</t>
  </si>
  <si>
    <t xml:space="preserve">    Строительство объектов сметной стоимостью до 100 млн. рублей</t>
  </si>
  <si>
    <t xml:space="preserve">     Бюджетные инвестиции </t>
  </si>
  <si>
    <t xml:space="preserve">    Реконструкция мостового перехода через реку Ягорбу по пр.Победы </t>
  </si>
  <si>
    <t xml:space="preserve">   Долгосрочные целевые программы</t>
  </si>
  <si>
    <t xml:space="preserve"> 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</si>
  <si>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 xml:space="preserve">   Проведение выборов и референдумов </t>
  </si>
  <si>
    <t xml:space="preserve">   Государственная  автоматизированная  информационная система "Выборы", повышение правовой культуры избирателей и обучение организаторов выборов </t>
  </si>
  <si>
    <t xml:space="preserve">  Другие общегосударственные вопросы</t>
  </si>
  <si>
    <t xml:space="preserve">   Реализация функций, связанных с общегосударственным управлением</t>
  </si>
  <si>
    <t xml:space="preserve">   Выполнение других обязательств органов местного самоуправления</t>
  </si>
  <si>
    <t xml:space="preserve">    Субсидии некоммерческим организациям</t>
  </si>
  <si>
    <t xml:space="preserve">    Выполнение функций органами местного самоуправления </t>
  </si>
  <si>
    <t xml:space="preserve">   Учреждения культуры и мероприятия в сфере культуры и кинематографии</t>
  </si>
  <si>
    <t xml:space="preserve">     Выполнение функций бюджетными учреждениями</t>
  </si>
  <si>
    <t xml:space="preserve"> Периодические издания, учрежденные органами местного самоуправления</t>
  </si>
  <si>
    <t xml:space="preserve">  Реализация государственных функций в области  национальной  экономики</t>
  </si>
  <si>
    <t xml:space="preserve"> Специальные (коррекционные) учреждения</t>
  </si>
  <si>
    <t xml:space="preserve">  Совершенствование организации питания учащихся в общеобразовательных учреждениях</t>
  </si>
  <si>
    <t xml:space="preserve">   Осуществление отдельных государственных полномочий</t>
  </si>
  <si>
    <t xml:space="preserve"> "Спортивный город" на 2009-2011 годы</t>
  </si>
  <si>
    <t xml:space="preserve"> Бюджетные инвестиции в объекты капитального строительства, не включенные в целевые программы</t>
  </si>
  <si>
    <t xml:space="preserve">   Реконструкция мостового перехода через реку Ягорбу по пр.Победы (субсидии на капитальные вложения)</t>
  </si>
  <si>
    <t xml:space="preserve">  Бюджетные инвестиции в объекты капитального строительства собственности муниципальных образований </t>
  </si>
  <si>
    <t xml:space="preserve">    Бюджетные инвестиции </t>
  </si>
  <si>
    <t>202 00 00</t>
  </si>
  <si>
    <t xml:space="preserve">  Строительство мостового перехода через р. Шексну в створе                                                  ул. Архангельской</t>
  </si>
  <si>
    <t xml:space="preserve">  Выполнение отдельных государственных полномочий по обеспечению мер социальной поддержки и социального обслуживания отдельных категорий граждан, указанных в статье 2 закона области от 17 декабря 2007 года                                                           № 1718-ОЗ "О наделении органов местного самоуправления отдельными государственными полномочиями в сфере труда и социальной защиты населения области", (за исключением полномочий, указанных в части 2 и пункте 8 части 6 статьи 2)" (за счет субвенций)</t>
  </si>
  <si>
    <t xml:space="preserve">  Выполнение отдельных государственных полномочий по обеспечению мер социальной поддержки и социального обслуживания отдельных категорий граждан, указанных в статье 2 закона области от 17 декабря 2007 года                                № 1718-ОЗ "О наделении органов местного самоуправления отдельными государственными полномочиями в сфере труда и социальной защиты населения области", (за исключением полномочий, указанных в части 2 и пункте 8 части 6 статьи 2)" (за счет субвенций)</t>
  </si>
  <si>
    <t xml:space="preserve">  Строительство мостового перехода через р. Шексну в створе                                       ул. Архангельской</t>
  </si>
  <si>
    <t>202 01 00</t>
  </si>
  <si>
    <t>НАЦИОНАЛЬНАЯ БЕЗОПАСНОСТЬ И ПРАВООХРАНИТЕЛЬНАЯ  ДЕЯТЕЛЬНОСТЬ</t>
  </si>
  <si>
    <t>012</t>
  </si>
  <si>
    <t xml:space="preserve">  Выполнение функций государственными органами</t>
  </si>
  <si>
    <t>500</t>
  </si>
  <si>
    <t>"Здоровый город" на 2009-2015 годы</t>
  </si>
  <si>
    <t xml:space="preserve">  "Здоровый город" на 2009-2015 годы</t>
  </si>
  <si>
    <t>360 00 00</t>
  </si>
  <si>
    <t>360 01 00</t>
  </si>
  <si>
    <t>001 43 00</t>
  </si>
  <si>
    <t xml:space="preserve"> 505 46 00 </t>
  </si>
  <si>
    <t xml:space="preserve">  Мероприятия в области социальной политики</t>
  </si>
  <si>
    <t>521 01 01</t>
  </si>
  <si>
    <t xml:space="preserve"> Мероприятия по проведению оздоровительной кампании детей</t>
  </si>
  <si>
    <t xml:space="preserve"> Поддержка жилищного хозяйства</t>
  </si>
  <si>
    <t>522 40 00</t>
  </si>
  <si>
    <t xml:space="preserve"> Прочие мероприятия по благоустройству</t>
  </si>
  <si>
    <t>Культура и кинематография</t>
  </si>
  <si>
    <t xml:space="preserve">Здравоохранение </t>
  </si>
  <si>
    <t xml:space="preserve">Культура и кинематография </t>
  </si>
  <si>
    <t xml:space="preserve">Физическая культура </t>
  </si>
  <si>
    <t>Здравоохранение</t>
  </si>
  <si>
    <t xml:space="preserve"> 02 </t>
  </si>
  <si>
    <t xml:space="preserve">Другие вопросы в области культуры, кинематографии </t>
  </si>
  <si>
    <t>514 02 05</t>
  </si>
  <si>
    <t xml:space="preserve">  Решение Череповецкой городской Думы от 27.09.2011 № 170 "О предоставлении мер социальной поддержки инвалидам Великой Отечественной войны"</t>
  </si>
  <si>
    <t xml:space="preserve">  Мероприятия в области спорта и физической культуры, туризма</t>
  </si>
  <si>
    <t xml:space="preserve"> 102 01 02 </t>
  </si>
  <si>
    <t xml:space="preserve">   Набережная от Октябрьского моста до мостового перехода через р. Ягорба (субсидии на капитальные вложения)</t>
  </si>
  <si>
    <t xml:space="preserve">  Субсидии на капитальные вложения в рамках реализации долгосрочной целевой программы "Инвестиции в объекты капитального строительства на 2010-2012 гг."</t>
  </si>
  <si>
    <t xml:space="preserve">  Обеспечение мероприятий по капитальному ремонту многоквартирных домов за счет средств городского бюджета</t>
  </si>
  <si>
    <t xml:space="preserve">РАСХОДЫ                                                                                                                                                                                                                              </t>
  </si>
  <si>
    <t>Другие вопросы в области национальной безопасности и правоохранительной деятельности</t>
  </si>
  <si>
    <t xml:space="preserve"> Реализация государственных функций в области  национальной экономики</t>
  </si>
  <si>
    <t xml:space="preserve"> Молодежная политика и оздоровление детей</t>
  </si>
  <si>
    <t>795 01 08</t>
  </si>
  <si>
    <t>"Обеспечение жильем молодых семей" на 2011-2013 годы</t>
  </si>
  <si>
    <t>317 00 00</t>
  </si>
  <si>
    <t>317 01 00</t>
  </si>
  <si>
    <t xml:space="preserve"> Другие виды транспорта</t>
  </si>
  <si>
    <t>Культура</t>
  </si>
  <si>
    <t xml:space="preserve"> Музеи и постоянные выставки</t>
  </si>
  <si>
    <t xml:space="preserve">    Мероприятия по поддержке и развитию культуры, искусства, кинематографии, средств массовой информации и архивного дела</t>
  </si>
  <si>
    <t xml:space="preserve">     Субсидии некоммерческим организациям
</t>
  </si>
  <si>
    <t>019</t>
  </si>
  <si>
    <t xml:space="preserve">  Субсидии некоммерческим организациям в области жилищно-коммунального хозяйства</t>
  </si>
  <si>
    <t>102 02 24</t>
  </si>
  <si>
    <t>485 97 03</t>
  </si>
  <si>
    <t xml:space="preserve">   Строительство жилого дома № 25 в 115 мкр.(субсидии на капитальные вложения)</t>
  </si>
  <si>
    <t xml:space="preserve">    Строительство жилого дома № 25 в 115 мкр.</t>
  </si>
  <si>
    <t>514 01 03</t>
  </si>
  <si>
    <t>Софинансирование бюджетной поддержки молодых семей для выдачи социальной выплаты на приобретение (строительство)жилья</t>
  </si>
  <si>
    <t>Субсидии на обеспечение жильем</t>
  </si>
  <si>
    <t>Другие общегосударственные вопросы</t>
  </si>
  <si>
    <t>Выполнение других обязательств государства</t>
  </si>
  <si>
    <t>Выполнение функций органами местного самоуправления</t>
  </si>
  <si>
    <t>102 02 11</t>
  </si>
  <si>
    <t>102 02 12</t>
  </si>
  <si>
    <t xml:space="preserve"> 10 </t>
  </si>
  <si>
    <t xml:space="preserve">   Строительство детского сада на 330 мест в 105 мкр (субсидии на капитальные вложения)</t>
  </si>
  <si>
    <t xml:space="preserve">   Строительство детского сада на 330 мест в 115 мкр (субсидии на капитальные вложения)</t>
  </si>
  <si>
    <t xml:space="preserve">    Историко-этнографический музей "Усадьба Гальских" (субсидии на капитальные вложения)</t>
  </si>
  <si>
    <t>006</t>
  </si>
  <si>
    <t>РАСХОДЫ</t>
  </si>
  <si>
    <t>Физическая культура и спорт</t>
  </si>
  <si>
    <t>079</t>
  </si>
  <si>
    <t>805,808,809</t>
  </si>
  <si>
    <t>,808,809</t>
  </si>
  <si>
    <t>340 83 00</t>
  </si>
  <si>
    <t>098 02 00</t>
  </si>
  <si>
    <t>522 14 00</t>
  </si>
  <si>
    <t xml:space="preserve">   Строительство объектов сметной стоимостью до 100 млн. рублей</t>
  </si>
  <si>
    <t xml:space="preserve"> Субсидии на реализацию долгосрочной целевой программы "Демографическое развитие Вологодской области" на 2009, 2010 годы
                                   </t>
  </si>
  <si>
    <t xml:space="preserve">  Межбюджетные трансферты по решению Череповецкой городской Думы от 30.09.2008 № 100 "О заключении соглашения о межмуниципальном сотрудничестве в сфере охраны здоровья населения"</t>
  </si>
  <si>
    <t xml:space="preserve"> Субсидии на питание школьников в рамках реализации  долгосрочной целевой программы "Демографическое развитие Вологодской области" на 2009, 2010 годы
                                   </t>
  </si>
  <si>
    <t>102 02 19</t>
  </si>
  <si>
    <t>102 02 20</t>
  </si>
  <si>
    <t xml:space="preserve"> Другие вопросы в области охраны окружающей среды </t>
  </si>
  <si>
    <t xml:space="preserve">  Строительство кладбища в районе д. Ивачево</t>
  </si>
  <si>
    <t xml:space="preserve">  Мероприятия в сфере культуры и кинематографии</t>
  </si>
  <si>
    <t>440 01 00</t>
  </si>
  <si>
    <t>Ведомственные целевые программы</t>
  </si>
  <si>
    <t>Ведомственная целевая программа "Пожарная безопасность учреждений социального обслуживания населения на 2009 - 2011 годы" (за счет субвенций)</t>
  </si>
  <si>
    <t xml:space="preserve"> "Здоровый город" на 2009-2015 годы</t>
  </si>
  <si>
    <t xml:space="preserve"> Реализация государственных функций в области физической культуры и спорта</t>
  </si>
  <si>
    <t xml:space="preserve"> 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</si>
  <si>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 xml:space="preserve"> Долгосрочная целевая программа по обеспечению социальной адаптации и реабилитации лиц, отбывших наказание в местах лишения свободы, на 2009-2012 годы (за счет субвенций)</t>
  </si>
  <si>
    <t xml:space="preserve"> Долгосрочная целевая программа "Старшее поколение" на 2011- 2013 годы (за счет субвенций)</t>
  </si>
  <si>
    <t xml:space="preserve"> Ведомственная целевая программа "Пожарная безопасность учреждений социального обслуживания населения на 2009 - 2011 годы" (за счет субвенций)</t>
  </si>
  <si>
    <t xml:space="preserve">   Выполнение функций бюджетными учреждениями,</t>
  </si>
  <si>
    <t xml:space="preserve"> Ведомственная целевая программа "Укрепление материально-технической базы стационарных учреждений социального обслуживания населения области и специализированных учреждений для несовершеннолетних, нуждающихся в социальной реабилитации, на 2011 - 2013 годы" (за счет субвенций)</t>
  </si>
  <si>
    <t>524 30 00</t>
  </si>
  <si>
    <t>Ведомственная целевая программа "Укрепление материально-технической базы стационарных учреждений социального обслуживания населения области и специализированных учреждений для несовершеннолетних, нуждающихся в социальной реабилитации, на 2011 - 2013 годы" (за счет субвенций)</t>
  </si>
  <si>
    <t>505 55 30</t>
  </si>
  <si>
    <t>Реализация мер социальной поддержки отдельных категорий граждан</t>
  </si>
  <si>
    <t>505 55 00</t>
  </si>
  <si>
    <t xml:space="preserve">  Предоставление гражданам субсидий на оплату жилого помещения и коммунальных услуг (за счет субвенций)</t>
  </si>
  <si>
    <t>505 48 00</t>
  </si>
  <si>
    <t xml:space="preserve"> Государственная поддержка отдельных отраслей промышленности и топливно-энергетического комплекса</t>
  </si>
  <si>
    <t>521 01 00</t>
  </si>
  <si>
    <t>Долгосрочные целевые программы</t>
  </si>
  <si>
    <t>522 14 01</t>
  </si>
  <si>
    <t>522 14 02</t>
  </si>
  <si>
    <t>522 30 00</t>
  </si>
  <si>
    <t>522 20 00</t>
  </si>
  <si>
    <t>520 10 00</t>
  </si>
  <si>
    <t xml:space="preserve"> Школы-детские сады, школы начальные, неполные средние и средние</t>
  </si>
  <si>
    <t>024</t>
  </si>
  <si>
    <t>023</t>
  </si>
  <si>
    <t xml:space="preserve">  Реконструкция Северного шоссе</t>
  </si>
  <si>
    <t xml:space="preserve">  Решение Череповецкой городской Думы от 15.03.2011 № 25 "Об оказании единовременной социальной помощи"</t>
  </si>
  <si>
    <t xml:space="preserve">КУЛЬТУРА, КИНЕМАТОГРАФИЯ </t>
  </si>
  <si>
    <t xml:space="preserve">Культура, кинематография </t>
  </si>
  <si>
    <t xml:space="preserve">    Реконструкция путепровода через пр. Победы в районе ул. Судостроительной (с расширением улично-дорожной сети) (проектно-сметная документация) (субсидии на капитальные вложения)</t>
  </si>
  <si>
    <t xml:space="preserve">  Строительство магистральных сетей для застройки Зашекснинского района (112 микрорайон) (2 этап)</t>
  </si>
  <si>
    <t xml:space="preserve">  Оценка недвижимости, признание прав и регулирование отношений по  муниципальной собственности</t>
  </si>
  <si>
    <t xml:space="preserve"> Оценка недвижимости, признание прав и регулирование отношений по муниципальной собственности</t>
  </si>
  <si>
    <t xml:space="preserve">  Строительство магистральных сетей для застройки восточной части Зашекснинского района</t>
  </si>
  <si>
    <t>102 02 15</t>
  </si>
  <si>
    <t>102 02 16</t>
  </si>
  <si>
    <t xml:space="preserve"> Больницы, клиники, госпитали, медико-санитарные части</t>
  </si>
  <si>
    <t xml:space="preserve">  Председатель представительного органа муниципального образования</t>
  </si>
  <si>
    <t xml:space="preserve">  Депутаты представительного органа муниципального образования</t>
  </si>
  <si>
    <t>522 05 00</t>
  </si>
  <si>
    <t xml:space="preserve">  Субсидии юридическим лицам</t>
  </si>
  <si>
    <t xml:space="preserve"> Оздоровление детей</t>
  </si>
  <si>
    <t>070 00 00</t>
  </si>
  <si>
    <t xml:space="preserve"> Резервные фонды</t>
  </si>
  <si>
    <t>001 40 00</t>
  </si>
  <si>
    <t xml:space="preserve"> Другие общегосударственные вопросы</t>
  </si>
  <si>
    <t>Национальная безопасность и правоохранительная деятельность</t>
  </si>
  <si>
    <t xml:space="preserve">  Другие вопросы в области национальной безопасности и правоохранительной деятельности</t>
  </si>
  <si>
    <t xml:space="preserve">  Муниципальная программа развития субъектов  малого и среднего предпринимательства в городе Череповце на 2009-2012 годы</t>
  </si>
  <si>
    <t xml:space="preserve">  Иные субсидии местным бюджетам для софинансирования расходных обязательств по исполнению полномочий органов  местного самоуправления по вопросам местного значения </t>
  </si>
  <si>
    <t>Шекснинский проспект на участке от Октябрьского пр. до ул. Рыбинской</t>
  </si>
  <si>
    <t xml:space="preserve">  Субсидии  на реализацию  долгосрочной целевой программы "Здоровое школьное питание на 2009-2015 годы"</t>
  </si>
  <si>
    <t xml:space="preserve">  Субвенции на осуществление отдельных государственных полномочий в сфере регулирования цен и тарифов</t>
  </si>
  <si>
    <t xml:space="preserve">   Строительство жилого дома № 30 в 106 мкр. (субсидии на капитальные вложения)</t>
  </si>
  <si>
    <t>485 00 00</t>
  </si>
  <si>
    <t>487 00 00</t>
  </si>
  <si>
    <t>Мероприятия в области спорта и физической культуры</t>
  </si>
  <si>
    <t>525 06 00</t>
  </si>
  <si>
    <t>525 08 00</t>
  </si>
  <si>
    <t>525 05 00</t>
  </si>
  <si>
    <t>525 11 00</t>
  </si>
  <si>
    <t>525 13 00</t>
  </si>
  <si>
    <t>525 12 00</t>
  </si>
  <si>
    <t xml:space="preserve">  Осуществление отдельных государственных полномочий по созданию в муниципальных районах и городских округах области комиссии по делам несовершеннолетних и защите их прав (за счет субвенций) </t>
  </si>
  <si>
    <t xml:space="preserve">  Строительство кладбища в районе д. Ивачево 2 очередь</t>
  </si>
  <si>
    <t xml:space="preserve">   Реконструкция здания  по улице Гоголя д.14 под детский сад (субсидии на капитальные вложения)</t>
  </si>
  <si>
    <t xml:space="preserve">  Выполнение отдельных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категорий, предусмотренных пунктами 1-8 части 1 статьи 2 закона области от 17 декабря 2007 года                              № 1719-ОЗ "О наделении органов местного самоуправления отдельными государственными полномочиями в сфере образования" (за счет субвенций)</t>
  </si>
  <si>
    <t xml:space="preserve">  Выполнение отдельных государственных полномочий по обеспечению мер социальной поддержки и социального обслуживания отдельных категорий граждан, указанных в статье 2 закона области от 17 декабря 2007 года                                                            № 1718-ОЗ "О наделении органов местного самоуправления отдельными государственными полномочиями в сфере труда и социальной защиты населения области", (за исключением полномочий, указанных в части 2 и пункте 8 части 6 статьи 2)" (за счет субвенций)</t>
  </si>
  <si>
    <t>КУЛЬТУРА, КИНЕМАТОГРАФИЯ</t>
  </si>
  <si>
    <t xml:space="preserve">  Выполнение отдельных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категорий, предусмотренных пунктами 1-8 части 1 статьи 2 закона области от 17 декабря 2007 года                                                            № 1719-ОЗ "О наделении органов местного самоуправления отдельными государственными полномочиями в сфере образования" (за счет субвенций)</t>
  </si>
  <si>
    <t xml:space="preserve">   Реализация других функций, связанных с обеспечением национальной безопасности и правоохранительной деятельности</t>
  </si>
  <si>
    <t>247 00 00</t>
  </si>
  <si>
    <t>092 00 00</t>
  </si>
  <si>
    <t>795 00 00</t>
  </si>
  <si>
    <t>795 01 00</t>
  </si>
  <si>
    <t xml:space="preserve">  Другие вопросы в области национальной экономики</t>
  </si>
  <si>
    <t xml:space="preserve">   Выполнение функций органами местного самоуправления </t>
  </si>
  <si>
    <t xml:space="preserve"> Долгосрочные целевые программы</t>
  </si>
  <si>
    <t>795 01 03</t>
  </si>
  <si>
    <t xml:space="preserve">  Городские целевые программы</t>
  </si>
  <si>
    <t>795 01 02</t>
  </si>
  <si>
    <t xml:space="preserve"> Городские целевые программы</t>
  </si>
  <si>
    <t>"Безбарьерная среда" на 2011-2013 годы</t>
  </si>
  <si>
    <t>795 01 07</t>
  </si>
  <si>
    <t>795 01 01</t>
  </si>
  <si>
    <t>795 02 01</t>
  </si>
  <si>
    <t xml:space="preserve">  "Развитие инвестиционного потенциала города Череповца" на 2010-2015 годы</t>
  </si>
  <si>
    <t>795 01 06</t>
  </si>
  <si>
    <t>795 01 04</t>
  </si>
  <si>
    <t xml:space="preserve">  Долгосрочная целевая программа противодействия коррупции в городе Череповце на 2011-2012 годы</t>
  </si>
  <si>
    <t>795 01 05</t>
  </si>
  <si>
    <t xml:space="preserve">   Выполнение функций государственными органами </t>
  </si>
  <si>
    <t xml:space="preserve"> Образование</t>
  </si>
  <si>
    <t>431 01 00</t>
  </si>
  <si>
    <t>431 00 00</t>
  </si>
  <si>
    <t>457 00 00</t>
  </si>
  <si>
    <t>457 99 00</t>
  </si>
  <si>
    <t>491 00 00</t>
  </si>
  <si>
    <t xml:space="preserve">  Иные безвозмездные и безвозвратные перечисления за счет средств резервного фонда области</t>
  </si>
  <si>
    <t xml:space="preserve"> Прочие мероприятия в области здравоохранения</t>
  </si>
  <si>
    <t xml:space="preserve">  Подготовка проектно-сметной документации для обеспечения участия учреждений здравоохранения  в реализации программы модернизации</t>
  </si>
  <si>
    <t>485 97 06</t>
  </si>
  <si>
    <t xml:space="preserve"> Реализация государственных функций в области здравоохранения</t>
  </si>
  <si>
    <t>350 06 00</t>
  </si>
  <si>
    <t xml:space="preserve"> Долгосрочная целевая программа "Безбарьерная среда" на 2010-2014 годы (за счет субвенций, субсидий)</t>
  </si>
  <si>
    <t xml:space="preserve">  Долгосрочная целевая программа "Безбарьерная среда" на 2010-2014 годы (за счет субвенций, субсидий)</t>
  </si>
  <si>
    <t xml:space="preserve">   Доплаты к пенсиям государственных служащих субъектов Российской Федерации и муниципальных служащих</t>
  </si>
  <si>
    <t xml:space="preserve">   Доплаты к пенсиям, дополнительное пенсионное обеспечение</t>
  </si>
  <si>
    <t>491 01 00</t>
  </si>
  <si>
    <t xml:space="preserve"> Социальное обеспечение населения</t>
  </si>
  <si>
    <t>104 00 00</t>
  </si>
  <si>
    <t xml:space="preserve">   Подпрограмма "Обеспечение жильем молодых семей"</t>
  </si>
  <si>
    <t>104 02 00</t>
  </si>
  <si>
    <t xml:space="preserve">   Субсидии на обеспечение жильем </t>
  </si>
  <si>
    <t>505 00 00</t>
  </si>
  <si>
    <t>505 34 00</t>
  </si>
  <si>
    <t xml:space="preserve">  Долгосрочные целевые программы</t>
  </si>
  <si>
    <t>522 00 00</t>
  </si>
  <si>
    <t>522 23 00</t>
  </si>
  <si>
    <t xml:space="preserve">  Долгосрочные городские целевые программы</t>
  </si>
  <si>
    <t>002 11 00</t>
  </si>
  <si>
    <t>002 12 00</t>
  </si>
  <si>
    <t xml:space="preserve">   Поисковые и аварийно-спасательные учреждения</t>
  </si>
  <si>
    <t>302 99 00</t>
  </si>
  <si>
    <t>302 00 00</t>
  </si>
  <si>
    <t>514 02 03</t>
  </si>
  <si>
    <t xml:space="preserve">   Обеспечение деятельности подведомственных учреждений</t>
  </si>
  <si>
    <t>351 01 00</t>
  </si>
  <si>
    <t xml:space="preserve"> Жилищно-коммунальное хозяйство</t>
  </si>
  <si>
    <t xml:space="preserve">  Поддержка предприятий коммунального хозяйства</t>
  </si>
  <si>
    <t xml:space="preserve">   Бюджетные инвестиции</t>
  </si>
  <si>
    <t xml:space="preserve">  Долгосрочная целевая программа "Развитие системы отдыха детей, их оздоровления и занятости в Вологодской области на 2009-2015 годы" (за счет субсидий)</t>
  </si>
  <si>
    <t xml:space="preserve">  Строительство детского сада  № 35 на 330 мест в 105 мкр.</t>
  </si>
  <si>
    <t>Жилищно-коммунальное хозяйство</t>
  </si>
  <si>
    <t>Бюджетные инвестиции в объекты капитального строительства, не включенные в целевые программы</t>
  </si>
  <si>
    <t>102 00 00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</si>
  <si>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</si>
  <si>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</si>
  <si>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350 02 00</t>
  </si>
  <si>
    <t>350 00 00</t>
  </si>
  <si>
    <t>350 03 00</t>
  </si>
  <si>
    <t>350 04 00</t>
  </si>
  <si>
    <t>092 03 00</t>
  </si>
  <si>
    <t xml:space="preserve">05 </t>
  </si>
  <si>
    <t xml:space="preserve">  Бюджетные инвестиции </t>
  </si>
  <si>
    <t xml:space="preserve">  Благоустройство </t>
  </si>
  <si>
    <t>600 00 00</t>
  </si>
  <si>
    <t>600 01 00</t>
  </si>
  <si>
    <t xml:space="preserve">  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</si>
  <si>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</si>
  <si>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 xml:space="preserve">  Озеленение</t>
  </si>
  <si>
    <t>600 03 00</t>
  </si>
  <si>
    <t>600 04 00</t>
  </si>
  <si>
    <t>600 05 00</t>
  </si>
  <si>
    <t>338 00 00</t>
  </si>
  <si>
    <t xml:space="preserve"> Мероприятия в области строительства, архитектуры и градостроительства </t>
  </si>
  <si>
    <t xml:space="preserve">   Обеспечение деятельности муниципальных казенных учреждений</t>
  </si>
  <si>
    <t>338 99 00</t>
  </si>
  <si>
    <t>340 99 00</t>
  </si>
  <si>
    <t xml:space="preserve"> Другие вопросы в области жилищно-коммунального хозяйства</t>
  </si>
  <si>
    <t xml:space="preserve">  Капитальные вложения в рамках реализации долгосрочной целевой программы "Инвестиции в объекты капитального строительства на 2010-2013 годы и на перспективу до 2020 года" (за счет субсидий)</t>
  </si>
  <si>
    <t>Образование</t>
  </si>
  <si>
    <t xml:space="preserve">     Субсидии некоммерческим организациям</t>
  </si>
  <si>
    <t>Социальная политика</t>
  </si>
  <si>
    <t xml:space="preserve">  Реализация государственных функций в области социальной политики</t>
  </si>
  <si>
    <t xml:space="preserve">  Осуществление отдельных государственных полномочий по созданию в муниципальных районах и городских округах области административных комиссий (за счет субвенций)  </t>
  </si>
  <si>
    <t xml:space="preserve">  Воинские формирования </t>
  </si>
  <si>
    <t xml:space="preserve">  Осуществление отдельных государственных полномочий в сфере охраны окружающей среды (за счет субвенций)</t>
  </si>
  <si>
    <t xml:space="preserve">  Питание школьников (за счет субсидий)</t>
  </si>
  <si>
    <t xml:space="preserve">  Долгосрочная целевая программа "Пожарная безопасность учреждений культуры" на 2009-2011 годы (за счет субсидий)</t>
  </si>
  <si>
    <t xml:space="preserve">  Долгосрочная целевая программа "Традиционная народная культура как основа сохранения культурной самобытности Вологодской области на 2011-2014 годы" (за счет субсидий)</t>
  </si>
  <si>
    <t xml:space="preserve">  Долгосрочная целевая программа "Безбарьерная среда" на 2010-2014 годы (за счет субсидий)</t>
  </si>
  <si>
    <t xml:space="preserve">  Денежные выплаты медицинскому персоналу фельдшерско-акушерских пунктов, врачам, фельдшерам и медицинским сестрам скорой медицинской помощи (за счет субсидий)</t>
  </si>
  <si>
    <t xml:space="preserve">  Обеспечениие мероприятий по восстановительному лечению работающих граждан после оказания им стационарной помощи (за счет субсидий)</t>
  </si>
  <si>
    <t xml:space="preserve">  Обеспечение публичных нормативных обязательств города</t>
  </si>
  <si>
    <t xml:space="preserve">  Постановление Череповецкой городской Думы от 27.09.2005 № 87 "О Положении о звании "Почетный гражданин города Череповца"</t>
  </si>
  <si>
    <t xml:space="preserve">  Долгосрочная целевая программа "Обеспечение жильем молодых семей в Вологодской области  на 2009-2011 годы" (за счет субсидий)</t>
  </si>
  <si>
    <t xml:space="preserve">  Организация и осуществление деятельности по опеке и попечительству в отношении совершеннолетних граждан, нуждающихся в опеке или попечительстве (за счет субвенций)</t>
  </si>
  <si>
    <t xml:space="preserve">  "Безбарьерная среда" на 2011-2013 годы</t>
  </si>
  <si>
    <t xml:space="preserve">  Реализация государственных функций в области национальной экономики</t>
  </si>
  <si>
    <t>Приложение 6</t>
  </si>
  <si>
    <t xml:space="preserve">                к решению Череповецкой</t>
  </si>
  <si>
    <t xml:space="preserve">                городской Думы</t>
  </si>
  <si>
    <t xml:space="preserve">                от               № </t>
  </si>
  <si>
    <t xml:space="preserve">                Приложение 4</t>
  </si>
  <si>
    <t xml:space="preserve">  Ведомственные целевые программы </t>
  </si>
  <si>
    <t xml:space="preserve">  Компенсация части родительской платы, взимаемой с родителей (законных представителей) за содержание детей в муниципальных образовательных учреждениях, реализующих основную общеобразовательную программу дошкольного образования (за счет субвенций)</t>
  </si>
  <si>
    <t xml:space="preserve"> 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                             № 714 "Об обеспечении жильем ветеранов Великой Отечественной войны 1941 - 1945 годов" (за счет субвенций)</t>
  </si>
  <si>
    <t>520 36 00</t>
  </si>
  <si>
    <t xml:space="preserve"> Поощрение за качественное управление муниципальными финансами</t>
  </si>
  <si>
    <t xml:space="preserve">  Выполнение отдельных государственных полномочий по обеспечению мер социальной поддержки и социального обслуживания отдельных категорий граждан, указанных в статье 2 закона области от 17 декабря 2007 года                               № 1718-ОЗ "О наделении органов местного самоуправления отдельными государственными полномочиями в сфере труда и социальной защиты населения области", (за исключением полномочий, указанных в части 2 и пункте 8 части 6 статьи 2)" (за счет субвенций)</t>
  </si>
  <si>
    <t xml:space="preserve">  Субсидии из городского бюджета на возмещение затрат по реализации мероприятий по энергосбережению в отношении общего имущества собственников помещений в многоквартирных домах </t>
  </si>
  <si>
    <t xml:space="preserve">  Выполнение отдельных государственных полномочий по обеспечению мер социальной поддержки и социального обслуживания отдельных категорий граждан, указанных в статье 2 закона области от 17 декабря 2007 года                              № 1718-ОЗ "О наделении органов местного самоуправления отдельными государственными полномочиями в сфере труда и социальной защиты населения области", (за исключением полномочий, указанных в части 2 и пункте 8 части 6 статьи 2)" (за счет субвенций)</t>
  </si>
  <si>
    <t xml:space="preserve">  Содержание ребенка в семье опекуна и приемной семье, а также вознаграждение, причитающееся приемному родителю (за счет субвенций)</t>
  </si>
  <si>
    <t xml:space="preserve">   Мероприятия в области здравоохранения</t>
  </si>
  <si>
    <t xml:space="preserve">   Больницы, клиники, госпитали, медико-санитарные части</t>
  </si>
  <si>
    <t>Обслуживание государственного и муниципального долга</t>
  </si>
  <si>
    <t>УПРАВЛЕНИЕ ПО ДЕЛАМ КУЛЬТУРЫ МЭРИИ ГОРОДА</t>
  </si>
  <si>
    <t xml:space="preserve">   Мероприятия в области социальной политики</t>
  </si>
  <si>
    <t>514 00 00</t>
  </si>
  <si>
    <t>514 01 00</t>
  </si>
  <si>
    <t>Национальная экономика</t>
  </si>
  <si>
    <t xml:space="preserve"> Другие вопросы в области национальной экономики</t>
  </si>
  <si>
    <t>340 00 00</t>
  </si>
  <si>
    <t>350 05 00</t>
  </si>
  <si>
    <t>485 97 01</t>
  </si>
  <si>
    <t>485 97 00</t>
  </si>
  <si>
    <t xml:space="preserve">Субсидии на реализацию долгосрочной целевой программы "Эффективная и безопасная лучевая диагностика" на 2010-2012 годы </t>
  </si>
  <si>
    <t>522 06 00</t>
  </si>
  <si>
    <t>522 62 00</t>
  </si>
  <si>
    <t>522 21 00</t>
  </si>
  <si>
    <t>487 97 00</t>
  </si>
  <si>
    <t>487 97 01</t>
  </si>
  <si>
    <t>Спорт высших достижений</t>
  </si>
  <si>
    <t>522 55 00</t>
  </si>
  <si>
    <t>100 88 00</t>
  </si>
  <si>
    <t>100 88 20</t>
  </si>
  <si>
    <t>Субсидии на реализацию долгсрочной целевой программы "Энергосбережение и повышение энергетической эффективности на территории Вологодской области на 2010-2015 годы и на перспективу до 2020 года"</t>
  </si>
  <si>
    <t>522 57 00</t>
  </si>
  <si>
    <t xml:space="preserve">  Мероприятия по землеустройству и землепользованию </t>
  </si>
  <si>
    <t>340 03 00</t>
  </si>
  <si>
    <t xml:space="preserve"> Дошкольное образование</t>
  </si>
  <si>
    <t>420 00 00</t>
  </si>
  <si>
    <t>420 99 00</t>
  </si>
  <si>
    <t>421 00 00</t>
  </si>
  <si>
    <t>421 99 00</t>
  </si>
  <si>
    <t>520 00 00</t>
  </si>
  <si>
    <t>423 00 00</t>
  </si>
  <si>
    <t>423 99 00</t>
  </si>
  <si>
    <t>424 00 00</t>
  </si>
  <si>
    <t>424 99 00</t>
  </si>
  <si>
    <t>433 00 00</t>
  </si>
  <si>
    <t>433 99 00</t>
  </si>
  <si>
    <t>443</t>
  </si>
  <si>
    <t xml:space="preserve">  Возмещение  затрат на содержание незаселенных жилых помещений муниципального жилищного фонда и коммунальные услуги </t>
  </si>
  <si>
    <t>009</t>
  </si>
  <si>
    <t>525 01 07</t>
  </si>
  <si>
    <t>436 12 02</t>
  </si>
  <si>
    <t>436 12 00</t>
  </si>
  <si>
    <t>436 00 00</t>
  </si>
  <si>
    <t>436 12 01</t>
  </si>
  <si>
    <t>522 34 00</t>
  </si>
  <si>
    <t>УПРАВЛЕНИЕ МИНИСТЕРСТВА ВНУТРЕННИХ ДЕЛ  РОССИЙСКОЙ ФЕДЕРАЦИИ ПО ГОРОДУ ЧЕРЕПОВЦУ</t>
  </si>
  <si>
    <t>525 01 04</t>
  </si>
  <si>
    <t>525 01 05</t>
  </si>
  <si>
    <t>525 01 02</t>
  </si>
  <si>
    <t>795 02 02</t>
  </si>
  <si>
    <t xml:space="preserve">    Субсидии  юридическим лицам </t>
  </si>
  <si>
    <t xml:space="preserve"> Учреждения по внешкольной работе с детьми</t>
  </si>
  <si>
    <t xml:space="preserve"> Детские дома</t>
  </si>
  <si>
    <t xml:space="preserve">  Мероприятия в области здравоохранения, спорта и физической культуры, туризма</t>
  </si>
  <si>
    <t xml:space="preserve"> Физкультурно-оздоровительная работа и спортивные мероприятия</t>
  </si>
  <si>
    <t xml:space="preserve">  Прочие мероприятия по благоустройству городских округов и поселений</t>
  </si>
  <si>
    <t xml:space="preserve">  Уличное освещение</t>
  </si>
  <si>
    <t>СОЦИАЛЬНАЯ ПОЛИТИКА</t>
  </si>
  <si>
    <t>10</t>
  </si>
  <si>
    <t>Другие вопросы в области социальной политики</t>
  </si>
  <si>
    <t>432 00 00</t>
  </si>
  <si>
    <t>302 95 00</t>
  </si>
  <si>
    <t xml:space="preserve">   Уплата налога на имущество организаций и земельного налога</t>
  </si>
  <si>
    <t>420 95 00</t>
  </si>
  <si>
    <t>421 95 00</t>
  </si>
  <si>
    <t>423 95 00</t>
  </si>
  <si>
    <t>452 95 00</t>
  </si>
  <si>
    <t>470 95 00</t>
  </si>
  <si>
    <t>471 95 00</t>
  </si>
  <si>
    <t>474 95 00</t>
  </si>
  <si>
    <t>469 95 00</t>
  </si>
  <si>
    <t>440 95 00</t>
  </si>
  <si>
    <t>441 95 00</t>
  </si>
  <si>
    <t>тыс.рублей</t>
  </si>
  <si>
    <t xml:space="preserve"> Обеспечение мероприятий по благоустройству придомовых территорий многоквартирных домов в рамках выполнения капитальных ремонтов (за счет субсидий)</t>
  </si>
  <si>
    <t>13</t>
  </si>
  <si>
    <t xml:space="preserve">ЗДРАВООХРАНЕНИЕ </t>
  </si>
  <si>
    <t>Другие вопросы в области здравоохранения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</si>
  <si>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</si>
  <si>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</si>
  <si>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</si>
  <si>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</si>
  <si>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ОБСЛУЖИВАНИЕ ГОСУДАРСТВЕННОГО И МУНИЦИПАЛЬНОГО ДОЛГА</t>
  </si>
  <si>
    <r>
      <t xml:space="preserve">   Субсидии на обеспечение молоком</t>
    </r>
    <r>
      <rPr>
        <sz val="13"/>
        <rFont val="Times New Roman"/>
        <family val="1"/>
      </rPr>
      <t xml:space="preserve"> школьников (обуч</t>
    </r>
    <r>
      <rPr>
        <sz val="13"/>
        <rFont val="Times New Roman"/>
        <family val="1"/>
      </rPr>
      <t xml:space="preserve">ающихся) 1-4 классов в рамках реализации долгосрочной целевой программы "Демографическое развитие Вологодской области" на 2009, 2010 годы
</t>
    </r>
  </si>
  <si>
    <r>
      <t xml:space="preserve">   Субсидии на обеспечение молоком</t>
    </r>
    <r>
      <rPr>
        <sz val="13"/>
        <rFont val="Times New Roman"/>
        <family val="1"/>
      </rPr>
      <t xml:space="preserve"> школьников </t>
    </r>
    <r>
      <rPr>
        <sz val="13"/>
        <rFont val="Times New Roman"/>
        <family val="1"/>
      </rPr>
      <t xml:space="preserve">(обучающихся) 1-4 классов в рамках реализации долгосрочной целевой программы "Демографическое развитие Вологодской области" на 2009, 2010 годы
</t>
    </r>
  </si>
  <si>
    <t>442 95 00</t>
  </si>
  <si>
    <t>443 95 00</t>
  </si>
  <si>
    <t xml:space="preserve">    Мероприятия в сфере образования</t>
  </si>
  <si>
    <t xml:space="preserve">   Мероприятия в сфере образования</t>
  </si>
  <si>
    <t xml:space="preserve">    Мероприятия в области социальной политики</t>
  </si>
  <si>
    <t xml:space="preserve">    Природоохранные мероприятия</t>
  </si>
  <si>
    <t>457 95 00</t>
  </si>
  <si>
    <t>014</t>
  </si>
  <si>
    <t xml:space="preserve">  Организация и содержание мест захоронения</t>
  </si>
  <si>
    <t>07</t>
  </si>
  <si>
    <t>12</t>
  </si>
  <si>
    <t>202 58 00</t>
  </si>
  <si>
    <t>202 67 00</t>
  </si>
  <si>
    <t>202 72 00</t>
  </si>
  <si>
    <t>202 76 00</t>
  </si>
  <si>
    <t xml:space="preserve">  Резервные фонды мэрии города</t>
  </si>
  <si>
    <t>070 05 00</t>
  </si>
  <si>
    <t>432 02 00</t>
  </si>
  <si>
    <t xml:space="preserve"> Обеспечение проведения выборов и референдумов</t>
  </si>
  <si>
    <t xml:space="preserve">  Социальные выплаты</t>
  </si>
  <si>
    <t>505 34 02</t>
  </si>
  <si>
    <t xml:space="preserve"> Учреждения культуры и мероприятия в сфере культуры и кинематографии</t>
  </si>
  <si>
    <t xml:space="preserve">  Долгосрочная целевая программа "Старшее поколение" на 2011- 2013 годы (за счет субвенций)</t>
  </si>
  <si>
    <t xml:space="preserve"> Субсидии на реализацию долгосрочной целевой программы "Пожарная безопасность учреждений здравоохранения" на 2009-2012 годы</t>
  </si>
  <si>
    <t>102 02 22</t>
  </si>
  <si>
    <t xml:space="preserve">   Реконструкция МОУ "Средняя общеобразовательная школа № 9 с углубленным изучением отдельных предметов" под детский сад № 114 (пр.Победы, 196)</t>
  </si>
  <si>
    <t>ППП</t>
  </si>
  <si>
    <t>429 00 00</t>
  </si>
  <si>
    <t xml:space="preserve">  Учебные заведения и курсы по переподготовке кадров</t>
  </si>
  <si>
    <t>429 99 00</t>
  </si>
  <si>
    <t>429 95 00</t>
  </si>
  <si>
    <t xml:space="preserve">07 </t>
  </si>
  <si>
    <t>452 00 00</t>
  </si>
  <si>
    <t>452 99 00</t>
  </si>
  <si>
    <t>795 02 00</t>
  </si>
  <si>
    <t xml:space="preserve"> Мероприятия в сфере культуры</t>
  </si>
  <si>
    <t>013</t>
  </si>
  <si>
    <t xml:space="preserve">  Прочие расходы</t>
  </si>
  <si>
    <t>0980101</t>
  </si>
  <si>
    <t xml:space="preserve">  Обеспечение деятельности подведомственных учреждений</t>
  </si>
  <si>
    <t xml:space="preserve">   Социальные выплаты </t>
  </si>
  <si>
    <t xml:space="preserve">  Субсидии  юридическим лицам </t>
  </si>
  <si>
    <t xml:space="preserve"> Стационарная медицинская помощь</t>
  </si>
  <si>
    <t>14</t>
  </si>
  <si>
    <t>001</t>
  </si>
  <si>
    <t>Профессиональная подготовка, переподготовка и повышение квалификации</t>
  </si>
  <si>
    <t>092 99 00</t>
  </si>
  <si>
    <t>00</t>
  </si>
  <si>
    <t xml:space="preserve">от                    № </t>
  </si>
  <si>
    <t xml:space="preserve">  Субсидии на обеспечение мероприятий по капитальному ремонту многоквартирных домов за счет безвозмездных поступлений от государственной корпорации "Фонд содействия реформированию жилищно-коммунального хозяйства"</t>
  </si>
  <si>
    <t xml:space="preserve">  Федеральная целевая программа «Жилище» на 2002-2010 годы (второй этап)</t>
  </si>
  <si>
    <t>621</t>
  </si>
  <si>
    <t xml:space="preserve">   Субсидии автономным учреждениям на возмещение нормативных затрат, связанных с оказанием ими государственных (муниципальных) услуг (выполнением работ)</t>
  </si>
  <si>
    <t xml:space="preserve">   Субсидии автономным учреждениям на иные цели</t>
  </si>
  <si>
    <t>622</t>
  </si>
  <si>
    <t xml:space="preserve">  Центральный аппарат</t>
  </si>
  <si>
    <t xml:space="preserve">  Реализация других функций, связанных с обеспечением национальной безопасности и правоохранительной деятельности</t>
  </si>
  <si>
    <t xml:space="preserve">   Жилой дом № 25 в 115 мкр.(субсидии на капитальные вложения)</t>
  </si>
  <si>
    <t xml:space="preserve">   Набережная от Октябрьского моста до мостового перехода через реку Ягорба (субсидии на капитальные вложения)</t>
  </si>
  <si>
    <t xml:space="preserve">  Уплата налога на имущество организаций и земельного налога</t>
  </si>
  <si>
    <t xml:space="preserve">  Проведение мероприятий для детей и молодежи</t>
  </si>
  <si>
    <t>510 03 00</t>
  </si>
  <si>
    <t>520 09 00</t>
  </si>
  <si>
    <t xml:space="preserve">  Выполнение функций бюджетными учреждениями</t>
  </si>
  <si>
    <t xml:space="preserve">  Мероприятия в сфере образования</t>
  </si>
  <si>
    <t>345 01 14</t>
  </si>
  <si>
    <t>345 00 00</t>
  </si>
  <si>
    <t>345 01 00</t>
  </si>
  <si>
    <t xml:space="preserve"> Малое и среднее предпринимательство</t>
  </si>
  <si>
    <t xml:space="preserve"> Субсидии на реализацию дополнительных мероприятий, направленных на снижение напряженности на рынке труда субъектов Российской Федерации</t>
  </si>
  <si>
    <t xml:space="preserve"> Осуществление отдельных государственных полномочий по 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"Об административных правонарушениях в Вологодской области" (за счет субвенций)</t>
  </si>
  <si>
    <t xml:space="preserve"> 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</si>
  <si>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 xml:space="preserve">  Обеспечение молоком школьников (обучающихся) 1-4-х классов (за счет субсидий)</t>
  </si>
  <si>
    <t xml:space="preserve"> Субсидии на реализацию целевой программы дополнительных мероприятий, направленных на снижение напряженности на рынке труда Вологодской области, в 2010 году</t>
  </si>
  <si>
    <t>Субсидии на реализацию целевой программы дополнительных мероприятий, направленных на снижение напряженности на рынке труда Вологодской области, в 2010 году</t>
  </si>
  <si>
    <t xml:space="preserve">  Долгосрочная целевая программа "Развитие малого и среднего предпринимательства в Вологодской области на 2009-2012 годы"</t>
  </si>
  <si>
    <t>522 32 00</t>
  </si>
  <si>
    <t xml:space="preserve">    Субсидии юридическим лицам</t>
  </si>
  <si>
    <t xml:space="preserve">  Подпрограмма "Обеспечение жильем молодых семей"</t>
  </si>
  <si>
    <t xml:space="preserve">  Субсидии на реализацию дополнительных мероприятий, направленных на снижение напряженности на рынке труда субъектов Российской Федерации</t>
  </si>
  <si>
    <t>522 31 00</t>
  </si>
  <si>
    <t xml:space="preserve"> 07 </t>
  </si>
  <si>
    <t xml:space="preserve">   Закольцовка системы газоснабжения Зашекснинского района (субсидии на капитальные вложения)</t>
  </si>
  <si>
    <t xml:space="preserve">   Мероприятия в области здравоохранения, спорта и физической культуры, туризма</t>
  </si>
  <si>
    <t xml:space="preserve"> Мероприятия в области здравоохранения, спорта и физической культуры, туризма </t>
  </si>
  <si>
    <t xml:space="preserve">  Глава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</si>
  <si>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</si>
  <si>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Судебная система</t>
  </si>
  <si>
    <t xml:space="preserve">  Предоставление субсидий на оплату жилого помещения и коммунальных услуг (за счет субвенций) </t>
  </si>
  <si>
    <t xml:space="preserve">   Выполнение функций государственными органами</t>
  </si>
  <si>
    <t>350 01 00</t>
  </si>
  <si>
    <t xml:space="preserve">  Капитальный ремонт многоквартирных домов </t>
  </si>
  <si>
    <t xml:space="preserve">  Субсидии некоммерческим организациям в области жилищно -коммунального хозяйства</t>
  </si>
  <si>
    <t xml:space="preserve">  Проведение выборов и референдумов </t>
  </si>
  <si>
    <t xml:space="preserve">  Резервные фонды</t>
  </si>
  <si>
    <t xml:space="preserve">  Руководство и управление в сфере установленных функций</t>
  </si>
  <si>
    <t xml:space="preserve">  Осуществление отдельных государственных полномочий</t>
  </si>
  <si>
    <t xml:space="preserve">  Субвенции на осуществление отдельных государственных полномочий по созданию в муниципальных районах и городских округах области комиссии по делам несовершеннолетних и защите их прав  </t>
  </si>
  <si>
    <t xml:space="preserve">  Субвенции на осуществление отдельных государственных полномочий по созданию в муниципальных районах и городских округах области административных комиссий  </t>
  </si>
  <si>
    <t xml:space="preserve">  Cтроительство медицинского  комплекса амбулаторного обслуживания населения в 8 мкр.</t>
  </si>
  <si>
    <t>102 02 25</t>
  </si>
  <si>
    <t xml:space="preserve">  Субвенции на осуществление отдельных государственных полномочий по 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Кодекса Вологодской области об административных правонарушениях</t>
  </si>
  <si>
    <t xml:space="preserve"> Органы внутренних дел</t>
  </si>
  <si>
    <t xml:space="preserve">  Вещевое обеспечение</t>
  </si>
  <si>
    <t xml:space="preserve">  Пособия и компенсации военнослужащим,  приравненным к ним лицам, а также уволенным из их числа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</si>
  <si>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</si>
  <si>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 xml:space="preserve">  Поисковые и аварийно-спасательные учреждения</t>
  </si>
  <si>
    <t xml:space="preserve"> Общеэкономические вопросы</t>
  </si>
  <si>
    <t xml:space="preserve"> Связь и информатика</t>
  </si>
  <si>
    <t xml:space="preserve">  Информационные технологии и связь</t>
  </si>
  <si>
    <t xml:space="preserve">  Бюджетные инвестиции в объекты капитального строительства, не включенные в целевые программы</t>
  </si>
  <si>
    <t xml:space="preserve">  Строительство объектов сметной стоимостью до 100 млн. руб.</t>
  </si>
  <si>
    <t xml:space="preserve">  Реализация государственных функций в области  национальной экономики</t>
  </si>
  <si>
    <t xml:space="preserve">   Субсидии некоммерческим организациям</t>
  </si>
  <si>
    <t xml:space="preserve">  Обеспечение мероприятий по капитальному ремонту многоквартирных домов и переселению граждан из ветхого и аварийного жилищного фонда</t>
  </si>
  <si>
    <t xml:space="preserve">  Обеспечение мероприятий по капитальному ремонту многоквартирных домов и переселению граждан из ветхого и аварийного жилищного фонда за счет средств бюджетов</t>
  </si>
  <si>
    <t xml:space="preserve">   Субсидии  юридическим лицам </t>
  </si>
  <si>
    <t xml:space="preserve">  Поддержка жилищного хозяйства</t>
  </si>
  <si>
    <t xml:space="preserve"> Коммунальное хозяйство</t>
  </si>
  <si>
    <t xml:space="preserve">  Строительство объектов сметной стоимостью до 100 млн. рублей</t>
  </si>
  <si>
    <t xml:space="preserve">  Поддержка коммунального хозяйства</t>
  </si>
  <si>
    <t xml:space="preserve"> Благоустройство</t>
  </si>
  <si>
    <t xml:space="preserve">  Строительство улицы Раахе (от Октябрьского пр. до ул.Рыбинской) на участке от Октябрьского пр. до ул. Годовикова</t>
  </si>
  <si>
    <t xml:space="preserve">  Долгосрочная целевая программа "Комплексная безопасность образовательного учреждения на 2011-2015 годы" (за счет субсидий)</t>
  </si>
  <si>
    <t xml:space="preserve">  Обеспечение социальной поддержки детей, обучающихся в муниципальных общеобразовательных учреждениях, из многодетных семей, приемных семей, имеющих в своем составе трех и более детей, в том числе родных, в части предоставления денежных выплат на проезд на внутригородском транспорте (кроме такси), а также в автобусах пригородных и внутрирайонных линий, и приобретение комплекта детской одежды для посещения школьных занятий, спортивной формы для занятий физической культурой (за счет субвенций)</t>
  </si>
  <si>
    <t>Долгосрочная целевая программа "Старшее поколение" на 2011- 2013 годы (за счет субвенций)</t>
  </si>
  <si>
    <t>522 64 00</t>
  </si>
  <si>
    <t>522 35 00</t>
  </si>
  <si>
    <t>Долгосрочная целевая программа по обеспечению социальной адаптации и реабилитации лиц, отбывших наказание в местах лишения свободы, на 2009-2012 годы (за счет субвенций)</t>
  </si>
  <si>
    <t xml:space="preserve">  Удешевление стоимости путевок на санаторно-курортное лечение работников бюджетной сферы области </t>
  </si>
  <si>
    <t>485 97 02</t>
  </si>
  <si>
    <t xml:space="preserve">  Удешевление стоимости путевок на санаторно-курортное лечение работников бюджетной сферы области ( за счет субсидий)</t>
  </si>
  <si>
    <t xml:space="preserve">  Обеспечениие мероприятий по восстановительному лечению работающих граждан после оказания им стационарной помощи </t>
  </si>
  <si>
    <t xml:space="preserve">  Долгосрочная целевая программа "Пожарная безопасность учреждений здравоохранения" на 2009-2012 годы (за счет субсидий)</t>
  </si>
  <si>
    <t xml:space="preserve">  Осуществление отдельных государственных полномочий в сфере регулирования цен и тарифов (за счет субвенций)</t>
  </si>
  <si>
    <t xml:space="preserve">  Долгосрочная целевая программа "Развитие библиотечного дела в Вологодской области на 2009-2011 годы" (за счет субсидий)</t>
  </si>
  <si>
    <t xml:space="preserve">  Поддержка и развитие физической культуры и спорта (за счет субсидий)</t>
  </si>
  <si>
    <t xml:space="preserve">  Субсидии на проведение отдельных мероприятий по другим видам транспорта</t>
  </si>
  <si>
    <t xml:space="preserve">  Осуществление отдельных государственных полномочий в сфере предоставления мер социальной поддержки при проезде на транспорте на территории Вологодской области в соответствии с законом области "О мерах социальной поддержки отдельных категорий граждан при проезде на транспорте на территории Вологодской области" в соответствии с  законом области "О наделении органов местного самоуправления отдельными государственными полномочиями в сфере предоставления мер социальной поддержки при проезде на транспорте на территории Вологодской области" (за счет субвенций)</t>
  </si>
  <si>
    <t xml:space="preserve">  Выполнение отдельных государственных полномочий по обеспечению мер социальной поддержки и социального обслуживания отдельных категорий граждан, указанных в статье 2 закона области от 17 декабря 2007 года № 1718-ОЗ "О наделении органов местного самоуправления отдельными государственными полномочиями в сфере труда и социальной защиты населения области", (за исключением полномочий, указанных в части 2 и пункте 8 части 6 статьи 2)" (за счет субвенций)</t>
  </si>
  <si>
    <t xml:space="preserve"> Осуществление полномочий по подготовке проведения статистических переписей (за счет субвенций)</t>
  </si>
  <si>
    <t>Осуществление отдельных государственных полномочий в сфере охраны окружающей среды (за счет субвенций)</t>
  </si>
  <si>
    <t xml:space="preserve">  Реконструкция мостового перехода через реку Ягорбу по пр.Победы </t>
  </si>
  <si>
    <t xml:space="preserve">   Бюджетные инвестиции </t>
  </si>
  <si>
    <t xml:space="preserve"> Охрана объектов растительного и животного мира и среды их обитания</t>
  </si>
  <si>
    <t xml:space="preserve"> Другие вопросы в области охраны окружающей среды</t>
  </si>
  <si>
    <t xml:space="preserve">  Детские дошкольные учреждения</t>
  </si>
  <si>
    <t xml:space="preserve">  Осуществление отдельных государственных полномочий в сфере образования </t>
  </si>
  <si>
    <t xml:space="preserve">  "Благоустройство дворовых территорий многоквартирных жилых домов на 2011 год" </t>
  </si>
  <si>
    <t xml:space="preserve">  Выполнение отдельных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категорий, предусмотренных пунктами 1-8 части 1 статьи 2 закона области от 17 декабря 2007 года                           № 1719-ОЗ "О наделении органов местного самоуправления отдельными государственными полномочиями в сфере образования" (за счет субвенций)</t>
  </si>
  <si>
    <t xml:space="preserve">  Выполнение отдельных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категорий, предусмотренных пунктами 1-8 части 1 статьи 2 закона области от 17 декабря 2007 года                                       № 1719-ОЗ "О наделении органов местного самоуправления отдельными государственными полномочиями в сфере образования" (за счет субвенций)</t>
  </si>
  <si>
    <t xml:space="preserve">  Выполнение отдельных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категорий, предусмотренных пунктами 1-8 части 1 статьи 2 закона области от 17 декабря 2007 года                             № 1719-ОЗ "О наделении органов местного самоуправления отдельными государственными полномочиями в сфере образования" (за счет субвенций)</t>
  </si>
  <si>
    <t xml:space="preserve"> Общее образование</t>
  </si>
  <si>
    <t xml:space="preserve">  Школы-детские сады, школы начальные, неполные средние и средние</t>
  </si>
  <si>
    <t xml:space="preserve">  Детские дома</t>
  </si>
  <si>
    <t xml:space="preserve">  Мероприятия в области образования</t>
  </si>
  <si>
    <t xml:space="preserve">  Организационно-воспитательная работа с молодежью</t>
  </si>
  <si>
    <t xml:space="preserve">  Мероприятия по проведению оздоровительной кампании детей</t>
  </si>
  <si>
    <t xml:space="preserve">  Оздоровление детей</t>
  </si>
  <si>
    <t xml:space="preserve">   Субсидии юридическим лицам</t>
  </si>
  <si>
    <t xml:space="preserve"> Другие вопросы в области образования</t>
  </si>
  <si>
    <t xml:space="preserve">  Реконструкция МОУ "Средняя общеобразовательная школа № 9 с углубленным изучением отдельных предметов" под детский сад № 114 (пр.Победы, 196)</t>
  </si>
  <si>
    <t xml:space="preserve">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</si>
  <si>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"Одаренные дети" на 2011-2013 годы</t>
  </si>
  <si>
    <t xml:space="preserve"> Культура</t>
  </si>
  <si>
    <t xml:space="preserve">  Музеи и постоянные выставки</t>
  </si>
  <si>
    <t xml:space="preserve">  Библиотеки</t>
  </si>
  <si>
    <t xml:space="preserve">  Театры, цирки, концертные и другие организации исполнительских искусств</t>
  </si>
  <si>
    <t xml:space="preserve">  Государственная поддержка в сфере культуры, кинематографии, средств массовой информации</t>
  </si>
  <si>
    <t xml:space="preserve">   Мероприятия в сфере культуры</t>
  </si>
  <si>
    <t xml:space="preserve"> Другие вопросы в области культуры, кинематографии </t>
  </si>
  <si>
    <t xml:space="preserve">  Больницы, клиники, госпитали, медико-санитарные части</t>
  </si>
  <si>
    <t xml:space="preserve">  Родильные дома</t>
  </si>
  <si>
    <t xml:space="preserve"> Амбулаторная помощь</t>
  </si>
  <si>
    <t xml:space="preserve">  Поликлиники, амбулатории, диагностические центры</t>
  </si>
  <si>
    <t xml:space="preserve"> Медицинская помощь в дневных стационарах всех типов</t>
  </si>
  <si>
    <t xml:space="preserve"> Скорая медицинская помощь </t>
  </si>
  <si>
    <t xml:space="preserve">  Станции скорой и неотложной  помощи</t>
  </si>
  <si>
    <t xml:space="preserve">  Иные безвозмездные и безвозвратные перечисления</t>
  </si>
  <si>
    <t xml:space="preserve"> Санаторно-оздоровительная помощь</t>
  </si>
  <si>
    <t xml:space="preserve">  Санатории для детей и подростков</t>
  </si>
  <si>
    <t xml:space="preserve"> Другие вопросы в области здравоохранения</t>
  </si>
  <si>
    <t xml:space="preserve">  Учреждения, обеспечивающие предоставление услуг в сфере здравоохранения</t>
  </si>
  <si>
    <t xml:space="preserve">  Реализация государственных функций в области здравоохранения</t>
  </si>
  <si>
    <t xml:space="preserve">  Прочие мероприятия в области здравоохранения</t>
  </si>
  <si>
    <t xml:space="preserve">  Субсидии на реализацию долгосрочной целевой программы "Эффективная и безопасная лучевая диагностика" на 2010-2012 годы </t>
  </si>
  <si>
    <t xml:space="preserve"> Пенсионное  обеспечение</t>
  </si>
  <si>
    <t xml:space="preserve">  Мероприятия в сфере культуры, кинематографии, средств массовой информации</t>
  </si>
  <si>
    <t xml:space="preserve">  Доплаты к пенсиям, дополнительное пенсионное обеспечение</t>
  </si>
  <si>
    <t xml:space="preserve">  Доплаты к пенсиям государственных служащих субъектов Российской Федерации и муниципальных служащих</t>
  </si>
  <si>
    <t xml:space="preserve">   Социальные выплаты</t>
  </si>
  <si>
    <t>102 02 04</t>
  </si>
  <si>
    <t xml:space="preserve">  Строительство поликлиники в 105 мкр.</t>
  </si>
  <si>
    <t xml:space="preserve">  Социальная помощь</t>
  </si>
  <si>
    <t xml:space="preserve"> Другие вопросы в области социальной политики</t>
  </si>
  <si>
    <t xml:space="preserve"> Физическая культура</t>
  </si>
  <si>
    <t xml:space="preserve">  Физкультурно-оздоровительная работа и спортивные мероприятия</t>
  </si>
  <si>
    <t xml:space="preserve">  Мероприятия в области здравоохранения, спорта и физической культуры, туризма </t>
  </si>
  <si>
    <t>351 00 00</t>
  </si>
  <si>
    <t>096 02 00</t>
  </si>
  <si>
    <t>Реализация программы модернизации здравоохранения в части внедрения современных информационных систем в здравоохранение (за счет межбюджетных трансфертов)</t>
  </si>
  <si>
    <t xml:space="preserve">  "Спортивный город" на 2009-2011 годы</t>
  </si>
  <si>
    <t xml:space="preserve"> Массовый спорт</t>
  </si>
  <si>
    <t xml:space="preserve">  Строительство улицы Раахе (от Октябрьского пр. до ул. Рыбинской) </t>
  </si>
  <si>
    <t xml:space="preserve">  Строительство улицы Рыбинская (от ул.Раахе до ул.Монклер)</t>
  </si>
  <si>
    <t>514 02 04</t>
  </si>
  <si>
    <t>520 30 00</t>
  </si>
  <si>
    <t xml:space="preserve"> Спорт высших достижений</t>
  </si>
  <si>
    <t xml:space="preserve">  Реализация государственных функций в области физической культуры и спорта</t>
  </si>
  <si>
    <t xml:space="preserve">  Мероприятия в области спорта и физической культуры</t>
  </si>
  <si>
    <t xml:space="preserve"> Другие вопросы в области физической культуры и спорта</t>
  </si>
  <si>
    <t xml:space="preserve"> Периодическая печать и издательства</t>
  </si>
  <si>
    <t xml:space="preserve">11 </t>
  </si>
  <si>
    <t xml:space="preserve">  Долгосрочная целевая программа "Развитие образования в сфере культуры и искусства в Вологодской области на 2011-2013 годы" (за счет субсидий)</t>
  </si>
  <si>
    <t xml:space="preserve"> Строительство объекта "Многофункциональный дворец ледовых видов спорта"</t>
  </si>
  <si>
    <t xml:space="preserve">  Строительство объекта "Многофункциональный дворец ледовых видов спорта"</t>
  </si>
  <si>
    <t>067</t>
  </si>
  <si>
    <t xml:space="preserve">  Периодические издания, учрежденные органами местного самоуправления</t>
  </si>
  <si>
    <t xml:space="preserve"> Обслуживание внутреннего государственного и муниципального долга </t>
  </si>
  <si>
    <t xml:space="preserve">  Процентные платежи по долговым обязательствам</t>
  </si>
  <si>
    <t xml:space="preserve"> Культура </t>
  </si>
  <si>
    <t xml:space="preserve"> Пенсионное обеспечение</t>
  </si>
  <si>
    <t xml:space="preserve"> Охрана семьи и детства</t>
  </si>
  <si>
    <t xml:space="preserve"> Обслуживание внутреннего государственного и муниципального долга</t>
  </si>
  <si>
    <t>тыс. рублей</t>
  </si>
  <si>
    <t>ГОРОДСКОГО БЮДЖЕТА ПО РАЗДЕЛАМ, ПОДРАЗДЕЛАМ ФУНКЦИОНАЛЬНОЙ КЛАССИФИКАЦИИ</t>
  </si>
  <si>
    <t xml:space="preserve">              РАСХОДЫ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</si>
  <si>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ЗА 2011 ГОД</t>
  </si>
  <si>
    <t xml:space="preserve"> Транспорт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</si>
</sst>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0.0"/>
    <numFmt numFmtId="172" formatCode="0.000000"/>
    <numFmt numFmtId="173" formatCode="0.00000"/>
    <numFmt numFmtId="174" formatCode="0.0000"/>
    <numFmt numFmtId="175" formatCode="0.000%"/>
    <numFmt numFmtId="176" formatCode="#,##0.0_ ;\-#,##0.0\ "/>
    <numFmt numFmtId="177" formatCode="[$€-2]\ ###,000_);[Red]\([$€-2]\ ###,000\)"/>
  </numFmts>
  <fonts count="34">
    <font>
      <sz val="10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i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11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NumberFormat="1" applyFont="1" applyFill="1" applyBorder="1" applyAlignment="1" applyProtection="1">
      <alignment horizontal="justify"/>
      <protection/>
    </xf>
    <xf numFmtId="0" fontId="0" fillId="0" borderId="0" xfId="0" applyBorder="1" applyAlignment="1">
      <alignment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justify"/>
      <protection/>
    </xf>
    <xf numFmtId="49" fontId="1" fillId="0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0" fillId="0" borderId="12" xfId="0" applyBorder="1" applyAlignment="1">
      <alignment wrapText="1"/>
    </xf>
    <xf numFmtId="0" fontId="0" fillId="0" borderId="0" xfId="0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wrapText="1"/>
    </xf>
    <xf numFmtId="0" fontId="0" fillId="0" borderId="15" xfId="0" applyBorder="1" applyAlignment="1">
      <alignment/>
    </xf>
    <xf numFmtId="0" fontId="0" fillId="0" borderId="14" xfId="0" applyBorder="1" applyAlignment="1">
      <alignment wrapText="1"/>
    </xf>
    <xf numFmtId="0" fontId="1" fillId="24" borderId="11" xfId="0" applyNumberFormat="1" applyFont="1" applyFill="1" applyBorder="1" applyAlignment="1" applyProtection="1">
      <alignment horizontal="center" vertical="center" wrapText="1"/>
      <protection/>
    </xf>
    <xf numFmtId="0" fontId="1" fillId="24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justify"/>
      <protection/>
    </xf>
    <xf numFmtId="0" fontId="0" fillId="24" borderId="0" xfId="0" applyFill="1" applyAlignment="1">
      <alignment/>
    </xf>
    <xf numFmtId="0" fontId="1" fillId="24" borderId="0" xfId="0" applyNumberFormat="1" applyFont="1" applyFill="1" applyBorder="1" applyAlignment="1" applyProtection="1">
      <alignment vertical="center"/>
      <protection/>
    </xf>
    <xf numFmtId="0" fontId="0" fillId="24" borderId="0" xfId="0" applyFill="1" applyBorder="1" applyAlignment="1">
      <alignment/>
    </xf>
    <xf numFmtId="0" fontId="0" fillId="24" borderId="0" xfId="0" applyFill="1" applyAlignment="1">
      <alignment horizontal="center" vertical="top" wrapText="1"/>
    </xf>
    <xf numFmtId="0" fontId="1" fillId="24" borderId="0" xfId="0" applyNumberFormat="1" applyFont="1" applyFill="1" applyBorder="1" applyAlignment="1" applyProtection="1">
      <alignment horizontal="center" vertical="top"/>
      <protection/>
    </xf>
    <xf numFmtId="0" fontId="1" fillId="24" borderId="0" xfId="0" applyNumberFormat="1" applyFont="1" applyFill="1" applyBorder="1" applyAlignment="1" applyProtection="1">
      <alignment vertical="top"/>
      <protection/>
    </xf>
    <xf numFmtId="0" fontId="1" fillId="24" borderId="0" xfId="0" applyFont="1" applyFill="1" applyBorder="1" applyAlignment="1">
      <alignment/>
    </xf>
    <xf numFmtId="0" fontId="0" fillId="24" borderId="0" xfId="0" applyFill="1" applyBorder="1" applyAlignment="1">
      <alignment horizontal="center" vertical="top" wrapText="1"/>
    </xf>
    <xf numFmtId="0" fontId="0" fillId="24" borderId="15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0" xfId="0" applyFont="1" applyFill="1" applyAlignment="1">
      <alignment/>
    </xf>
    <xf numFmtId="0" fontId="1" fillId="24" borderId="12" xfId="0" applyFont="1" applyFill="1" applyBorder="1" applyAlignment="1">
      <alignment/>
    </xf>
    <xf numFmtId="0" fontId="0" fillId="24" borderId="0" xfId="0" applyFill="1" applyBorder="1" applyAlignment="1">
      <alignment horizontal="center"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justify" vertical="center"/>
      <protection/>
    </xf>
    <xf numFmtId="0" fontId="8" fillId="0" borderId="11" xfId="0" applyFont="1" applyBorder="1" applyAlignment="1">
      <alignment horizontal="justify" vertical="center"/>
    </xf>
    <xf numFmtId="0" fontId="8" fillId="0" borderId="11" xfId="0" applyFont="1" applyBorder="1" applyAlignment="1">
      <alignment vertical="center"/>
    </xf>
    <xf numFmtId="49" fontId="1" fillId="24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64" fontId="1" fillId="0" borderId="11" xfId="0" applyNumberFormat="1" applyFont="1" applyFill="1" applyBorder="1" applyAlignment="1" applyProtection="1">
      <alignment horizontal="center" vertical="center"/>
      <protection/>
    </xf>
    <xf numFmtId="164" fontId="7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justify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justify" vertical="center" wrapText="1"/>
      <protection/>
    </xf>
    <xf numFmtId="0" fontId="1" fillId="24" borderId="11" xfId="0" applyNumberFormat="1" applyFont="1" applyFill="1" applyBorder="1" applyAlignment="1" applyProtection="1">
      <alignment horizontal="left" vertical="center" wrapText="1"/>
      <protection/>
    </xf>
    <xf numFmtId="0" fontId="1" fillId="24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24" borderId="11" xfId="0" applyNumberFormat="1" applyFont="1" applyFill="1" applyBorder="1" applyAlignment="1" applyProtection="1">
      <alignment horizontal="center" vertical="center"/>
      <protection/>
    </xf>
    <xf numFmtId="49" fontId="1" fillId="24" borderId="11" xfId="0" applyNumberFormat="1" applyFont="1" applyFill="1" applyBorder="1" applyAlignment="1" applyProtection="1">
      <alignment horizontal="center" vertical="center" wrapText="1"/>
      <protection/>
    </xf>
    <xf numFmtId="164" fontId="1" fillId="24" borderId="11" xfId="0" applyNumberFormat="1" applyFont="1" applyFill="1" applyBorder="1" applyAlignment="1" applyProtection="1">
      <alignment horizontal="center" vertical="center"/>
      <protection/>
    </xf>
    <xf numFmtId="0" fontId="0" fillId="24" borderId="11" xfId="0" applyFill="1" applyBorder="1" applyAlignment="1">
      <alignment vertical="center"/>
    </xf>
    <xf numFmtId="0" fontId="1" fillId="24" borderId="11" xfId="0" applyNumberFormat="1" applyFont="1" applyFill="1" applyBorder="1" applyAlignment="1" applyProtection="1">
      <alignment horizontal="center" vertical="center"/>
      <protection/>
    </xf>
    <xf numFmtId="49" fontId="1" fillId="24" borderId="11" xfId="0" applyNumberFormat="1" applyFont="1" applyFill="1" applyBorder="1" applyAlignment="1" applyProtection="1">
      <alignment horizontal="center" vertical="center"/>
      <protection/>
    </xf>
    <xf numFmtId="49" fontId="9" fillId="24" borderId="11" xfId="0" applyNumberFormat="1" applyFont="1" applyFill="1" applyBorder="1" applyAlignment="1" applyProtection="1">
      <alignment horizontal="center" vertical="center"/>
      <protection/>
    </xf>
    <xf numFmtId="49" fontId="1" fillId="24" borderId="11" xfId="0" applyNumberFormat="1" applyFont="1" applyFill="1" applyBorder="1" applyAlignment="1" applyProtection="1">
      <alignment vertical="center"/>
      <protection/>
    </xf>
    <xf numFmtId="0" fontId="1" fillId="24" borderId="11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left" vertical="justify" wrapText="1"/>
    </xf>
    <xf numFmtId="164" fontId="1" fillId="0" borderId="11" xfId="0" applyNumberFormat="1" applyFont="1" applyFill="1" applyBorder="1" applyAlignment="1" applyProtection="1">
      <alignment horizontal="right" vertical="center"/>
      <protection/>
    </xf>
    <xf numFmtId="164" fontId="1" fillId="0" borderId="11" xfId="0" applyNumberFormat="1" applyFont="1" applyBorder="1" applyAlignment="1">
      <alignment horizontal="right" vertical="center"/>
    </xf>
    <xf numFmtId="164" fontId="1" fillId="0" borderId="11" xfId="0" applyNumberFormat="1" applyFont="1" applyFill="1" applyBorder="1" applyAlignment="1" applyProtection="1">
      <alignment horizontal="right" vertical="center" wrapText="1"/>
      <protection/>
    </xf>
    <xf numFmtId="164" fontId="1" fillId="0" borderId="11" xfId="0" applyNumberFormat="1" applyFont="1" applyFill="1" applyBorder="1" applyAlignment="1" applyProtection="1">
      <alignment horizontal="right" vertical="center"/>
      <protection/>
    </xf>
    <xf numFmtId="164" fontId="1" fillId="24" borderId="11" xfId="0" applyNumberFormat="1" applyFont="1" applyFill="1" applyBorder="1" applyAlignment="1" applyProtection="1">
      <alignment horizontal="right" vertical="center"/>
      <protection/>
    </xf>
    <xf numFmtId="164" fontId="1" fillId="24" borderId="11" xfId="0" applyNumberFormat="1" applyFont="1" applyFill="1" applyBorder="1" applyAlignment="1" applyProtection="1">
      <alignment horizontal="right" vertical="center"/>
      <protection/>
    </xf>
    <xf numFmtId="164" fontId="1" fillId="24" borderId="11" xfId="0" applyNumberFormat="1" applyFont="1" applyFill="1" applyBorder="1" applyAlignment="1">
      <alignment horizontal="right" vertical="center"/>
    </xf>
    <xf numFmtId="0" fontId="0" fillId="24" borderId="0" xfId="0" applyFill="1" applyBorder="1" applyAlignment="1">
      <alignment horizontal="left"/>
    </xf>
    <xf numFmtId="0" fontId="8" fillId="24" borderId="11" xfId="0" applyNumberFormat="1" applyFont="1" applyFill="1" applyBorder="1" applyAlignment="1">
      <alignment horizontal="justify" vertical="justify" wrapText="1"/>
    </xf>
    <xf numFmtId="0" fontId="8" fillId="24" borderId="11" xfId="0" applyFont="1" applyFill="1" applyBorder="1" applyAlignment="1">
      <alignment horizontal="justify" vertical="justify" wrapText="1"/>
    </xf>
    <xf numFmtId="0" fontId="1" fillId="0" borderId="11" xfId="0" applyNumberFormat="1" applyFont="1" applyFill="1" applyBorder="1" applyAlignment="1" applyProtection="1">
      <alignment horizontal="justify" vertical="justify" wrapText="1"/>
      <protection/>
    </xf>
    <xf numFmtId="0" fontId="8" fillId="0" borderId="11" xfId="0" applyFont="1" applyBorder="1" applyAlignment="1">
      <alignment horizontal="justify" vertical="justify" wrapText="1"/>
    </xf>
    <xf numFmtId="0" fontId="8" fillId="24" borderId="11" xfId="0" applyFont="1" applyFill="1" applyBorder="1" applyAlignment="1">
      <alignment horizontal="justify" vertical="justify" wrapText="1"/>
    </xf>
    <xf numFmtId="49" fontId="1" fillId="24" borderId="11" xfId="0" applyNumberFormat="1" applyFont="1" applyFill="1" applyBorder="1" applyAlignment="1">
      <alignment horizontal="justify" vertical="justify" wrapText="1"/>
    </xf>
    <xf numFmtId="0" fontId="1" fillId="0" borderId="11" xfId="0" applyFont="1" applyBorder="1" applyAlignment="1">
      <alignment horizontal="justify" vertical="justify" wrapText="1"/>
    </xf>
    <xf numFmtId="0" fontId="1" fillId="0" borderId="11" xfId="0" applyNumberFormat="1" applyFont="1" applyFill="1" applyBorder="1" applyAlignment="1" applyProtection="1">
      <alignment horizontal="justify" vertical="justify" wrapText="1"/>
      <protection/>
    </xf>
    <xf numFmtId="49" fontId="1" fillId="0" borderId="11" xfId="0" applyNumberFormat="1" applyFont="1" applyBorder="1" applyAlignment="1">
      <alignment horizontal="justify" vertical="justify" wrapText="1"/>
    </xf>
    <xf numFmtId="0" fontId="1" fillId="0" borderId="11" xfId="0" applyNumberFormat="1" applyFont="1" applyFill="1" applyBorder="1" applyAlignment="1" applyProtection="1">
      <alignment horizontal="justify" vertical="center" wrapText="1"/>
      <protection/>
    </xf>
    <xf numFmtId="0" fontId="8" fillId="0" borderId="11" xfId="0" applyFont="1" applyBorder="1" applyAlignment="1">
      <alignment horizontal="justify" vertical="center" wrapText="1"/>
    </xf>
    <xf numFmtId="0" fontId="1" fillId="24" borderId="11" xfId="0" applyFont="1" applyFill="1" applyBorder="1" applyAlignment="1">
      <alignment horizontal="justify" vertical="justify" wrapText="1"/>
    </xf>
    <xf numFmtId="0" fontId="1" fillId="24" borderId="11" xfId="0" applyNumberFormat="1" applyFont="1" applyFill="1" applyBorder="1" applyAlignment="1" applyProtection="1">
      <alignment horizontal="justify" vertical="justify" wrapText="1"/>
      <protection/>
    </xf>
    <xf numFmtId="49" fontId="1" fillId="24" borderId="11" xfId="0" applyNumberFormat="1" applyFont="1" applyFill="1" applyBorder="1" applyAlignment="1">
      <alignment horizontal="justify" vertical="justify" wrapText="1"/>
    </xf>
    <xf numFmtId="0" fontId="1" fillId="0" borderId="11" xfId="53" applyNumberFormat="1" applyFont="1" applyFill="1" applyBorder="1" applyAlignment="1" applyProtection="1">
      <alignment horizontal="justify" vertical="justify" wrapText="1"/>
      <protection hidden="1"/>
    </xf>
    <xf numFmtId="0" fontId="1" fillId="0" borderId="11" xfId="53" applyNumberFormat="1" applyFont="1" applyFill="1" applyBorder="1" applyAlignment="1" applyProtection="1">
      <alignment horizontal="justify" wrapText="1"/>
      <protection hidden="1"/>
    </xf>
    <xf numFmtId="0" fontId="1" fillId="0" borderId="11" xfId="0" applyFont="1" applyBorder="1" applyAlignment="1">
      <alignment horizontal="justify" vertical="justify" wrapText="1"/>
    </xf>
    <xf numFmtId="0" fontId="1" fillId="0" borderId="11" xfId="0" applyFont="1" applyBorder="1" applyAlignment="1">
      <alignment horizontal="justify" vertical="center" wrapText="1"/>
    </xf>
    <xf numFmtId="0" fontId="1" fillId="24" borderId="11" xfId="54" applyNumberFormat="1" applyFont="1" applyFill="1" applyBorder="1" applyAlignment="1" applyProtection="1">
      <alignment horizontal="justify" vertical="justify" wrapText="1"/>
      <protection hidden="1"/>
    </xf>
    <xf numFmtId="0" fontId="8" fillId="24" borderId="11" xfId="0" applyFont="1" applyFill="1" applyBorder="1" applyAlignment="1">
      <alignment horizontal="justify" vertical="center" wrapText="1"/>
    </xf>
    <xf numFmtId="0" fontId="1" fillId="24" borderId="11" xfId="0" applyNumberFormat="1" applyFont="1" applyFill="1" applyBorder="1" applyAlignment="1" applyProtection="1">
      <alignment horizontal="justify" vertical="justify" wrapText="1"/>
      <protection/>
    </xf>
    <xf numFmtId="0" fontId="1" fillId="0" borderId="11" xfId="0" applyFont="1" applyBorder="1" applyAlignment="1">
      <alignment horizontal="justify" vertical="top" wrapText="1"/>
    </xf>
    <xf numFmtId="0" fontId="0" fillId="0" borderId="0" xfId="0" applyAlignment="1">
      <alignment horizontal="justify"/>
    </xf>
    <xf numFmtId="1" fontId="1" fillId="24" borderId="11" xfId="0" applyNumberFormat="1" applyFont="1" applyFill="1" applyBorder="1" applyAlignment="1">
      <alignment horizontal="justify" vertical="justify" wrapText="1"/>
    </xf>
    <xf numFmtId="0" fontId="1" fillId="24" borderId="11" xfId="0" applyFont="1" applyFill="1" applyBorder="1" applyAlignment="1">
      <alignment horizontal="justify" vertical="justify" wrapText="1"/>
    </xf>
    <xf numFmtId="2" fontId="1" fillId="24" borderId="11" xfId="0" applyNumberFormat="1" applyFont="1" applyFill="1" applyBorder="1" applyAlignment="1">
      <alignment horizontal="justify" vertical="justify" wrapText="1"/>
    </xf>
    <xf numFmtId="0" fontId="1" fillId="0" borderId="11" xfId="0" applyNumberFormat="1" applyFont="1" applyFill="1" applyBorder="1" applyAlignment="1" applyProtection="1">
      <alignment horizontal="justify" vertical="center" wrapText="1"/>
      <protection/>
    </xf>
    <xf numFmtId="0" fontId="0" fillId="0" borderId="0" xfId="0" applyAlignment="1">
      <alignment horizontal="justify" vertical="justify"/>
    </xf>
    <xf numFmtId="0" fontId="1" fillId="24" borderId="11" xfId="0" applyFont="1" applyFill="1" applyBorder="1" applyAlignment="1">
      <alignment horizontal="justify" vertical="justify"/>
    </xf>
    <xf numFmtId="0" fontId="8" fillId="0" borderId="1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NumberFormat="1" applyFont="1" applyFill="1" applyBorder="1" applyAlignment="1" applyProtection="1">
      <alignment horizontal="justify"/>
      <protection/>
    </xf>
    <xf numFmtId="0" fontId="0" fillId="0" borderId="13" xfId="0" applyBorder="1" applyAlignment="1">
      <alignment horizontal="justify"/>
    </xf>
    <xf numFmtId="0" fontId="1" fillId="0" borderId="16" xfId="0" applyFont="1" applyBorder="1" applyAlignment="1">
      <alignment horizontal="justify" vertical="justify" wrapText="1"/>
    </xf>
    <xf numFmtId="49" fontId="1" fillId="0" borderId="16" xfId="0" applyNumberFormat="1" applyFont="1" applyFill="1" applyBorder="1" applyAlignment="1" applyProtection="1">
      <alignment horizontal="center"/>
      <protection/>
    </xf>
    <xf numFmtId="0" fontId="8" fillId="24" borderId="11" xfId="0" applyFont="1" applyFill="1" applyBorder="1" applyAlignment="1">
      <alignment horizontal="justify" wrapText="1"/>
    </xf>
    <xf numFmtId="164" fontId="1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left" vertical="justify" wrapText="1"/>
    </xf>
    <xf numFmtId="0" fontId="8" fillId="24" borderId="11" xfId="0" applyFont="1" applyFill="1" applyBorder="1" applyAlignment="1">
      <alignment horizontal="left" vertical="justify" wrapText="1"/>
    </xf>
    <xf numFmtId="0" fontId="0" fillId="24" borderId="0" xfId="0" applyFill="1" applyBorder="1" applyAlignment="1">
      <alignment horizontal="left" vertical="justify"/>
    </xf>
    <xf numFmtId="0" fontId="1" fillId="24" borderId="0" xfId="0" applyFont="1" applyFill="1" applyBorder="1" applyAlignment="1">
      <alignment horizontal="left" vertical="justify" wrapText="1"/>
    </xf>
    <xf numFmtId="0" fontId="1" fillId="24" borderId="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left" wrapText="1"/>
    </xf>
    <xf numFmtId="0" fontId="1" fillId="24" borderId="11" xfId="0" applyNumberFormat="1" applyFont="1" applyFill="1" applyBorder="1" applyAlignment="1" applyProtection="1">
      <alignment horizontal="justify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11" xfId="53" applyNumberFormat="1" applyFont="1" applyFill="1" applyBorder="1" applyAlignment="1" applyProtection="1">
      <alignment horizontal="left" wrapText="1"/>
      <protection hidden="1"/>
    </xf>
    <xf numFmtId="0" fontId="1" fillId="0" borderId="11" xfId="53" applyNumberFormat="1" applyFont="1" applyFill="1" applyBorder="1" applyAlignment="1" applyProtection="1">
      <alignment horizontal="justify" wrapText="1"/>
      <protection hidden="1"/>
    </xf>
    <xf numFmtId="0" fontId="1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1" fillId="0" borderId="11" xfId="53" applyNumberFormat="1" applyFont="1" applyFill="1" applyBorder="1" applyAlignment="1" applyProtection="1">
      <alignment horizontal="left" wrapText="1"/>
      <protection hidden="1"/>
    </xf>
    <xf numFmtId="0" fontId="7" fillId="24" borderId="11" xfId="0" applyFont="1" applyFill="1" applyBorder="1" applyAlignment="1">
      <alignment horizontal="justify" vertical="justify" wrapText="1"/>
    </xf>
    <xf numFmtId="0" fontId="11" fillId="24" borderId="11" xfId="0" applyFont="1" applyFill="1" applyBorder="1" applyAlignment="1">
      <alignment horizontal="justify" vertical="justify"/>
    </xf>
    <xf numFmtId="0" fontId="10" fillId="0" borderId="11" xfId="53" applyNumberFormat="1" applyFont="1" applyFill="1" applyBorder="1" applyAlignment="1" applyProtection="1">
      <alignment horizontal="left" wrapText="1"/>
      <protection hidden="1"/>
    </xf>
    <xf numFmtId="0" fontId="1" fillId="0" borderId="11" xfId="53" applyNumberFormat="1" applyFont="1" applyFill="1" applyBorder="1" applyAlignment="1" applyProtection="1">
      <alignment horizontal="left" vertical="center" wrapText="1"/>
      <protection hidden="1"/>
    </xf>
    <xf numFmtId="164" fontId="1" fillId="24" borderId="0" xfId="0" applyNumberFormat="1" applyFont="1" applyFill="1" applyBorder="1" applyAlignment="1">
      <alignment horizontal="right"/>
    </xf>
    <xf numFmtId="164" fontId="1" fillId="24" borderId="0" xfId="0" applyNumberFormat="1" applyFont="1" applyFill="1" applyAlignment="1">
      <alignment horizontal="right"/>
    </xf>
    <xf numFmtId="164" fontId="1" fillId="24" borderId="11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/>
    </xf>
    <xf numFmtId="164" fontId="1" fillId="0" borderId="11" xfId="0" applyNumberFormat="1" applyFont="1" applyBorder="1" applyAlignment="1">
      <alignment horizontal="center" vertical="center" wrapText="1"/>
    </xf>
    <xf numFmtId="164" fontId="0" fillId="0" borderId="11" xfId="0" applyNumberFormat="1" applyBorder="1" applyAlignment="1">
      <alignment/>
    </xf>
    <xf numFmtId="0" fontId="32" fillId="0" borderId="0" xfId="0" applyFont="1" applyAlignment="1">
      <alignment horizontal="right"/>
    </xf>
    <xf numFmtId="0" fontId="1" fillId="0" borderId="11" xfId="0" applyNumberFormat="1" applyFont="1" applyFill="1" applyBorder="1" applyAlignment="1" applyProtection="1">
      <alignment horizontal="left" wrapText="1"/>
      <protection/>
    </xf>
    <xf numFmtId="0" fontId="8" fillId="0" borderId="11" xfId="0" applyFont="1" applyBorder="1" applyAlignment="1">
      <alignment horizontal="left" wrapText="1"/>
    </xf>
    <xf numFmtId="1" fontId="1" fillId="0" borderId="11" xfId="0" applyNumberFormat="1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24" borderId="11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32" fillId="24" borderId="0" xfId="0" applyFont="1" applyFill="1" applyBorder="1" applyAlignment="1">
      <alignment horizontal="right"/>
    </xf>
    <xf numFmtId="1" fontId="1" fillId="0" borderId="11" xfId="0" applyNumberFormat="1" applyFont="1" applyBorder="1" applyAlignment="1">
      <alignment horizontal="justify" vertical="justify" wrapText="1"/>
    </xf>
    <xf numFmtId="0" fontId="1" fillId="0" borderId="17" xfId="53" applyNumberFormat="1" applyFont="1" applyFill="1" applyBorder="1" applyAlignment="1" applyProtection="1">
      <alignment horizontal="justify" vertical="justify" wrapText="1"/>
      <protection hidden="1"/>
    </xf>
    <xf numFmtId="49" fontId="1" fillId="0" borderId="11" xfId="0" applyNumberFormat="1" applyFont="1" applyBorder="1" applyAlignment="1">
      <alignment horizontal="justify" vertical="justify" wrapText="1"/>
    </xf>
    <xf numFmtId="0" fontId="8" fillId="0" borderId="11" xfId="0" applyFont="1" applyBorder="1" applyAlignment="1">
      <alignment horizontal="justify" vertical="justify" wrapText="1"/>
    </xf>
    <xf numFmtId="0" fontId="1" fillId="0" borderId="11" xfId="0" applyNumberFormat="1" applyFont="1" applyFill="1" applyBorder="1" applyAlignment="1" applyProtection="1">
      <alignment horizontal="justify" vertical="justify" wrapText="1"/>
      <protection/>
    </xf>
    <xf numFmtId="0" fontId="1" fillId="0" borderId="11" xfId="53" applyNumberFormat="1" applyFont="1" applyFill="1" applyBorder="1" applyAlignment="1" applyProtection="1">
      <alignment horizontal="justify" vertical="justify" wrapText="1"/>
      <protection hidden="1"/>
    </xf>
    <xf numFmtId="0" fontId="1" fillId="0" borderId="17" xfId="53" applyNumberFormat="1" applyFont="1" applyFill="1" applyBorder="1" applyAlignment="1" applyProtection="1">
      <alignment horizontal="justify" vertical="justify" wrapText="1"/>
      <protection hidden="1"/>
    </xf>
    <xf numFmtId="0" fontId="8" fillId="0" borderId="11" xfId="0" applyFont="1" applyFill="1" applyBorder="1" applyAlignment="1">
      <alignment horizontal="justify" vertical="justify" wrapText="1"/>
    </xf>
    <xf numFmtId="0" fontId="1" fillId="0" borderId="11" xfId="54" applyNumberFormat="1" applyFont="1" applyFill="1" applyBorder="1" applyAlignment="1" applyProtection="1">
      <alignment horizontal="justify" vertical="justify" wrapText="1"/>
      <protection hidden="1"/>
    </xf>
    <xf numFmtId="0" fontId="10" fillId="0" borderId="11" xfId="0" applyFont="1" applyBorder="1" applyAlignment="1">
      <alignment horizontal="justify" vertical="justify" wrapText="1"/>
    </xf>
    <xf numFmtId="0" fontId="10" fillId="0" borderId="17" xfId="53" applyNumberFormat="1" applyFont="1" applyFill="1" applyBorder="1" applyAlignment="1" applyProtection="1">
      <alignment horizontal="justify" vertical="justify" wrapText="1"/>
      <protection hidden="1"/>
    </xf>
    <xf numFmtId="0" fontId="1" fillId="0" borderId="18" xfId="53" applyNumberFormat="1" applyFont="1" applyFill="1" applyBorder="1" applyAlignment="1" applyProtection="1">
      <alignment horizontal="justify" vertical="justify" wrapText="1"/>
      <protection hidden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Alignment="1">
      <alignment horizontal="center" vertical="top"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24" borderId="0" xfId="0" applyNumberFormat="1" applyFont="1" applyFill="1" applyBorder="1" applyAlignment="1" applyProtection="1">
      <alignment horizontal="center" vertical="top"/>
      <protection/>
    </xf>
    <xf numFmtId="0" fontId="1" fillId="24" borderId="0" xfId="0" applyNumberFormat="1" applyFont="1" applyFill="1" applyBorder="1" applyAlignment="1" applyProtection="1">
      <alignment horizontal="center" vertical="top" wrapText="1"/>
      <protection/>
    </xf>
    <xf numFmtId="0" fontId="0" fillId="24" borderId="0" xfId="0" applyFill="1" applyAlignment="1">
      <alignment horizontal="center" vertical="top" wrapText="1"/>
    </xf>
    <xf numFmtId="0" fontId="1" fillId="24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6</xdr:col>
      <xdr:colOff>914400</xdr:colOff>
      <xdr:row>0</xdr:row>
      <xdr:rowOff>0</xdr:rowOff>
    </xdr:to>
    <xdr:pic>
      <xdr:nvPicPr>
        <xdr:cNvPr id="1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933450</xdr:colOff>
      <xdr:row>0</xdr:row>
      <xdr:rowOff>0</xdr:rowOff>
    </xdr:to>
    <xdr:pic>
      <xdr:nvPicPr>
        <xdr:cNvPr id="2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914400</xdr:colOff>
      <xdr:row>0</xdr:row>
      <xdr:rowOff>0</xdr:rowOff>
    </xdr:to>
    <xdr:pic>
      <xdr:nvPicPr>
        <xdr:cNvPr id="3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933450</xdr:colOff>
      <xdr:row>0</xdr:row>
      <xdr:rowOff>0</xdr:rowOff>
    </xdr:to>
    <xdr:pic>
      <xdr:nvPicPr>
        <xdr:cNvPr id="4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914400</xdr:colOff>
      <xdr:row>0</xdr:row>
      <xdr:rowOff>0</xdr:rowOff>
    </xdr:to>
    <xdr:pic>
      <xdr:nvPicPr>
        <xdr:cNvPr id="5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933450</xdr:colOff>
      <xdr:row>0</xdr:row>
      <xdr:rowOff>0</xdr:rowOff>
    </xdr:to>
    <xdr:pic>
      <xdr:nvPicPr>
        <xdr:cNvPr id="6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914400</xdr:colOff>
      <xdr:row>0</xdr:row>
      <xdr:rowOff>0</xdr:rowOff>
    </xdr:to>
    <xdr:pic>
      <xdr:nvPicPr>
        <xdr:cNvPr id="7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933450</xdr:colOff>
      <xdr:row>0</xdr:row>
      <xdr:rowOff>0</xdr:rowOff>
    </xdr:to>
    <xdr:pic>
      <xdr:nvPicPr>
        <xdr:cNvPr id="8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23"/>
  <sheetViews>
    <sheetView showZeros="0" view="pageBreakPreview" zoomScale="85" zoomScaleNormal="75" zoomScaleSheetLayoutView="85" zoomScalePageLayoutView="0" workbookViewId="0" topLeftCell="A52">
      <selection activeCell="I21" sqref="I21"/>
    </sheetView>
  </sheetViews>
  <sheetFormatPr defaultColWidth="9.00390625" defaultRowHeight="12.75"/>
  <cols>
    <col min="1" max="1" width="89.75390625" style="0" customWidth="1"/>
    <col min="2" max="2" width="15.625" style="0" customWidth="1"/>
    <col min="3" max="3" width="15.375" style="0" customWidth="1"/>
    <col min="4" max="4" width="24.00390625" style="0" customWidth="1"/>
  </cols>
  <sheetData>
    <row r="1" ht="16.5" customHeight="1"/>
    <row r="2" ht="19.5" customHeight="1" hidden="1">
      <c r="C2" s="23"/>
    </row>
    <row r="3" ht="18.75" customHeight="1" hidden="1">
      <c r="C3" s="23"/>
    </row>
    <row r="4" ht="20.25" customHeight="1" hidden="1">
      <c r="C4" s="23"/>
    </row>
    <row r="5" spans="2:3" ht="16.5" customHeight="1" hidden="1">
      <c r="B5" s="13"/>
      <c r="C5" s="23"/>
    </row>
    <row r="6" ht="16.5" customHeight="1" hidden="1">
      <c r="C6" s="8"/>
    </row>
    <row r="7" ht="16.5" customHeight="1" hidden="1">
      <c r="C7" s="23"/>
    </row>
    <row r="8" ht="16.5" customHeight="1" hidden="1">
      <c r="C8" s="23"/>
    </row>
    <row r="9" ht="16.5" customHeight="1" hidden="1">
      <c r="C9" s="23"/>
    </row>
    <row r="10" ht="16.5" customHeight="1" hidden="1">
      <c r="C10" s="23"/>
    </row>
    <row r="11" spans="1:3" ht="16.5" hidden="1">
      <c r="A11" s="2"/>
      <c r="B11" s="2"/>
      <c r="C11" s="23"/>
    </row>
    <row r="12" spans="1:3" ht="15.75" customHeight="1">
      <c r="A12" s="3"/>
      <c r="B12" s="3"/>
      <c r="C12" s="1"/>
    </row>
    <row r="13" spans="1:3" ht="17.25" customHeight="1">
      <c r="A13" s="3"/>
      <c r="B13" s="3"/>
      <c r="C13" s="23" t="s">
        <v>622</v>
      </c>
    </row>
    <row r="14" spans="1:3" ht="19.5" customHeight="1">
      <c r="A14" s="3"/>
      <c r="B14" s="3"/>
      <c r="C14" s="23" t="s">
        <v>619</v>
      </c>
    </row>
    <row r="15" spans="1:3" ht="20.25" customHeight="1">
      <c r="A15" s="3"/>
      <c r="B15" s="3"/>
      <c r="C15" s="23" t="s">
        <v>620</v>
      </c>
    </row>
    <row r="16" spans="1:3" ht="17.25" customHeight="1">
      <c r="A16" s="3"/>
      <c r="B16" s="3"/>
      <c r="C16" s="23" t="s">
        <v>621</v>
      </c>
    </row>
    <row r="17" spans="1:3" ht="10.5" customHeight="1">
      <c r="A17" s="3"/>
      <c r="B17" s="3"/>
      <c r="C17" s="1"/>
    </row>
    <row r="18" spans="1:3" ht="10.5" customHeight="1">
      <c r="A18" s="3"/>
      <c r="B18" s="3"/>
      <c r="C18" s="1"/>
    </row>
    <row r="19" spans="1:3" ht="10.5" customHeight="1">
      <c r="A19" s="3"/>
      <c r="B19" s="3"/>
      <c r="C19" s="1"/>
    </row>
    <row r="20" spans="1:3" ht="18.75" customHeight="1">
      <c r="A20" s="167" t="s">
        <v>946</v>
      </c>
      <c r="B20" s="168"/>
      <c r="C20" s="168"/>
    </row>
    <row r="21" spans="1:4" ht="21" customHeight="1">
      <c r="A21" s="171" t="s">
        <v>945</v>
      </c>
      <c r="B21" s="172"/>
      <c r="C21" s="172"/>
      <c r="D21" s="168"/>
    </row>
    <row r="22" spans="1:3" ht="6.75" customHeight="1" hidden="1">
      <c r="A22" s="4"/>
      <c r="B22" s="4"/>
      <c r="C22" s="4"/>
    </row>
    <row r="23" spans="1:3" ht="16.5" customHeight="1" hidden="1">
      <c r="A23" s="2" t="s">
        <v>45</v>
      </c>
      <c r="B23" s="2"/>
      <c r="C23" s="2"/>
    </row>
    <row r="24" spans="1:3" ht="21" customHeight="1">
      <c r="A24" s="173" t="s">
        <v>947</v>
      </c>
      <c r="B24" s="173"/>
      <c r="C24" s="173"/>
    </row>
    <row r="25" spans="1:3" ht="15" customHeight="1">
      <c r="A25" s="2"/>
      <c r="B25" s="2"/>
      <c r="C25" s="2"/>
    </row>
    <row r="26" spans="1:4" ht="15.75">
      <c r="A26" s="2"/>
      <c r="B26" s="2"/>
      <c r="C26" s="2"/>
      <c r="D26" s="145" t="s">
        <v>944</v>
      </c>
    </row>
    <row r="27" spans="1:4" ht="36.75" customHeight="1">
      <c r="A27" s="169" t="s">
        <v>46</v>
      </c>
      <c r="B27" s="169" t="s">
        <v>47</v>
      </c>
      <c r="C27" s="169" t="s">
        <v>48</v>
      </c>
      <c r="D27" s="165" t="s">
        <v>74</v>
      </c>
    </row>
    <row r="28" spans="1:4" ht="17.25" customHeight="1">
      <c r="A28" s="170"/>
      <c r="B28" s="170"/>
      <c r="C28" s="170"/>
      <c r="D28" s="166"/>
    </row>
    <row r="29" spans="1:4" ht="8.25" customHeight="1" hidden="1">
      <c r="A29" s="9"/>
      <c r="B29" s="10"/>
      <c r="C29" s="11"/>
      <c r="D29" s="116"/>
    </row>
    <row r="30" spans="1:4" ht="18" customHeight="1">
      <c r="A30" s="87" t="s">
        <v>49</v>
      </c>
      <c r="B30" s="46" t="s">
        <v>50</v>
      </c>
      <c r="C30" s="46"/>
      <c r="D30" s="77">
        <f>SUM(D31:D38)</f>
        <v>275606.39999999997</v>
      </c>
    </row>
    <row r="31" spans="1:4" ht="34.5" customHeight="1">
      <c r="A31" s="148" t="s">
        <v>133</v>
      </c>
      <c r="B31" s="46" t="s">
        <v>50</v>
      </c>
      <c r="C31" s="46" t="s">
        <v>51</v>
      </c>
      <c r="D31" s="77">
        <f>'прил.5'!G19</f>
        <v>2174.6</v>
      </c>
    </row>
    <row r="32" spans="1:4" ht="36" customHeight="1">
      <c r="A32" s="146" t="s">
        <v>806</v>
      </c>
      <c r="B32" s="46" t="s">
        <v>50</v>
      </c>
      <c r="C32" s="46" t="s">
        <v>52</v>
      </c>
      <c r="D32" s="78">
        <f>'прил.5'!G23</f>
        <v>18307.8</v>
      </c>
    </row>
    <row r="33" spans="1:4" ht="51.75" customHeight="1">
      <c r="A33" s="147" t="s">
        <v>144</v>
      </c>
      <c r="B33" s="46" t="s">
        <v>50</v>
      </c>
      <c r="C33" s="46" t="s">
        <v>53</v>
      </c>
      <c r="D33" s="77">
        <f>'прил.5'!G31</f>
        <v>100039.9</v>
      </c>
    </row>
    <row r="34" spans="1:4" ht="19.5" customHeight="1">
      <c r="A34" s="147" t="s">
        <v>807</v>
      </c>
      <c r="B34" s="46" t="s">
        <v>50</v>
      </c>
      <c r="C34" s="46" t="s">
        <v>155</v>
      </c>
      <c r="D34" s="77">
        <f>'прил.5'!G45</f>
        <v>39.7</v>
      </c>
    </row>
    <row r="35" spans="1:4" ht="34.5" customHeight="1">
      <c r="A35" s="146" t="s">
        <v>230</v>
      </c>
      <c r="B35" s="46" t="s">
        <v>50</v>
      </c>
      <c r="C35" s="46" t="s">
        <v>54</v>
      </c>
      <c r="D35" s="77">
        <f>'прил.5'!G48</f>
        <v>27357.600000000002</v>
      </c>
    </row>
    <row r="36" spans="1:4" ht="18" customHeight="1">
      <c r="A36" s="151" t="s">
        <v>738</v>
      </c>
      <c r="B36" s="46" t="s">
        <v>50</v>
      </c>
      <c r="C36" s="46" t="s">
        <v>729</v>
      </c>
      <c r="D36" s="77">
        <f>'прил.5'!G58</f>
        <v>293.9</v>
      </c>
    </row>
    <row r="37" spans="1:4" ht="18" customHeight="1">
      <c r="A37" s="146" t="s">
        <v>481</v>
      </c>
      <c r="B37" s="46" t="s">
        <v>50</v>
      </c>
      <c r="C37" s="46" t="s">
        <v>158</v>
      </c>
      <c r="D37" s="77">
        <f>'прил.5'!G62</f>
        <v>0</v>
      </c>
    </row>
    <row r="38" spans="1:4" ht="19.5" customHeight="1">
      <c r="A38" s="146" t="s">
        <v>483</v>
      </c>
      <c r="B38" s="46" t="s">
        <v>50</v>
      </c>
      <c r="C38" s="46" t="s">
        <v>710</v>
      </c>
      <c r="D38" s="77">
        <f>'прил.5'!G66</f>
        <v>127392.9</v>
      </c>
    </row>
    <row r="39" spans="1:4" ht="34.5" customHeight="1">
      <c r="A39" s="87" t="s">
        <v>355</v>
      </c>
      <c r="B39" s="46" t="s">
        <v>52</v>
      </c>
      <c r="C39" s="46"/>
      <c r="D39" s="77">
        <f>SUM(D40:D42)</f>
        <v>57579.3</v>
      </c>
    </row>
    <row r="40" spans="1:4" ht="19.5" customHeight="1">
      <c r="A40" s="146" t="s">
        <v>822</v>
      </c>
      <c r="B40" s="46" t="s">
        <v>52</v>
      </c>
      <c r="C40" s="46" t="s">
        <v>51</v>
      </c>
      <c r="D40" s="77">
        <f>'прил.5'!G110</f>
        <v>12988.599999999999</v>
      </c>
    </row>
    <row r="41" spans="1:4" ht="33.75" customHeight="1">
      <c r="A41" s="146" t="s">
        <v>825</v>
      </c>
      <c r="B41" s="46" t="s">
        <v>52</v>
      </c>
      <c r="C41" s="46" t="s">
        <v>153</v>
      </c>
      <c r="D41" s="77">
        <f>'прил.5'!G122</f>
        <v>44590.700000000004</v>
      </c>
    </row>
    <row r="42" spans="1:4" ht="33" customHeight="1" hidden="1">
      <c r="A42" s="87" t="s">
        <v>386</v>
      </c>
      <c r="B42" s="46" t="s">
        <v>52</v>
      </c>
      <c r="C42" s="46" t="s">
        <v>763</v>
      </c>
      <c r="D42" s="77">
        <f>'прил.5'!G132</f>
        <v>0</v>
      </c>
    </row>
    <row r="43" spans="1:4" ht="15.75" customHeight="1">
      <c r="A43" s="87" t="s">
        <v>154</v>
      </c>
      <c r="B43" s="46" t="s">
        <v>53</v>
      </c>
      <c r="C43" s="46"/>
      <c r="D43" s="77">
        <f>SUM(D44:D47)</f>
        <v>219820.7</v>
      </c>
    </row>
    <row r="44" spans="1:4" ht="19.5" customHeight="1">
      <c r="A44" s="149" t="s">
        <v>827</v>
      </c>
      <c r="B44" s="46" t="s">
        <v>53</v>
      </c>
      <c r="C44" s="46" t="s">
        <v>50</v>
      </c>
      <c r="D44" s="77">
        <f>'прил.5'!G136</f>
        <v>5669.5</v>
      </c>
    </row>
    <row r="45" spans="1:4" ht="19.5" customHeight="1">
      <c r="A45" s="150" t="s">
        <v>948</v>
      </c>
      <c r="B45" s="46" t="s">
        <v>53</v>
      </c>
      <c r="C45" s="46" t="s">
        <v>156</v>
      </c>
      <c r="D45" s="77">
        <f>'прил.5'!G145</f>
        <v>1500</v>
      </c>
    </row>
    <row r="46" spans="1:4" ht="16.5" customHeight="1">
      <c r="A46" s="146" t="s">
        <v>828</v>
      </c>
      <c r="B46" s="46" t="s">
        <v>53</v>
      </c>
      <c r="C46" s="46" t="s">
        <v>693</v>
      </c>
      <c r="D46" s="77">
        <f>'прил.5'!G149</f>
        <v>53208.5</v>
      </c>
    </row>
    <row r="47" spans="1:4" ht="17.25" customHeight="1">
      <c r="A47" s="146" t="s">
        <v>640</v>
      </c>
      <c r="B47" s="46" t="s">
        <v>53</v>
      </c>
      <c r="C47" s="46" t="s">
        <v>730</v>
      </c>
      <c r="D47" s="77">
        <f>'прил.5'!G153</f>
        <v>159442.7</v>
      </c>
    </row>
    <row r="48" spans="1:4" ht="17.25" customHeight="1">
      <c r="A48" s="87" t="s">
        <v>159</v>
      </c>
      <c r="B48" s="46" t="s">
        <v>155</v>
      </c>
      <c r="C48" s="46"/>
      <c r="D48" s="77">
        <f>SUM(D49:D52)</f>
        <v>1458616</v>
      </c>
    </row>
    <row r="49" spans="1:4" ht="16.5">
      <c r="A49" s="87" t="s">
        <v>295</v>
      </c>
      <c r="B49" s="46" t="s">
        <v>155</v>
      </c>
      <c r="C49" s="46" t="s">
        <v>50</v>
      </c>
      <c r="D49" s="77">
        <f>'прил.5'!G193</f>
        <v>174810.7</v>
      </c>
    </row>
    <row r="50" spans="1:4" ht="16.5">
      <c r="A50" s="87" t="s">
        <v>838</v>
      </c>
      <c r="B50" s="46" t="s">
        <v>155</v>
      </c>
      <c r="C50" s="46" t="s">
        <v>51</v>
      </c>
      <c r="D50" s="77">
        <f>'прил.5'!G236</f>
        <v>38508.4</v>
      </c>
    </row>
    <row r="51" spans="1:4" ht="16.5">
      <c r="A51" s="91" t="s">
        <v>841</v>
      </c>
      <c r="B51" s="46" t="s">
        <v>155</v>
      </c>
      <c r="C51" s="46" t="s">
        <v>52</v>
      </c>
      <c r="D51" s="77">
        <f>'прил.5'!G263</f>
        <v>1228168.4</v>
      </c>
    </row>
    <row r="52" spans="1:4" ht="18.75" customHeight="1">
      <c r="A52" s="87" t="s">
        <v>597</v>
      </c>
      <c r="B52" s="46" t="s">
        <v>155</v>
      </c>
      <c r="C52" s="46" t="s">
        <v>155</v>
      </c>
      <c r="D52" s="77">
        <f>'прил.5'!G312</f>
        <v>17128.5</v>
      </c>
    </row>
    <row r="53" spans="1:4" ht="16.5">
      <c r="A53" s="87" t="s">
        <v>243</v>
      </c>
      <c r="B53" s="46" t="s">
        <v>54</v>
      </c>
      <c r="C53" s="46"/>
      <c r="D53" s="77">
        <f>SUM(D55,D54)</f>
        <v>16381.7</v>
      </c>
    </row>
    <row r="54" spans="1:4" ht="18" customHeight="1">
      <c r="A54" s="93" t="s">
        <v>864</v>
      </c>
      <c r="B54" s="46" t="s">
        <v>54</v>
      </c>
      <c r="C54" s="46" t="s">
        <v>52</v>
      </c>
      <c r="D54" s="77">
        <f>'прил.5'!G317</f>
        <v>2139.2</v>
      </c>
    </row>
    <row r="55" spans="1:4" ht="18.75" customHeight="1">
      <c r="A55" s="87" t="s">
        <v>865</v>
      </c>
      <c r="B55" s="46" t="s">
        <v>54</v>
      </c>
      <c r="C55" s="46" t="s">
        <v>155</v>
      </c>
      <c r="D55" s="77">
        <f>'прил.5'!G321</f>
        <v>14242.5</v>
      </c>
    </row>
    <row r="56" spans="1:4" ht="16.5">
      <c r="A56" s="87" t="s">
        <v>246</v>
      </c>
      <c r="B56" s="46" t="s">
        <v>729</v>
      </c>
      <c r="C56" s="46"/>
      <c r="D56" s="77">
        <f>SUM(D57:D62)</f>
        <v>2525476.4</v>
      </c>
    </row>
    <row r="57" spans="1:4" ht="16.5">
      <c r="A57" s="146" t="s">
        <v>659</v>
      </c>
      <c r="B57" s="46" t="s">
        <v>729</v>
      </c>
      <c r="C57" s="46" t="s">
        <v>50</v>
      </c>
      <c r="D57" s="77">
        <f>'прил.5'!G335</f>
        <v>963650.6000000001</v>
      </c>
    </row>
    <row r="58" spans="1:4" ht="16.5">
      <c r="A58" s="146" t="s">
        <v>872</v>
      </c>
      <c r="B58" s="46" t="s">
        <v>729</v>
      </c>
      <c r="C58" s="46" t="s">
        <v>51</v>
      </c>
      <c r="D58" s="77">
        <f>'прил.5'!G345</f>
        <v>1298205.2999999998</v>
      </c>
    </row>
    <row r="59" spans="1:4" ht="16.5" hidden="1">
      <c r="A59" s="147" t="s">
        <v>136</v>
      </c>
      <c r="B59" s="46" t="s">
        <v>729</v>
      </c>
      <c r="C59" s="46" t="s">
        <v>52</v>
      </c>
      <c r="D59" s="77">
        <f>'прил.5'!G384</f>
        <v>0</v>
      </c>
    </row>
    <row r="60" spans="1:4" ht="33" customHeight="1" hidden="1">
      <c r="A60" s="146" t="s">
        <v>765</v>
      </c>
      <c r="B60" s="46" t="s">
        <v>729</v>
      </c>
      <c r="C60" s="46" t="s">
        <v>155</v>
      </c>
      <c r="D60" s="77">
        <f>'прил.5'!G388</f>
        <v>0</v>
      </c>
    </row>
    <row r="61" spans="1:4" ht="16.5">
      <c r="A61" s="146" t="s">
        <v>388</v>
      </c>
      <c r="B61" s="46" t="s">
        <v>729</v>
      </c>
      <c r="C61" s="46" t="s">
        <v>729</v>
      </c>
      <c r="D61" s="77">
        <f>'прил.5'!G394</f>
        <v>84610.8</v>
      </c>
    </row>
    <row r="62" spans="1:4" ht="16.5">
      <c r="A62" s="146" t="s">
        <v>880</v>
      </c>
      <c r="B62" s="46" t="s">
        <v>729</v>
      </c>
      <c r="C62" s="46" t="s">
        <v>153</v>
      </c>
      <c r="D62" s="77">
        <f>'прил.5'!G425</f>
        <v>179009.69999999998</v>
      </c>
    </row>
    <row r="63" spans="1:4" ht="17.25" customHeight="1">
      <c r="A63" s="87" t="s">
        <v>506</v>
      </c>
      <c r="B63" s="46" t="s">
        <v>156</v>
      </c>
      <c r="C63" s="46"/>
      <c r="D63" s="77">
        <f>SUM(D64:D65)</f>
        <v>247754.99999999997</v>
      </c>
    </row>
    <row r="64" spans="1:4" ht="18.75" customHeight="1">
      <c r="A64" s="146" t="s">
        <v>940</v>
      </c>
      <c r="B64" s="46" t="s">
        <v>156</v>
      </c>
      <c r="C64" s="46" t="s">
        <v>50</v>
      </c>
      <c r="D64" s="77">
        <f>'прил.5'!G496</f>
        <v>233112.99999999997</v>
      </c>
    </row>
    <row r="65" spans="1:8" s="20" customFormat="1" ht="17.25" customHeight="1">
      <c r="A65" s="146" t="s">
        <v>890</v>
      </c>
      <c r="B65" s="46" t="s">
        <v>156</v>
      </c>
      <c r="C65" s="46" t="s">
        <v>53</v>
      </c>
      <c r="D65" s="77">
        <f>'прил.5'!G546</f>
        <v>14641.999999999998</v>
      </c>
      <c r="E65" s="13"/>
      <c r="F65" s="13"/>
      <c r="G65" s="13"/>
      <c r="H65" s="13"/>
    </row>
    <row r="66" spans="1:8" s="21" customFormat="1" ht="16.5">
      <c r="A66" s="87" t="s">
        <v>711</v>
      </c>
      <c r="B66" s="46" t="s">
        <v>153</v>
      </c>
      <c r="C66" s="46"/>
      <c r="D66" s="77">
        <f>SUM(D67:D72)</f>
        <v>578641.6000000001</v>
      </c>
      <c r="E66" s="13"/>
      <c r="F66" s="13"/>
      <c r="G66" s="13"/>
      <c r="H66" s="13"/>
    </row>
    <row r="67" spans="1:8" ht="18.75" customHeight="1">
      <c r="A67" s="146" t="s">
        <v>762</v>
      </c>
      <c r="B67" s="46" t="s">
        <v>153</v>
      </c>
      <c r="C67" s="46" t="s">
        <v>50</v>
      </c>
      <c r="D67" s="77">
        <f>'прил.5'!G574</f>
        <v>178279.59999999998</v>
      </c>
      <c r="E67" s="13"/>
      <c r="F67" s="13"/>
      <c r="G67" s="13"/>
      <c r="H67" s="13"/>
    </row>
    <row r="68" spans="1:8" ht="18.75" customHeight="1">
      <c r="A68" s="146" t="s">
        <v>893</v>
      </c>
      <c r="B68" s="46" t="s">
        <v>153</v>
      </c>
      <c r="C68" s="46" t="s">
        <v>51</v>
      </c>
      <c r="D68" s="77">
        <f>'прил.5'!G594</f>
        <v>53536.7</v>
      </c>
      <c r="E68" s="13"/>
      <c r="F68" s="13"/>
      <c r="G68" s="13"/>
      <c r="H68" s="13"/>
    </row>
    <row r="69" spans="1:8" s="18" customFormat="1" ht="19.5" customHeight="1">
      <c r="A69" s="146" t="s">
        <v>895</v>
      </c>
      <c r="B69" s="51" t="s">
        <v>153</v>
      </c>
      <c r="C69" s="51" t="s">
        <v>52</v>
      </c>
      <c r="D69" s="79">
        <f>'прил.5'!G614</f>
        <v>3246.1000000000004</v>
      </c>
      <c r="E69" s="24"/>
      <c r="F69" s="24"/>
      <c r="G69" s="24"/>
      <c r="H69" s="24"/>
    </row>
    <row r="70" spans="1:8" s="26" customFormat="1" ht="19.5" customHeight="1">
      <c r="A70" s="151" t="s">
        <v>896</v>
      </c>
      <c r="B70" s="51" t="s">
        <v>153</v>
      </c>
      <c r="C70" s="51" t="s">
        <v>53</v>
      </c>
      <c r="D70" s="79">
        <f>'прил.5'!G625</f>
        <v>157431.40000000002</v>
      </c>
      <c r="E70" s="24"/>
      <c r="F70" s="24"/>
      <c r="G70" s="24"/>
      <c r="H70" s="24"/>
    </row>
    <row r="71" spans="1:8" s="21" customFormat="1" ht="20.25" customHeight="1">
      <c r="A71" s="151" t="s">
        <v>899</v>
      </c>
      <c r="B71" s="46" t="s">
        <v>153</v>
      </c>
      <c r="C71" s="46" t="s">
        <v>155</v>
      </c>
      <c r="D71" s="77">
        <f>'прил.5'!G636</f>
        <v>8052.8</v>
      </c>
      <c r="E71" s="13"/>
      <c r="F71" s="13"/>
      <c r="G71" s="13"/>
      <c r="H71" s="13"/>
    </row>
    <row r="72" spans="1:4" s="13" customFormat="1" ht="18" customHeight="1">
      <c r="A72" s="151" t="s">
        <v>901</v>
      </c>
      <c r="B72" s="46" t="s">
        <v>153</v>
      </c>
      <c r="C72" s="46" t="s">
        <v>153</v>
      </c>
      <c r="D72" s="77">
        <f>'прил.5'!G642</f>
        <v>178095</v>
      </c>
    </row>
    <row r="73" spans="1:4" ht="16.5">
      <c r="A73" s="87" t="s">
        <v>692</v>
      </c>
      <c r="B73" s="46" t="s">
        <v>693</v>
      </c>
      <c r="C73" s="46"/>
      <c r="D73" s="77">
        <f>SUM(D74:D78)</f>
        <v>1127091.3</v>
      </c>
    </row>
    <row r="74" spans="1:4" ht="16.5">
      <c r="A74" s="146" t="s">
        <v>941</v>
      </c>
      <c r="B74" s="46" t="s">
        <v>693</v>
      </c>
      <c r="C74" s="46" t="s">
        <v>50</v>
      </c>
      <c r="D74" s="77">
        <f>'прил.5'!G692</f>
        <v>4785.8</v>
      </c>
    </row>
    <row r="75" spans="1:4" ht="16.5">
      <c r="A75" s="146" t="s">
        <v>309</v>
      </c>
      <c r="B75" s="46" t="s">
        <v>693</v>
      </c>
      <c r="C75" s="46" t="s">
        <v>51</v>
      </c>
      <c r="D75" s="77">
        <f>'прил.5'!G696</f>
        <v>97339.6</v>
      </c>
    </row>
    <row r="76" spans="1:4" ht="16.5">
      <c r="A76" s="146" t="s">
        <v>547</v>
      </c>
      <c r="B76" s="46" t="s">
        <v>693</v>
      </c>
      <c r="C76" s="46" t="s">
        <v>52</v>
      </c>
      <c r="D76" s="77">
        <f>'прил.5'!G710</f>
        <v>885031</v>
      </c>
    </row>
    <row r="77" spans="1:4" ht="16.5">
      <c r="A77" s="147" t="s">
        <v>942</v>
      </c>
      <c r="B77" s="46" t="s">
        <v>693</v>
      </c>
      <c r="C77" s="46" t="s">
        <v>53</v>
      </c>
      <c r="D77" s="77">
        <f>'прил.5'!G771</f>
        <v>77746.4</v>
      </c>
    </row>
    <row r="78" spans="1:4" ht="18" customHeight="1">
      <c r="A78" s="146" t="s">
        <v>914</v>
      </c>
      <c r="B78" s="46" t="s">
        <v>693</v>
      </c>
      <c r="C78" s="46" t="s">
        <v>54</v>
      </c>
      <c r="D78" s="77">
        <f>'прил.5'!G777</f>
        <v>62188.500000000015</v>
      </c>
    </row>
    <row r="79" spans="1:4" ht="18" customHeight="1">
      <c r="A79" s="87" t="s">
        <v>713</v>
      </c>
      <c r="B79" s="46" t="s">
        <v>158</v>
      </c>
      <c r="C79" s="46"/>
      <c r="D79" s="77">
        <f>SUM(D80:D83)</f>
        <v>539551.5</v>
      </c>
    </row>
    <row r="80" spans="1:4" ht="18" customHeight="1">
      <c r="A80" s="146" t="s">
        <v>915</v>
      </c>
      <c r="B80" s="46" t="s">
        <v>158</v>
      </c>
      <c r="C80" s="46" t="s">
        <v>50</v>
      </c>
      <c r="D80" s="77">
        <f>'прил.5'!G814</f>
        <v>179547.69999999998</v>
      </c>
    </row>
    <row r="81" spans="1:4" ht="18" customHeight="1">
      <c r="A81" s="146" t="s">
        <v>922</v>
      </c>
      <c r="B81" s="46" t="s">
        <v>158</v>
      </c>
      <c r="C81" s="46" t="s">
        <v>51</v>
      </c>
      <c r="D81" s="77">
        <f>'прил.5'!G828</f>
        <v>436.1</v>
      </c>
    </row>
    <row r="82" spans="1:4" ht="18" customHeight="1">
      <c r="A82" s="151" t="s">
        <v>927</v>
      </c>
      <c r="B82" s="46" t="s">
        <v>158</v>
      </c>
      <c r="C82" s="46" t="s">
        <v>52</v>
      </c>
      <c r="D82" s="77">
        <f>'прил.5'!G832</f>
        <v>350000</v>
      </c>
    </row>
    <row r="83" spans="1:4" ht="18" customHeight="1">
      <c r="A83" s="146" t="s">
        <v>930</v>
      </c>
      <c r="B83" s="46" t="s">
        <v>158</v>
      </c>
      <c r="C83" s="46" t="s">
        <v>155</v>
      </c>
      <c r="D83" s="77">
        <f>'прил.5'!G837</f>
        <v>9567.7</v>
      </c>
    </row>
    <row r="84" spans="1:4" ht="18" customHeight="1">
      <c r="A84" s="87" t="s">
        <v>716</v>
      </c>
      <c r="B84" s="46" t="s">
        <v>730</v>
      </c>
      <c r="C84" s="46"/>
      <c r="D84" s="77">
        <f>SUM(D85:D85)</f>
        <v>43680.399999999994</v>
      </c>
    </row>
    <row r="85" spans="1:4" ht="18" customHeight="1">
      <c r="A85" s="146" t="s">
        <v>931</v>
      </c>
      <c r="B85" s="46" t="s">
        <v>730</v>
      </c>
      <c r="C85" s="46" t="s">
        <v>51</v>
      </c>
      <c r="D85" s="77">
        <f>'прил.5'!G853</f>
        <v>43680.399999999994</v>
      </c>
    </row>
    <row r="86" spans="1:4" ht="18.75" customHeight="1">
      <c r="A86" s="87" t="s">
        <v>717</v>
      </c>
      <c r="B86" s="46" t="s">
        <v>710</v>
      </c>
      <c r="C86" s="46"/>
      <c r="D86" s="77">
        <f>SUM(D87)</f>
        <v>1273</v>
      </c>
    </row>
    <row r="87" spans="1:4" ht="16.5" customHeight="1">
      <c r="A87" s="146" t="s">
        <v>943</v>
      </c>
      <c r="B87" s="46" t="s">
        <v>710</v>
      </c>
      <c r="C87" s="46" t="s">
        <v>50</v>
      </c>
      <c r="D87" s="77">
        <f>'прил.5'!G865</f>
        <v>1273</v>
      </c>
    </row>
    <row r="88" spans="1:4" s="17" customFormat="1" ht="21.75" customHeight="1">
      <c r="A88" s="101" t="s">
        <v>0</v>
      </c>
      <c r="B88" s="52"/>
      <c r="C88" s="52"/>
      <c r="D88" s="80">
        <f>D30+D39+D43+D48+D53+D56+D63+D66+D73+D79+D84+D86</f>
        <v>7091473.3</v>
      </c>
    </row>
    <row r="89" spans="1:3" s="17" customFormat="1" ht="16.5" hidden="1">
      <c r="A89" s="119" t="s">
        <v>115</v>
      </c>
      <c r="B89" s="120"/>
      <c r="C89" s="120"/>
    </row>
    <row r="90" spans="1:3" s="17" customFormat="1" ht="16.5" hidden="1">
      <c r="A90" s="101" t="s">
        <v>116</v>
      </c>
      <c r="B90" s="16"/>
      <c r="C90" s="16"/>
    </row>
    <row r="91" ht="12.75">
      <c r="A91" s="112"/>
    </row>
    <row r="92" ht="2.25" customHeight="1">
      <c r="A92" s="107"/>
    </row>
    <row r="93" spans="1:4" ht="12.75">
      <c r="A93" s="107"/>
      <c r="D93" s="7">
        <f>D88-'прил.5'!G868</f>
        <v>0</v>
      </c>
    </row>
    <row r="94" ht="12.75">
      <c r="A94" s="107"/>
    </row>
    <row r="95" ht="12.75">
      <c r="A95" s="107"/>
    </row>
    <row r="96" ht="12.75">
      <c r="A96" s="107"/>
    </row>
    <row r="97" ht="12.75">
      <c r="A97" s="107"/>
    </row>
    <row r="98" ht="12.75">
      <c r="A98" s="107"/>
    </row>
    <row r="99" ht="12.75">
      <c r="A99" s="107"/>
    </row>
    <row r="100" ht="12.75">
      <c r="A100" s="107"/>
    </row>
    <row r="101" ht="12.75">
      <c r="A101" s="107"/>
    </row>
    <row r="102" ht="12.75">
      <c r="A102" s="107"/>
    </row>
    <row r="103" ht="12.75">
      <c r="A103" s="107"/>
    </row>
    <row r="104" ht="12.75">
      <c r="A104" s="107"/>
    </row>
    <row r="105" ht="12.75">
      <c r="A105" s="107"/>
    </row>
    <row r="106" ht="12.75">
      <c r="A106" s="107"/>
    </row>
    <row r="107" ht="12.75">
      <c r="A107" s="107"/>
    </row>
    <row r="108" ht="12.75">
      <c r="A108" s="107"/>
    </row>
    <row r="109" ht="12.75">
      <c r="A109" s="107"/>
    </row>
    <row r="110" ht="12.75">
      <c r="A110" s="107"/>
    </row>
    <row r="111" ht="12.75">
      <c r="A111" s="107"/>
    </row>
    <row r="112" ht="12.75">
      <c r="A112" s="107"/>
    </row>
    <row r="113" ht="12.75">
      <c r="A113" s="107"/>
    </row>
    <row r="114" ht="12.75">
      <c r="A114" s="107"/>
    </row>
    <row r="115" ht="12.75">
      <c r="A115" s="107"/>
    </row>
    <row r="116" ht="12.75">
      <c r="A116" s="107"/>
    </row>
    <row r="117" ht="12.75">
      <c r="A117" s="107"/>
    </row>
    <row r="118" ht="12.75">
      <c r="A118" s="107"/>
    </row>
    <row r="119" ht="12.75">
      <c r="A119" s="107"/>
    </row>
    <row r="120" ht="12.75">
      <c r="A120" s="107"/>
    </row>
    <row r="121" ht="12.75">
      <c r="A121" s="107"/>
    </row>
    <row r="122" ht="12.75">
      <c r="A122" s="107"/>
    </row>
    <row r="123" ht="12.75">
      <c r="A123" s="107"/>
    </row>
    <row r="124" ht="12.75">
      <c r="A124" s="107"/>
    </row>
    <row r="125" ht="12.75">
      <c r="A125" s="107"/>
    </row>
    <row r="126" ht="12.75">
      <c r="A126" s="107"/>
    </row>
    <row r="127" ht="12.75">
      <c r="A127" s="107"/>
    </row>
    <row r="128" ht="12.75">
      <c r="A128" s="107"/>
    </row>
    <row r="129" ht="12.75">
      <c r="A129" s="107"/>
    </row>
    <row r="130" ht="12.75">
      <c r="A130" s="107"/>
    </row>
    <row r="131" ht="12.75">
      <c r="A131" s="107"/>
    </row>
    <row r="132" ht="12.75">
      <c r="A132" s="107"/>
    </row>
    <row r="133" ht="12.75">
      <c r="A133" s="107"/>
    </row>
    <row r="134" ht="12.75">
      <c r="A134" s="107"/>
    </row>
    <row r="135" ht="12.75">
      <c r="A135" s="107"/>
    </row>
    <row r="136" ht="12.75">
      <c r="A136" s="107"/>
    </row>
    <row r="137" ht="12.75">
      <c r="A137" s="107"/>
    </row>
    <row r="138" ht="12.75">
      <c r="A138" s="107"/>
    </row>
    <row r="139" ht="12.75">
      <c r="A139" s="107"/>
    </row>
    <row r="140" ht="12.75">
      <c r="A140" s="107"/>
    </row>
    <row r="141" ht="12.75">
      <c r="A141" s="107"/>
    </row>
    <row r="142" ht="12.75">
      <c r="A142" s="107"/>
    </row>
    <row r="143" ht="12.75">
      <c r="A143" s="107"/>
    </row>
    <row r="144" ht="12.75">
      <c r="A144" s="107"/>
    </row>
    <row r="145" ht="12.75">
      <c r="A145" s="107"/>
    </row>
    <row r="146" ht="12.75">
      <c r="A146" s="107"/>
    </row>
    <row r="147" ht="12.75">
      <c r="A147" s="107"/>
    </row>
    <row r="148" ht="12.75">
      <c r="A148" s="107"/>
    </row>
    <row r="149" ht="12.75">
      <c r="A149" s="107"/>
    </row>
    <row r="150" ht="12.75">
      <c r="A150" s="107"/>
    </row>
    <row r="151" ht="12.75">
      <c r="A151" s="107"/>
    </row>
    <row r="152" ht="12.75">
      <c r="A152" s="107"/>
    </row>
    <row r="153" ht="12.75">
      <c r="A153" s="107"/>
    </row>
    <row r="154" ht="12.75">
      <c r="A154" s="107"/>
    </row>
    <row r="155" ht="12.75">
      <c r="A155" s="107"/>
    </row>
    <row r="156" ht="12.75">
      <c r="A156" s="107"/>
    </row>
    <row r="157" ht="12.75">
      <c r="A157" s="107"/>
    </row>
    <row r="158" ht="12.75">
      <c r="A158" s="107"/>
    </row>
    <row r="159" ht="12.75">
      <c r="A159" s="107"/>
    </row>
    <row r="160" ht="12.75">
      <c r="A160" s="107"/>
    </row>
    <row r="161" ht="12.75">
      <c r="A161" s="107"/>
    </row>
    <row r="162" ht="12.75">
      <c r="A162" s="107"/>
    </row>
    <row r="163" ht="12.75">
      <c r="A163" s="107"/>
    </row>
    <row r="164" ht="12.75">
      <c r="A164" s="107"/>
    </row>
    <row r="165" ht="12.75">
      <c r="A165" s="107"/>
    </row>
    <row r="166" ht="12.75">
      <c r="A166" s="107"/>
    </row>
    <row r="167" ht="12.75">
      <c r="A167" s="107"/>
    </row>
    <row r="168" ht="12.75">
      <c r="A168" s="107"/>
    </row>
    <row r="169" ht="12.75">
      <c r="A169" s="107"/>
    </row>
    <row r="170" ht="12.75">
      <c r="A170" s="107"/>
    </row>
    <row r="171" ht="12.75">
      <c r="A171" s="107"/>
    </row>
    <row r="172" ht="12.75">
      <c r="A172" s="107"/>
    </row>
    <row r="173" ht="12.75">
      <c r="A173" s="107"/>
    </row>
    <row r="174" ht="12.75">
      <c r="A174" s="107"/>
    </row>
    <row r="175" ht="12.75">
      <c r="A175" s="107"/>
    </row>
    <row r="176" ht="12.75">
      <c r="A176" s="107"/>
    </row>
    <row r="177" ht="12.75">
      <c r="A177" s="107"/>
    </row>
    <row r="178" ht="12.75">
      <c r="A178" s="107"/>
    </row>
    <row r="179" ht="12.75">
      <c r="A179" s="107"/>
    </row>
    <row r="180" ht="12.75">
      <c r="A180" s="107"/>
    </row>
    <row r="181" ht="12.75">
      <c r="A181" s="107"/>
    </row>
    <row r="182" ht="12.75">
      <c r="A182" s="107"/>
    </row>
    <row r="183" ht="12.75">
      <c r="A183" s="107"/>
    </row>
    <row r="184" ht="12.75">
      <c r="A184" s="107"/>
    </row>
    <row r="185" ht="12.75">
      <c r="A185" s="107"/>
    </row>
    <row r="186" ht="12.75">
      <c r="A186" s="107"/>
    </row>
    <row r="187" ht="12.75">
      <c r="A187" s="107"/>
    </row>
    <row r="188" ht="12.75">
      <c r="A188" s="107"/>
    </row>
    <row r="189" ht="12.75">
      <c r="A189" s="107"/>
    </row>
    <row r="190" ht="12.75">
      <c r="A190" s="107"/>
    </row>
    <row r="191" ht="12.75">
      <c r="A191" s="107"/>
    </row>
    <row r="192" ht="12.75">
      <c r="A192" s="107"/>
    </row>
    <row r="193" ht="12.75">
      <c r="A193" s="107"/>
    </row>
    <row r="194" ht="12.75">
      <c r="A194" s="107"/>
    </row>
    <row r="195" ht="12.75">
      <c r="A195" s="107"/>
    </row>
    <row r="196" ht="12.75">
      <c r="A196" s="107"/>
    </row>
    <row r="197" ht="12.75">
      <c r="A197" s="107"/>
    </row>
    <row r="198" ht="12.75">
      <c r="A198" s="107"/>
    </row>
    <row r="199" ht="12.75">
      <c r="A199" s="107"/>
    </row>
    <row r="200" ht="12.75">
      <c r="A200" s="107"/>
    </row>
    <row r="201" ht="12.75">
      <c r="A201" s="107"/>
    </row>
    <row r="202" ht="12.75">
      <c r="A202" s="107"/>
    </row>
    <row r="203" ht="12.75">
      <c r="A203" s="107"/>
    </row>
    <row r="204" ht="12.75">
      <c r="A204" s="107"/>
    </row>
    <row r="205" ht="12.75">
      <c r="A205" s="107"/>
    </row>
    <row r="206" ht="12.75">
      <c r="A206" s="107"/>
    </row>
    <row r="207" ht="12.75">
      <c r="A207" s="107"/>
    </row>
    <row r="208" ht="12.75">
      <c r="A208" s="107"/>
    </row>
    <row r="209" ht="12.75">
      <c r="A209" s="107"/>
    </row>
    <row r="210" ht="12.75">
      <c r="A210" s="107"/>
    </row>
    <row r="211" ht="12.75">
      <c r="A211" s="107"/>
    </row>
    <row r="212" ht="12.75">
      <c r="A212" s="107"/>
    </row>
    <row r="213" ht="12.75">
      <c r="A213" s="107"/>
    </row>
    <row r="214" ht="12.75">
      <c r="A214" s="107"/>
    </row>
    <row r="215" ht="12.75">
      <c r="A215" s="107"/>
    </row>
    <row r="216" ht="12.75">
      <c r="A216" s="107"/>
    </row>
    <row r="217" ht="12.75">
      <c r="A217" s="107"/>
    </row>
    <row r="218" ht="12.75">
      <c r="A218" s="107"/>
    </row>
    <row r="219" ht="12.75">
      <c r="A219" s="107"/>
    </row>
    <row r="220" ht="12.75">
      <c r="A220" s="107"/>
    </row>
    <row r="221" ht="12.75">
      <c r="A221" s="107"/>
    </row>
    <row r="222" ht="12.75">
      <c r="A222" s="107"/>
    </row>
    <row r="223" ht="12.75">
      <c r="A223" s="107"/>
    </row>
  </sheetData>
  <sheetProtection/>
  <mergeCells count="7">
    <mergeCell ref="D27:D28"/>
    <mergeCell ref="A20:C20"/>
    <mergeCell ref="A27:A28"/>
    <mergeCell ref="B27:B28"/>
    <mergeCell ref="C27:C28"/>
    <mergeCell ref="A21:D21"/>
    <mergeCell ref="A24:C24"/>
  </mergeCells>
  <printOptions/>
  <pageMargins left="1.1811023622047245" right="0.3937007874015748" top="0.7874015748031497" bottom="0.3937007874015748" header="0.5118110236220472" footer="0.5118110236220472"/>
  <pageSetup fitToHeight="2" fitToWidth="1" horizontalDpi="600" verticalDpi="600" orientation="portrait" paperSize="9" scale="60" r:id="rId1"/>
  <headerFooter alignWithMargins="0">
    <oddHeader>&amp;C&amp;P</oddHeader>
  </headerFooter>
  <rowBreaks count="1" manualBreakCount="1">
    <brk id="9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7"/>
  <sheetViews>
    <sheetView showZeros="0" zoomScale="75" zoomScaleNormal="75" zoomScaleSheetLayoutView="85" zoomScalePageLayoutView="0" workbookViewId="0" topLeftCell="A135">
      <selection activeCell="A154" sqref="A154"/>
    </sheetView>
  </sheetViews>
  <sheetFormatPr defaultColWidth="8.875" defaultRowHeight="12.75"/>
  <cols>
    <col min="1" max="1" width="82.875" style="0" customWidth="1"/>
    <col min="2" max="2" width="3.00390625" style="0" hidden="1" customWidth="1"/>
    <col min="3" max="3" width="11.75390625" style="0" customWidth="1"/>
    <col min="4" max="4" width="9.75390625" style="0" customWidth="1"/>
    <col min="5" max="5" width="13.875" style="0" customWidth="1"/>
    <col min="6" max="6" width="9.75390625" style="0" customWidth="1"/>
    <col min="7" max="7" width="28.75390625" style="7" customWidth="1"/>
  </cols>
  <sheetData>
    <row r="1" spans="1:7" ht="16.5">
      <c r="A1" s="13"/>
      <c r="B1" s="13"/>
      <c r="C1" s="13"/>
      <c r="D1" s="13"/>
      <c r="E1" s="13"/>
      <c r="F1" s="130"/>
      <c r="G1" s="1" t="s">
        <v>87</v>
      </c>
    </row>
    <row r="2" spans="1:7" ht="16.5">
      <c r="A2" s="13"/>
      <c r="B2" s="13"/>
      <c r="C2" s="13"/>
      <c r="D2" s="13"/>
      <c r="E2" s="13"/>
      <c r="F2" s="130"/>
      <c r="G2" s="1" t="s">
        <v>283</v>
      </c>
    </row>
    <row r="3" spans="1:7" ht="16.5">
      <c r="A3" s="13"/>
      <c r="B3" s="13"/>
      <c r="C3" s="13"/>
      <c r="D3" s="13"/>
      <c r="E3" s="13"/>
      <c r="F3" s="130"/>
      <c r="G3" s="1" t="s">
        <v>281</v>
      </c>
    </row>
    <row r="4" spans="1:7" ht="16.5">
      <c r="A4" s="13"/>
      <c r="B4" s="13"/>
      <c r="C4" s="13"/>
      <c r="D4" s="13"/>
      <c r="E4" s="13"/>
      <c r="F4" s="130"/>
      <c r="G4" s="1" t="s">
        <v>768</v>
      </c>
    </row>
    <row r="5" spans="1:7" ht="16.5">
      <c r="A5" s="115"/>
      <c r="B5" s="115"/>
      <c r="C5" s="115"/>
      <c r="D5" s="115"/>
      <c r="E5" s="115"/>
      <c r="F5" s="13"/>
      <c r="G5" s="13"/>
    </row>
    <row r="6" spans="1:7" ht="16.5">
      <c r="A6" s="115"/>
      <c r="B6" s="115"/>
      <c r="C6" s="115"/>
      <c r="D6" s="115"/>
      <c r="E6" s="115"/>
      <c r="F6" s="130"/>
      <c r="G6" s="1"/>
    </row>
    <row r="7" spans="1:7" ht="16.5">
      <c r="A7" s="115"/>
      <c r="B7" s="115"/>
      <c r="C7" s="115"/>
      <c r="D7" s="115"/>
      <c r="E7" s="115"/>
      <c r="F7" s="130"/>
      <c r="G7" s="1"/>
    </row>
    <row r="8" spans="1:7" ht="16.5">
      <c r="A8" s="115"/>
      <c r="B8" s="115"/>
      <c r="C8" s="115"/>
      <c r="D8" s="115"/>
      <c r="E8" s="115"/>
      <c r="F8" s="130"/>
      <c r="G8" s="1"/>
    </row>
    <row r="9" spans="1:7" ht="16.5">
      <c r="A9" s="115"/>
      <c r="B9" s="115"/>
      <c r="C9" s="115"/>
      <c r="D9" s="115"/>
      <c r="E9" s="115"/>
      <c r="F9" s="130"/>
      <c r="G9" s="1"/>
    </row>
    <row r="10" spans="1:7" ht="15" customHeight="1">
      <c r="A10" s="12"/>
      <c r="B10" s="12"/>
      <c r="C10" s="12"/>
      <c r="D10" s="12"/>
      <c r="E10" s="12"/>
      <c r="F10" s="12"/>
      <c r="G10" s="142"/>
    </row>
    <row r="11" spans="1:7" ht="24" customHeight="1">
      <c r="A11" s="167" t="s">
        <v>385</v>
      </c>
      <c r="B11" s="167"/>
      <c r="C11" s="167"/>
      <c r="D11" s="167"/>
      <c r="E11" s="167"/>
      <c r="F11" s="167"/>
      <c r="G11" s="142"/>
    </row>
    <row r="12" spans="1:7" ht="37.5" customHeight="1">
      <c r="A12" s="167" t="s">
        <v>1</v>
      </c>
      <c r="B12" s="167"/>
      <c r="C12" s="167"/>
      <c r="D12" s="167"/>
      <c r="E12" s="167"/>
      <c r="F12" s="167"/>
      <c r="G12" s="168"/>
    </row>
    <row r="13" spans="1:7" ht="19.5" customHeight="1" hidden="1">
      <c r="A13" s="12"/>
      <c r="B13" s="12"/>
      <c r="C13" s="12"/>
      <c r="D13" s="12"/>
      <c r="E13" s="12"/>
      <c r="F13" s="12"/>
      <c r="G13" s="142"/>
    </row>
    <row r="14" spans="1:7" ht="19.5" customHeight="1">
      <c r="A14" s="15"/>
      <c r="B14" s="15"/>
      <c r="C14" s="15"/>
      <c r="D14" s="15"/>
      <c r="E14" s="15"/>
      <c r="F14" s="15"/>
      <c r="G14" s="142"/>
    </row>
    <row r="15" spans="1:7" ht="15" customHeight="1">
      <c r="A15" s="15"/>
      <c r="B15" s="15"/>
      <c r="C15" s="15"/>
      <c r="D15" s="15"/>
      <c r="E15" s="15"/>
      <c r="F15" s="15"/>
      <c r="G15" s="142"/>
    </row>
    <row r="16" spans="1:7" ht="16.5" customHeight="1">
      <c r="A16" s="117" t="s">
        <v>45</v>
      </c>
      <c r="B16" s="117"/>
      <c r="C16" s="117"/>
      <c r="D16" s="117"/>
      <c r="E16" s="117"/>
      <c r="F16" s="117"/>
      <c r="G16" s="152" t="s">
        <v>708</v>
      </c>
    </row>
    <row r="17" spans="1:7" s="19" customFormat="1" ht="58.5" customHeight="1">
      <c r="A17" s="14" t="s">
        <v>46</v>
      </c>
      <c r="B17" s="14"/>
      <c r="C17" s="14" t="s">
        <v>47</v>
      </c>
      <c r="D17" s="14" t="s">
        <v>161</v>
      </c>
      <c r="E17" s="14" t="s">
        <v>162</v>
      </c>
      <c r="F17" s="14" t="s">
        <v>163</v>
      </c>
      <c r="G17" s="143" t="s">
        <v>74</v>
      </c>
    </row>
    <row r="18" spans="1:7" ht="16.5">
      <c r="A18" s="146" t="s">
        <v>49</v>
      </c>
      <c r="B18" s="53"/>
      <c r="C18" s="46" t="s">
        <v>50</v>
      </c>
      <c r="D18" s="46"/>
      <c r="E18" s="46"/>
      <c r="F18" s="46"/>
      <c r="G18" s="77">
        <f>G19+G23+G31+G45+G48+G58+G62+G66</f>
        <v>275606.39999999997</v>
      </c>
    </row>
    <row r="19" spans="1:7" ht="35.25" customHeight="1">
      <c r="A19" s="153" t="s">
        <v>133</v>
      </c>
      <c r="B19" s="47"/>
      <c r="C19" s="46" t="s">
        <v>50</v>
      </c>
      <c r="D19" s="46" t="s">
        <v>51</v>
      </c>
      <c r="E19" s="46"/>
      <c r="F19" s="46"/>
      <c r="G19" s="77">
        <f>G20</f>
        <v>2174.6</v>
      </c>
    </row>
    <row r="20" spans="1:7" ht="51" customHeight="1">
      <c r="A20" s="88" t="s">
        <v>140</v>
      </c>
      <c r="B20" s="54"/>
      <c r="C20" s="46" t="s">
        <v>50</v>
      </c>
      <c r="D20" s="46" t="s">
        <v>51</v>
      </c>
      <c r="E20" s="46" t="s">
        <v>141</v>
      </c>
      <c r="F20" s="46"/>
      <c r="G20" s="77">
        <f>G21</f>
        <v>2174.6</v>
      </c>
    </row>
    <row r="21" spans="1:7" ht="16.5">
      <c r="A21" s="88" t="s">
        <v>805</v>
      </c>
      <c r="B21" s="55"/>
      <c r="C21" s="46" t="s">
        <v>50</v>
      </c>
      <c r="D21" s="46" t="s">
        <v>51</v>
      </c>
      <c r="E21" s="46" t="s">
        <v>142</v>
      </c>
      <c r="F21" s="46"/>
      <c r="G21" s="77">
        <f>G22</f>
        <v>2174.6</v>
      </c>
    </row>
    <row r="22" spans="1:7" ht="16.5">
      <c r="A22" s="88" t="s">
        <v>514</v>
      </c>
      <c r="B22" s="48"/>
      <c r="C22" s="46" t="s">
        <v>50</v>
      </c>
      <c r="D22" s="46" t="s">
        <v>51</v>
      </c>
      <c r="E22" s="46" t="s">
        <v>142</v>
      </c>
      <c r="F22" s="46" t="s">
        <v>358</v>
      </c>
      <c r="G22" s="77">
        <f>'прил.6'!G19</f>
        <v>2174.6</v>
      </c>
    </row>
    <row r="23" spans="1:7" ht="51.75" customHeight="1">
      <c r="A23" s="87" t="s">
        <v>806</v>
      </c>
      <c r="B23" s="47"/>
      <c r="C23" s="56" t="s">
        <v>50</v>
      </c>
      <c r="D23" s="56" t="s">
        <v>52</v>
      </c>
      <c r="E23" s="56"/>
      <c r="F23" s="46"/>
      <c r="G23" s="77">
        <f>G24</f>
        <v>18307.8</v>
      </c>
    </row>
    <row r="24" spans="1:7" ht="49.5" customHeight="1">
      <c r="A24" s="88" t="s">
        <v>140</v>
      </c>
      <c r="B24" s="54"/>
      <c r="C24" s="46" t="s">
        <v>50</v>
      </c>
      <c r="D24" s="46" t="s">
        <v>52</v>
      </c>
      <c r="E24" s="46" t="s">
        <v>141</v>
      </c>
      <c r="F24" s="46"/>
      <c r="G24" s="77">
        <f>G25+G27+G29</f>
        <v>18307.8</v>
      </c>
    </row>
    <row r="25" spans="1:7" ht="18" customHeight="1">
      <c r="A25" s="88" t="s">
        <v>775</v>
      </c>
      <c r="B25" s="55"/>
      <c r="C25" s="46" t="s">
        <v>50</v>
      </c>
      <c r="D25" s="46" t="s">
        <v>52</v>
      </c>
      <c r="E25" s="46" t="s">
        <v>143</v>
      </c>
      <c r="F25" s="46"/>
      <c r="G25" s="77">
        <f>G26</f>
        <v>13959.3</v>
      </c>
    </row>
    <row r="26" spans="1:7" ht="16.5">
      <c r="A26" s="88" t="s">
        <v>514</v>
      </c>
      <c r="B26" s="48"/>
      <c r="C26" s="46" t="s">
        <v>50</v>
      </c>
      <c r="D26" s="46" t="s">
        <v>52</v>
      </c>
      <c r="E26" s="46" t="s">
        <v>143</v>
      </c>
      <c r="F26" s="46" t="s">
        <v>358</v>
      </c>
      <c r="G26" s="77">
        <f>'прил.6'!G185</f>
        <v>13959.3</v>
      </c>
    </row>
    <row r="27" spans="1:7" ht="18" customHeight="1">
      <c r="A27" s="88" t="s">
        <v>475</v>
      </c>
      <c r="B27" s="48"/>
      <c r="C27" s="46" t="s">
        <v>50</v>
      </c>
      <c r="D27" s="46" t="s">
        <v>52</v>
      </c>
      <c r="E27" s="46" t="s">
        <v>558</v>
      </c>
      <c r="F27" s="46"/>
      <c r="G27" s="77">
        <f>G28</f>
        <v>1531.4</v>
      </c>
    </row>
    <row r="28" spans="1:7" ht="17.25" customHeight="1">
      <c r="A28" s="88" t="s">
        <v>514</v>
      </c>
      <c r="B28" s="48"/>
      <c r="C28" s="56" t="s">
        <v>50</v>
      </c>
      <c r="D28" s="56" t="s">
        <v>52</v>
      </c>
      <c r="E28" s="46" t="s">
        <v>558</v>
      </c>
      <c r="F28" s="46" t="s">
        <v>358</v>
      </c>
      <c r="G28" s="77">
        <f>'прил.6'!G187</f>
        <v>1531.4</v>
      </c>
    </row>
    <row r="29" spans="1:7" ht="18.75" customHeight="1">
      <c r="A29" s="88" t="s">
        <v>476</v>
      </c>
      <c r="B29" s="48"/>
      <c r="C29" s="56" t="s">
        <v>50</v>
      </c>
      <c r="D29" s="56" t="s">
        <v>52</v>
      </c>
      <c r="E29" s="46" t="s">
        <v>559</v>
      </c>
      <c r="F29" s="46"/>
      <c r="G29" s="77">
        <f>G30</f>
        <v>2817.1</v>
      </c>
    </row>
    <row r="30" spans="1:7" ht="16.5" customHeight="1">
      <c r="A30" s="88" t="s">
        <v>514</v>
      </c>
      <c r="B30" s="48"/>
      <c r="C30" s="56" t="s">
        <v>50</v>
      </c>
      <c r="D30" s="56" t="s">
        <v>52</v>
      </c>
      <c r="E30" s="46" t="s">
        <v>559</v>
      </c>
      <c r="F30" s="46" t="s">
        <v>358</v>
      </c>
      <c r="G30" s="77">
        <f>'прил.6'!G189</f>
        <v>2817.1</v>
      </c>
    </row>
    <row r="31" spans="1:7" ht="53.25" customHeight="1">
      <c r="A31" s="88" t="s">
        <v>144</v>
      </c>
      <c r="B31" s="54"/>
      <c r="C31" s="46" t="s">
        <v>50</v>
      </c>
      <c r="D31" s="46" t="s">
        <v>53</v>
      </c>
      <c r="E31" s="46"/>
      <c r="F31" s="46"/>
      <c r="G31" s="77">
        <f>G32+G38+G35</f>
        <v>100039.9</v>
      </c>
    </row>
    <row r="32" spans="1:7" ht="53.25" customHeight="1">
      <c r="A32" s="88" t="s">
        <v>140</v>
      </c>
      <c r="B32" s="54"/>
      <c r="C32" s="46" t="s">
        <v>50</v>
      </c>
      <c r="D32" s="46" t="s">
        <v>53</v>
      </c>
      <c r="E32" s="46" t="s">
        <v>141</v>
      </c>
      <c r="F32" s="46"/>
      <c r="G32" s="77">
        <f>G33</f>
        <v>98103.7</v>
      </c>
    </row>
    <row r="33" spans="1:7" ht="16.5">
      <c r="A33" s="88" t="s">
        <v>775</v>
      </c>
      <c r="B33" s="55"/>
      <c r="C33" s="46" t="s">
        <v>50</v>
      </c>
      <c r="D33" s="46" t="s">
        <v>53</v>
      </c>
      <c r="E33" s="46" t="s">
        <v>143</v>
      </c>
      <c r="F33" s="46"/>
      <c r="G33" s="77">
        <f>G34</f>
        <v>98103.7</v>
      </c>
    </row>
    <row r="34" spans="1:7" ht="16.5" customHeight="1">
      <c r="A34" s="88" t="s">
        <v>514</v>
      </c>
      <c r="B34" s="48"/>
      <c r="C34" s="46" t="s">
        <v>50</v>
      </c>
      <c r="D34" s="46" t="s">
        <v>53</v>
      </c>
      <c r="E34" s="46" t="s">
        <v>143</v>
      </c>
      <c r="F34" s="46" t="s">
        <v>358</v>
      </c>
      <c r="G34" s="77">
        <f>'прил.6'!G23</f>
        <v>98103.7</v>
      </c>
    </row>
    <row r="35" spans="1:7" ht="16.5" customHeight="1">
      <c r="A35" s="154" t="s">
        <v>232</v>
      </c>
      <c r="B35" s="48"/>
      <c r="C35" s="56" t="s">
        <v>50</v>
      </c>
      <c r="D35" s="56" t="s">
        <v>53</v>
      </c>
      <c r="E35" s="56" t="s">
        <v>664</v>
      </c>
      <c r="F35" s="56"/>
      <c r="G35" s="77">
        <f>G36</f>
        <v>221.4</v>
      </c>
    </row>
    <row r="36" spans="1:7" ht="16.5" customHeight="1">
      <c r="A36" s="154" t="s">
        <v>627</v>
      </c>
      <c r="B36" s="48"/>
      <c r="C36" s="56" t="s">
        <v>50</v>
      </c>
      <c r="D36" s="56" t="s">
        <v>53</v>
      </c>
      <c r="E36" s="56" t="s">
        <v>626</v>
      </c>
      <c r="F36" s="56"/>
      <c r="G36" s="77">
        <f>G37</f>
        <v>221.4</v>
      </c>
    </row>
    <row r="37" spans="1:7" ht="16.5" customHeight="1">
      <c r="A37" s="86" t="s">
        <v>514</v>
      </c>
      <c r="B37" s="48"/>
      <c r="C37" s="56" t="s">
        <v>50</v>
      </c>
      <c r="D37" s="56" t="s">
        <v>53</v>
      </c>
      <c r="E37" s="56" t="s">
        <v>626</v>
      </c>
      <c r="F37" s="56" t="s">
        <v>358</v>
      </c>
      <c r="G37" s="77">
        <f>'прил.6'!G26</f>
        <v>221.4</v>
      </c>
    </row>
    <row r="38" spans="1:7" ht="16.5" customHeight="1">
      <c r="A38" s="86" t="s">
        <v>816</v>
      </c>
      <c r="B38" s="48"/>
      <c r="C38" s="56" t="s">
        <v>50</v>
      </c>
      <c r="D38" s="56" t="s">
        <v>53</v>
      </c>
      <c r="E38" s="56" t="s">
        <v>124</v>
      </c>
      <c r="F38" s="56"/>
      <c r="G38" s="77">
        <f>G39+G41+G43</f>
        <v>1714.8</v>
      </c>
    </row>
    <row r="39" spans="1:7" ht="54" customHeight="1">
      <c r="A39" s="86" t="s">
        <v>501</v>
      </c>
      <c r="B39" s="48"/>
      <c r="C39" s="56" t="s">
        <v>50</v>
      </c>
      <c r="D39" s="56" t="s">
        <v>53</v>
      </c>
      <c r="E39" s="56" t="s">
        <v>497</v>
      </c>
      <c r="F39" s="56"/>
      <c r="G39" s="77">
        <f>G40</f>
        <v>1133.8</v>
      </c>
    </row>
    <row r="40" spans="1:7" ht="16.5" customHeight="1">
      <c r="A40" s="89" t="s">
        <v>529</v>
      </c>
      <c r="B40" s="48"/>
      <c r="C40" s="56" t="s">
        <v>50</v>
      </c>
      <c r="D40" s="56" t="s">
        <v>53</v>
      </c>
      <c r="E40" s="56" t="s">
        <v>497</v>
      </c>
      <c r="F40" s="56" t="s">
        <v>356</v>
      </c>
      <c r="G40" s="77">
        <f>'прил.6'!G29</f>
        <v>1133.8</v>
      </c>
    </row>
    <row r="41" spans="1:7" ht="51" customHeight="1">
      <c r="A41" s="89" t="s">
        <v>603</v>
      </c>
      <c r="B41" s="48"/>
      <c r="C41" s="56" t="s">
        <v>50</v>
      </c>
      <c r="D41" s="56" t="s">
        <v>53</v>
      </c>
      <c r="E41" s="56" t="s">
        <v>498</v>
      </c>
      <c r="F41" s="56"/>
      <c r="G41" s="77">
        <f>G42</f>
        <v>580.3</v>
      </c>
    </row>
    <row r="42" spans="1:7" ht="21" customHeight="1">
      <c r="A42" s="89" t="s">
        <v>529</v>
      </c>
      <c r="B42" s="48"/>
      <c r="C42" s="56" t="s">
        <v>50</v>
      </c>
      <c r="D42" s="56" t="s">
        <v>53</v>
      </c>
      <c r="E42" s="56" t="s">
        <v>498</v>
      </c>
      <c r="F42" s="56" t="s">
        <v>356</v>
      </c>
      <c r="G42" s="77">
        <f>'прил.6'!G31</f>
        <v>580.3</v>
      </c>
    </row>
    <row r="43" spans="1:7" ht="84" customHeight="1">
      <c r="A43" s="89" t="s">
        <v>790</v>
      </c>
      <c r="B43" s="48"/>
      <c r="C43" s="56" t="s">
        <v>50</v>
      </c>
      <c r="D43" s="56" t="s">
        <v>53</v>
      </c>
      <c r="E43" s="56" t="s">
        <v>499</v>
      </c>
      <c r="F43" s="56"/>
      <c r="G43" s="77">
        <f>G44</f>
        <v>0.7</v>
      </c>
    </row>
    <row r="44" spans="1:7" ht="16.5" customHeight="1">
      <c r="A44" s="89" t="s">
        <v>529</v>
      </c>
      <c r="B44" s="48"/>
      <c r="C44" s="56" t="s">
        <v>50</v>
      </c>
      <c r="D44" s="56" t="s">
        <v>53</v>
      </c>
      <c r="E44" s="56" t="s">
        <v>499</v>
      </c>
      <c r="F44" s="56" t="s">
        <v>356</v>
      </c>
      <c r="G44" s="77">
        <f>'прил.6'!G33</f>
        <v>0.7</v>
      </c>
    </row>
    <row r="45" spans="1:7" ht="18" customHeight="1">
      <c r="A45" s="88" t="s">
        <v>807</v>
      </c>
      <c r="B45" s="48"/>
      <c r="C45" s="46" t="s">
        <v>50</v>
      </c>
      <c r="D45" s="46" t="s">
        <v>155</v>
      </c>
      <c r="E45" s="46"/>
      <c r="F45" s="46"/>
      <c r="G45" s="77">
        <f>G46</f>
        <v>39.7</v>
      </c>
    </row>
    <row r="46" spans="1:7" ht="54.75" customHeight="1">
      <c r="A46" s="88" t="s">
        <v>216</v>
      </c>
      <c r="B46" s="48"/>
      <c r="C46" s="46" t="s">
        <v>50</v>
      </c>
      <c r="D46" s="46" t="s">
        <v>155</v>
      </c>
      <c r="E46" s="46" t="s">
        <v>482</v>
      </c>
      <c r="F46" s="46"/>
      <c r="G46" s="77">
        <f>G47</f>
        <v>39.7</v>
      </c>
    </row>
    <row r="47" spans="1:7" ht="19.5" customHeight="1">
      <c r="A47" s="155" t="s">
        <v>809</v>
      </c>
      <c r="B47" s="48"/>
      <c r="C47" s="46" t="s">
        <v>50</v>
      </c>
      <c r="D47" s="46" t="s">
        <v>155</v>
      </c>
      <c r="E47" s="46" t="s">
        <v>482</v>
      </c>
      <c r="F47" s="46" t="s">
        <v>356</v>
      </c>
      <c r="G47" s="77">
        <f>'прил.6'!G36</f>
        <v>39.7</v>
      </c>
    </row>
    <row r="48" spans="1:7" ht="33" customHeight="1">
      <c r="A48" s="87" t="s">
        <v>230</v>
      </c>
      <c r="B48" s="47"/>
      <c r="C48" s="46" t="s">
        <v>50</v>
      </c>
      <c r="D48" s="46" t="s">
        <v>54</v>
      </c>
      <c r="E48" s="46"/>
      <c r="F48" s="46"/>
      <c r="G48" s="77">
        <f>G49+G55+G52</f>
        <v>27357.600000000002</v>
      </c>
    </row>
    <row r="49" spans="1:7" ht="51.75" customHeight="1">
      <c r="A49" s="88" t="s">
        <v>140</v>
      </c>
      <c r="B49" s="47"/>
      <c r="C49" s="46" t="s">
        <v>50</v>
      </c>
      <c r="D49" s="46" t="s">
        <v>54</v>
      </c>
      <c r="E49" s="46" t="s">
        <v>141</v>
      </c>
      <c r="F49" s="46"/>
      <c r="G49" s="77">
        <f>G50</f>
        <v>26236.9</v>
      </c>
    </row>
    <row r="50" spans="1:7" ht="16.5">
      <c r="A50" s="88" t="s">
        <v>775</v>
      </c>
      <c r="B50" s="55"/>
      <c r="C50" s="46" t="s">
        <v>50</v>
      </c>
      <c r="D50" s="46" t="s">
        <v>54</v>
      </c>
      <c r="E50" s="46" t="s">
        <v>143</v>
      </c>
      <c r="F50" s="46"/>
      <c r="G50" s="77">
        <f>G51</f>
        <v>26236.9</v>
      </c>
    </row>
    <row r="51" spans="1:7" ht="16.5">
      <c r="A51" s="88" t="s">
        <v>514</v>
      </c>
      <c r="B51" s="48"/>
      <c r="C51" s="46" t="s">
        <v>50</v>
      </c>
      <c r="D51" s="46" t="s">
        <v>54</v>
      </c>
      <c r="E51" s="46" t="s">
        <v>143</v>
      </c>
      <c r="F51" s="46" t="s">
        <v>358</v>
      </c>
      <c r="G51" s="77">
        <f>'прил.6'!G610</f>
        <v>26236.9</v>
      </c>
    </row>
    <row r="52" spans="1:7" ht="16.5">
      <c r="A52" s="154" t="s">
        <v>232</v>
      </c>
      <c r="B52" s="48"/>
      <c r="C52" s="56" t="s">
        <v>50</v>
      </c>
      <c r="D52" s="56" t="s">
        <v>54</v>
      </c>
      <c r="E52" s="56" t="s">
        <v>664</v>
      </c>
      <c r="F52" s="56"/>
      <c r="G52" s="77">
        <f>G53</f>
        <v>858.3</v>
      </c>
    </row>
    <row r="53" spans="1:7" ht="33">
      <c r="A53" s="154" t="s">
        <v>627</v>
      </c>
      <c r="B53" s="48"/>
      <c r="C53" s="56" t="s">
        <v>50</v>
      </c>
      <c r="D53" s="56" t="s">
        <v>54</v>
      </c>
      <c r="E53" s="56" t="s">
        <v>626</v>
      </c>
      <c r="F53" s="56"/>
      <c r="G53" s="77">
        <f>G54</f>
        <v>858.3</v>
      </c>
    </row>
    <row r="54" spans="1:7" ht="16.5">
      <c r="A54" s="86" t="s">
        <v>514</v>
      </c>
      <c r="B54" s="48"/>
      <c r="C54" s="56" t="s">
        <v>50</v>
      </c>
      <c r="D54" s="56" t="s">
        <v>54</v>
      </c>
      <c r="E54" s="56" t="s">
        <v>626</v>
      </c>
      <c r="F54" s="56" t="s">
        <v>358</v>
      </c>
      <c r="G54" s="77">
        <f>'прил.6'!G613</f>
        <v>858.3</v>
      </c>
    </row>
    <row r="55" spans="1:7" ht="16.5">
      <c r="A55" s="86" t="s">
        <v>816</v>
      </c>
      <c r="B55" s="48"/>
      <c r="C55" s="56" t="s">
        <v>50</v>
      </c>
      <c r="D55" s="56" t="s">
        <v>54</v>
      </c>
      <c r="E55" s="56" t="s">
        <v>124</v>
      </c>
      <c r="F55" s="56"/>
      <c r="G55" s="77">
        <f>G56</f>
        <v>262.4</v>
      </c>
    </row>
    <row r="56" spans="1:7" ht="35.25" customHeight="1">
      <c r="A56" s="90" t="s">
        <v>854</v>
      </c>
      <c r="B56" s="48"/>
      <c r="C56" s="56" t="s">
        <v>50</v>
      </c>
      <c r="D56" s="56" t="s">
        <v>54</v>
      </c>
      <c r="E56" s="56" t="s">
        <v>496</v>
      </c>
      <c r="F56" s="56"/>
      <c r="G56" s="77">
        <f>G57</f>
        <v>262.4</v>
      </c>
    </row>
    <row r="57" spans="1:7" ht="16.5">
      <c r="A57" s="90" t="s">
        <v>809</v>
      </c>
      <c r="B57" s="48"/>
      <c r="C57" s="56" t="s">
        <v>50</v>
      </c>
      <c r="D57" s="56" t="s">
        <v>54</v>
      </c>
      <c r="E57" s="56" t="s">
        <v>496</v>
      </c>
      <c r="F57" s="56" t="s">
        <v>356</v>
      </c>
      <c r="G57" s="81">
        <f>'прил.6'!G616</f>
        <v>262.4</v>
      </c>
    </row>
    <row r="58" spans="1:7" ht="16.5">
      <c r="A58" s="91" t="s">
        <v>738</v>
      </c>
      <c r="B58" s="57">
        <v>842</v>
      </c>
      <c r="C58" s="51" t="s">
        <v>50</v>
      </c>
      <c r="D58" s="46" t="s">
        <v>729</v>
      </c>
      <c r="E58" s="46"/>
      <c r="F58" s="46"/>
      <c r="G58" s="77">
        <f>G59</f>
        <v>293.9</v>
      </c>
    </row>
    <row r="59" spans="1:7" ht="18.75" customHeight="1">
      <c r="A59" s="101" t="s">
        <v>813</v>
      </c>
      <c r="B59" s="57">
        <v>842</v>
      </c>
      <c r="C59" s="51" t="s">
        <v>50</v>
      </c>
      <c r="D59" s="46" t="s">
        <v>729</v>
      </c>
      <c r="E59" s="46" t="s">
        <v>121</v>
      </c>
      <c r="F59" s="46"/>
      <c r="G59" s="77">
        <f>G60</f>
        <v>293.9</v>
      </c>
    </row>
    <row r="60" spans="1:7" ht="33" customHeight="1">
      <c r="A60" s="88" t="s">
        <v>119</v>
      </c>
      <c r="B60" s="57">
        <v>842</v>
      </c>
      <c r="C60" s="51" t="s">
        <v>50</v>
      </c>
      <c r="D60" s="46" t="s">
        <v>729</v>
      </c>
      <c r="E60" s="46" t="s">
        <v>120</v>
      </c>
      <c r="F60" s="46"/>
      <c r="G60" s="77">
        <f>G61</f>
        <v>293.9</v>
      </c>
    </row>
    <row r="61" spans="1:7" ht="16.5">
      <c r="A61" s="88" t="s">
        <v>514</v>
      </c>
      <c r="B61" s="57">
        <v>842</v>
      </c>
      <c r="C61" s="51" t="s">
        <v>50</v>
      </c>
      <c r="D61" s="46" t="s">
        <v>729</v>
      </c>
      <c r="E61" s="46" t="s">
        <v>120</v>
      </c>
      <c r="F61" s="46" t="s">
        <v>358</v>
      </c>
      <c r="G61" s="77">
        <f>'прил.6'!G40</f>
        <v>293.9</v>
      </c>
    </row>
    <row r="62" spans="1:7" ht="16.5" hidden="1">
      <c r="A62" s="87" t="s">
        <v>481</v>
      </c>
      <c r="B62" s="57"/>
      <c r="C62" s="46" t="s">
        <v>50</v>
      </c>
      <c r="D62" s="46" t="s">
        <v>158</v>
      </c>
      <c r="E62" s="46"/>
      <c r="F62" s="46"/>
      <c r="G62" s="77">
        <f>G63</f>
        <v>0</v>
      </c>
    </row>
    <row r="63" spans="1:7" ht="16.5" hidden="1">
      <c r="A63" s="87" t="s">
        <v>814</v>
      </c>
      <c r="B63" s="57"/>
      <c r="C63" s="46" t="s">
        <v>50</v>
      </c>
      <c r="D63" s="46" t="s">
        <v>158</v>
      </c>
      <c r="E63" s="46" t="s">
        <v>480</v>
      </c>
      <c r="F63" s="46"/>
      <c r="G63" s="77">
        <f>G64</f>
        <v>0</v>
      </c>
    </row>
    <row r="64" spans="1:7" s="20" customFormat="1" ht="16.5" hidden="1">
      <c r="A64" s="87" t="s">
        <v>735</v>
      </c>
      <c r="B64" s="57"/>
      <c r="C64" s="46" t="s">
        <v>50</v>
      </c>
      <c r="D64" s="46" t="s">
        <v>158</v>
      </c>
      <c r="E64" s="46" t="s">
        <v>736</v>
      </c>
      <c r="F64" s="46"/>
      <c r="G64" s="77">
        <f>G65</f>
        <v>0</v>
      </c>
    </row>
    <row r="65" spans="1:7" s="21" customFormat="1" ht="16.5" hidden="1">
      <c r="A65" s="87" t="s">
        <v>268</v>
      </c>
      <c r="B65" s="57"/>
      <c r="C65" s="46" t="s">
        <v>50</v>
      </c>
      <c r="D65" s="46" t="s">
        <v>158</v>
      </c>
      <c r="E65" s="46" t="s">
        <v>736</v>
      </c>
      <c r="F65" s="46" t="s">
        <v>756</v>
      </c>
      <c r="G65" s="77">
        <f>'прил.6'!G620</f>
        <v>0</v>
      </c>
    </row>
    <row r="66" spans="1:7" ht="16.5">
      <c r="A66" s="87" t="s">
        <v>483</v>
      </c>
      <c r="B66" s="47"/>
      <c r="C66" s="46" t="s">
        <v>50</v>
      </c>
      <c r="D66" s="46" t="s">
        <v>710</v>
      </c>
      <c r="E66" s="46"/>
      <c r="F66" s="46"/>
      <c r="G66" s="77">
        <f>G69+G72+G75+G84+G89+G100+G104+G67+G81</f>
        <v>127392.9</v>
      </c>
    </row>
    <row r="67" spans="1:7" ht="31.5" customHeight="1">
      <c r="A67" s="86" t="s">
        <v>860</v>
      </c>
      <c r="B67" s="47"/>
      <c r="C67" s="46" t="s">
        <v>50</v>
      </c>
      <c r="D67" s="46" t="s">
        <v>710</v>
      </c>
      <c r="E67" s="46" t="s">
        <v>363</v>
      </c>
      <c r="F67" s="46"/>
      <c r="G67" s="77">
        <f>G68</f>
        <v>546.5</v>
      </c>
    </row>
    <row r="68" spans="1:7" ht="16.5">
      <c r="A68" s="88" t="s">
        <v>529</v>
      </c>
      <c r="B68" s="47"/>
      <c r="C68" s="46" t="s">
        <v>50</v>
      </c>
      <c r="D68" s="46" t="s">
        <v>710</v>
      </c>
      <c r="E68" s="46" t="s">
        <v>363</v>
      </c>
      <c r="F68" s="46" t="s">
        <v>356</v>
      </c>
      <c r="G68" s="77">
        <f>'прил.6'!G972</f>
        <v>546.5</v>
      </c>
    </row>
    <row r="69" spans="1:7" ht="16.5">
      <c r="A69" s="87" t="s">
        <v>815</v>
      </c>
      <c r="B69" s="57"/>
      <c r="C69" s="46" t="s">
        <v>50</v>
      </c>
      <c r="D69" s="46" t="s">
        <v>710</v>
      </c>
      <c r="E69" s="58" t="s">
        <v>141</v>
      </c>
      <c r="F69" s="59"/>
      <c r="G69" s="77">
        <f>G70</f>
        <v>2544.6</v>
      </c>
    </row>
    <row r="70" spans="1:7" ht="35.25" customHeight="1">
      <c r="A70" s="87" t="s">
        <v>315</v>
      </c>
      <c r="B70" s="57"/>
      <c r="C70" s="46" t="s">
        <v>50</v>
      </c>
      <c r="D70" s="46" t="s">
        <v>710</v>
      </c>
      <c r="E70" s="46" t="s">
        <v>314</v>
      </c>
      <c r="F70" s="46"/>
      <c r="G70" s="77">
        <f>G71</f>
        <v>2544.6</v>
      </c>
    </row>
    <row r="71" spans="1:7" ht="16.5">
      <c r="A71" s="88" t="s">
        <v>514</v>
      </c>
      <c r="B71" s="57"/>
      <c r="C71" s="46" t="s">
        <v>50</v>
      </c>
      <c r="D71" s="46" t="s">
        <v>710</v>
      </c>
      <c r="E71" s="46" t="s">
        <v>314</v>
      </c>
      <c r="F71" s="46" t="s">
        <v>358</v>
      </c>
      <c r="G71" s="77">
        <f>'прил.6'!G976</f>
        <v>2544.6</v>
      </c>
    </row>
    <row r="72" spans="1:7" ht="33.75" customHeight="1">
      <c r="A72" s="89" t="s">
        <v>229</v>
      </c>
      <c r="B72" s="57"/>
      <c r="C72" s="46" t="s">
        <v>50</v>
      </c>
      <c r="D72" s="46" t="s">
        <v>710</v>
      </c>
      <c r="E72" s="46" t="s">
        <v>316</v>
      </c>
      <c r="F72" s="46"/>
      <c r="G72" s="77">
        <f>G73</f>
        <v>6378.9</v>
      </c>
    </row>
    <row r="73" spans="1:7" ht="33.75" customHeight="1">
      <c r="A73" s="91" t="s">
        <v>469</v>
      </c>
      <c r="B73" s="57"/>
      <c r="C73" s="46" t="s">
        <v>50</v>
      </c>
      <c r="D73" s="46" t="s">
        <v>710</v>
      </c>
      <c r="E73" s="46" t="s">
        <v>318</v>
      </c>
      <c r="F73" s="46"/>
      <c r="G73" s="77">
        <f>G74</f>
        <v>6378.9</v>
      </c>
    </row>
    <row r="74" spans="1:7" ht="16.5">
      <c r="A74" s="88" t="s">
        <v>514</v>
      </c>
      <c r="B74" s="57"/>
      <c r="C74" s="46" t="s">
        <v>50</v>
      </c>
      <c r="D74" s="46" t="s">
        <v>710</v>
      </c>
      <c r="E74" s="46" t="s">
        <v>318</v>
      </c>
      <c r="F74" s="46" t="s">
        <v>358</v>
      </c>
      <c r="G74" s="77">
        <f>'прил.6'!G979</f>
        <v>6378.9</v>
      </c>
    </row>
    <row r="75" spans="1:7" ht="21" customHeight="1">
      <c r="A75" s="92" t="s">
        <v>99</v>
      </c>
      <c r="B75" s="57"/>
      <c r="C75" s="46" t="s">
        <v>50</v>
      </c>
      <c r="D75" s="46" t="s">
        <v>710</v>
      </c>
      <c r="E75" s="46" t="s">
        <v>510</v>
      </c>
      <c r="F75" s="46"/>
      <c r="G75" s="77">
        <f>G76+G79</f>
        <v>103629.5</v>
      </c>
    </row>
    <row r="76" spans="1:7" ht="19.5" customHeight="1">
      <c r="A76" s="88" t="s">
        <v>113</v>
      </c>
      <c r="B76" s="57"/>
      <c r="C76" s="46" t="s">
        <v>50</v>
      </c>
      <c r="D76" s="46" t="s">
        <v>710</v>
      </c>
      <c r="E76" s="46" t="s">
        <v>580</v>
      </c>
      <c r="F76" s="46"/>
      <c r="G76" s="77">
        <f>G77+G78</f>
        <v>19958.7</v>
      </c>
    </row>
    <row r="77" spans="1:7" ht="18.75" customHeight="1">
      <c r="A77" s="87" t="s">
        <v>833</v>
      </c>
      <c r="B77" s="57"/>
      <c r="C77" s="46" t="s">
        <v>50</v>
      </c>
      <c r="D77" s="46" t="s">
        <v>710</v>
      </c>
      <c r="E77" s="46" t="s">
        <v>580</v>
      </c>
      <c r="F77" s="46" t="s">
        <v>398</v>
      </c>
      <c r="G77" s="77">
        <f>'прил.6'!G44</f>
        <v>610</v>
      </c>
    </row>
    <row r="78" spans="1:7" ht="16.5">
      <c r="A78" s="88" t="s">
        <v>514</v>
      </c>
      <c r="B78" s="57"/>
      <c r="C78" s="46" t="s">
        <v>50</v>
      </c>
      <c r="D78" s="46" t="s">
        <v>710</v>
      </c>
      <c r="E78" s="46" t="s">
        <v>580</v>
      </c>
      <c r="F78" s="46" t="s">
        <v>358</v>
      </c>
      <c r="G78" s="77">
        <f>'прил.6'!G982+'прил.6'!G45+'прил.6'!G208+'прил.6'!G624+'прил.6'!G653+'прил.6'!G1059+'прил.6'!G1061+'прил.6'!G212+'прил.6'!G657</f>
        <v>19348.7</v>
      </c>
    </row>
    <row r="79" spans="1:7" ht="16.5">
      <c r="A79" s="87" t="s">
        <v>759</v>
      </c>
      <c r="B79" s="57"/>
      <c r="C79" s="46" t="s">
        <v>50</v>
      </c>
      <c r="D79" s="46" t="s">
        <v>710</v>
      </c>
      <c r="E79" s="46" t="s">
        <v>766</v>
      </c>
      <c r="F79" s="46"/>
      <c r="G79" s="77">
        <f>G80</f>
        <v>83670.8</v>
      </c>
    </row>
    <row r="80" spans="1:7" ht="16.5">
      <c r="A80" s="88" t="s">
        <v>92</v>
      </c>
      <c r="B80" s="57"/>
      <c r="C80" s="46" t="s">
        <v>50</v>
      </c>
      <c r="D80" s="46" t="s">
        <v>710</v>
      </c>
      <c r="E80" s="46" t="s">
        <v>766</v>
      </c>
      <c r="F80" s="46" t="s">
        <v>764</v>
      </c>
      <c r="G80" s="77">
        <f>'прил.6'!G47</f>
        <v>83670.8</v>
      </c>
    </row>
    <row r="81" spans="1:7" ht="16.5">
      <c r="A81" s="89" t="s">
        <v>7</v>
      </c>
      <c r="B81" s="57"/>
      <c r="C81" s="46" t="s">
        <v>50</v>
      </c>
      <c r="D81" s="46" t="s">
        <v>710</v>
      </c>
      <c r="E81" s="46" t="s">
        <v>59</v>
      </c>
      <c r="F81" s="46"/>
      <c r="G81" s="77">
        <f>G82</f>
        <v>89</v>
      </c>
    </row>
    <row r="82" spans="1:7" ht="16.5">
      <c r="A82" s="89" t="s">
        <v>839</v>
      </c>
      <c r="B82" s="57"/>
      <c r="C82" s="46" t="s">
        <v>50</v>
      </c>
      <c r="D82" s="46" t="s">
        <v>710</v>
      </c>
      <c r="E82" s="46" t="s">
        <v>64</v>
      </c>
      <c r="F82" s="46"/>
      <c r="G82" s="77">
        <f>G83</f>
        <v>89</v>
      </c>
    </row>
    <row r="83" spans="1:7" ht="16.5">
      <c r="A83" s="96" t="s">
        <v>863</v>
      </c>
      <c r="B83" s="57"/>
      <c r="C83" s="46" t="s">
        <v>50</v>
      </c>
      <c r="D83" s="46" t="s">
        <v>710</v>
      </c>
      <c r="E83" s="46" t="s">
        <v>64</v>
      </c>
      <c r="F83" s="46" t="s">
        <v>77</v>
      </c>
      <c r="G83" s="77">
        <f>'прил.6'!G1148</f>
        <v>89</v>
      </c>
    </row>
    <row r="84" spans="1:7" ht="18.75" customHeight="1">
      <c r="A84" s="88" t="s">
        <v>741</v>
      </c>
      <c r="B84" s="48"/>
      <c r="C84" s="46" t="s">
        <v>50</v>
      </c>
      <c r="D84" s="46" t="s">
        <v>710</v>
      </c>
      <c r="E84" s="58" t="s">
        <v>275</v>
      </c>
      <c r="F84" s="46"/>
      <c r="G84" s="77">
        <f>G85+G87</f>
        <v>10824.899999999998</v>
      </c>
    </row>
    <row r="85" spans="1:7" ht="18" customHeight="1">
      <c r="A85" s="87" t="s">
        <v>779</v>
      </c>
      <c r="B85" s="47"/>
      <c r="C85" s="46" t="s">
        <v>50</v>
      </c>
      <c r="D85" s="46" t="s">
        <v>710</v>
      </c>
      <c r="E85" s="58" t="s">
        <v>706</v>
      </c>
      <c r="F85" s="46"/>
      <c r="G85" s="77">
        <f>G86</f>
        <v>83.8</v>
      </c>
    </row>
    <row r="86" spans="1:7" ht="17.25" customHeight="1">
      <c r="A86" s="88" t="s">
        <v>92</v>
      </c>
      <c r="B86" s="54"/>
      <c r="C86" s="46" t="s">
        <v>50</v>
      </c>
      <c r="D86" s="46" t="s">
        <v>710</v>
      </c>
      <c r="E86" s="58" t="s">
        <v>706</v>
      </c>
      <c r="F86" s="46" t="s">
        <v>764</v>
      </c>
      <c r="G86" s="77">
        <f>'прил.6'!G50</f>
        <v>83.8</v>
      </c>
    </row>
    <row r="87" spans="1:7" ht="18" customHeight="1">
      <c r="A87" s="87" t="s">
        <v>759</v>
      </c>
      <c r="B87" s="47"/>
      <c r="C87" s="46" t="s">
        <v>50</v>
      </c>
      <c r="D87" s="46" t="s">
        <v>710</v>
      </c>
      <c r="E87" s="46" t="s">
        <v>276</v>
      </c>
      <c r="F87" s="46"/>
      <c r="G87" s="77">
        <f>G88</f>
        <v>10741.099999999999</v>
      </c>
    </row>
    <row r="88" spans="1:7" ht="17.25" customHeight="1">
      <c r="A88" s="88" t="s">
        <v>92</v>
      </c>
      <c r="B88" s="54"/>
      <c r="C88" s="46" t="s">
        <v>50</v>
      </c>
      <c r="D88" s="46" t="s">
        <v>710</v>
      </c>
      <c r="E88" s="46" t="s">
        <v>276</v>
      </c>
      <c r="F88" s="46" t="s">
        <v>764</v>
      </c>
      <c r="G88" s="77">
        <f>'прил.6'!G52+'прил.6'!G1064</f>
        <v>10741.099999999999</v>
      </c>
    </row>
    <row r="89" spans="1:7" ht="18.75" customHeight="1">
      <c r="A89" s="156" t="s">
        <v>816</v>
      </c>
      <c r="B89" s="48"/>
      <c r="C89" s="46" t="s">
        <v>50</v>
      </c>
      <c r="D89" s="46" t="s">
        <v>710</v>
      </c>
      <c r="E89" s="46" t="s">
        <v>124</v>
      </c>
      <c r="F89" s="46"/>
      <c r="G89" s="77">
        <f>G92+G96+G98+G90+G94</f>
        <v>838.2</v>
      </c>
    </row>
    <row r="90" spans="1:7" ht="53.25" customHeight="1" hidden="1">
      <c r="A90" s="156" t="s">
        <v>817</v>
      </c>
      <c r="B90" s="48"/>
      <c r="C90" s="46" t="s">
        <v>50</v>
      </c>
      <c r="D90" s="46" t="s">
        <v>710</v>
      </c>
      <c r="E90" s="46" t="s">
        <v>497</v>
      </c>
      <c r="F90" s="46"/>
      <c r="G90" s="77">
        <f>G91</f>
        <v>0</v>
      </c>
    </row>
    <row r="91" spans="1:7" ht="18.75" customHeight="1" hidden="1">
      <c r="A91" s="88" t="s">
        <v>529</v>
      </c>
      <c r="B91" s="48"/>
      <c r="C91" s="46" t="s">
        <v>50</v>
      </c>
      <c r="D91" s="46" t="s">
        <v>710</v>
      </c>
      <c r="E91" s="46" t="s">
        <v>497</v>
      </c>
      <c r="F91" s="46" t="s">
        <v>356</v>
      </c>
      <c r="G91" s="77">
        <f>'прил.6'!G55</f>
        <v>0</v>
      </c>
    </row>
    <row r="92" spans="1:7" ht="35.25" customHeight="1">
      <c r="A92" s="86" t="s">
        <v>210</v>
      </c>
      <c r="B92" s="47"/>
      <c r="C92" s="46" t="s">
        <v>50</v>
      </c>
      <c r="D92" s="46" t="s">
        <v>710</v>
      </c>
      <c r="E92" s="46" t="s">
        <v>495</v>
      </c>
      <c r="F92" s="46"/>
      <c r="G92" s="77">
        <f>G93</f>
        <v>838.2</v>
      </c>
    </row>
    <row r="93" spans="1:7" ht="15.75" customHeight="1">
      <c r="A93" s="88" t="s">
        <v>92</v>
      </c>
      <c r="B93" s="54"/>
      <c r="C93" s="46" t="s">
        <v>50</v>
      </c>
      <c r="D93" s="46" t="s">
        <v>710</v>
      </c>
      <c r="E93" s="46" t="s">
        <v>495</v>
      </c>
      <c r="F93" s="46" t="s">
        <v>764</v>
      </c>
      <c r="G93" s="77">
        <f>'прил.6'!G57</f>
        <v>838.2</v>
      </c>
    </row>
    <row r="94" spans="1:7" ht="35.25" customHeight="1" hidden="1">
      <c r="A94" s="155" t="s">
        <v>490</v>
      </c>
      <c r="B94" s="54"/>
      <c r="C94" s="46" t="s">
        <v>50</v>
      </c>
      <c r="D94" s="46" t="s">
        <v>710</v>
      </c>
      <c r="E94" s="46" t="s">
        <v>496</v>
      </c>
      <c r="F94" s="46"/>
      <c r="G94" s="77">
        <f>G95</f>
        <v>0</v>
      </c>
    </row>
    <row r="95" spans="1:7" ht="15.75" customHeight="1" hidden="1">
      <c r="A95" s="155" t="s">
        <v>809</v>
      </c>
      <c r="B95" s="54"/>
      <c r="C95" s="46" t="s">
        <v>50</v>
      </c>
      <c r="D95" s="46" t="s">
        <v>710</v>
      </c>
      <c r="E95" s="46" t="s">
        <v>496</v>
      </c>
      <c r="F95" s="46" t="s">
        <v>356</v>
      </c>
      <c r="G95" s="77">
        <f>'прил.6'!G627</f>
        <v>0</v>
      </c>
    </row>
    <row r="96" spans="1:7" ht="35.25" customHeight="1" hidden="1">
      <c r="A96" s="88" t="s">
        <v>818</v>
      </c>
      <c r="B96" s="54"/>
      <c r="C96" s="46" t="s">
        <v>50</v>
      </c>
      <c r="D96" s="46" t="s">
        <v>710</v>
      </c>
      <c r="E96" s="46" t="s">
        <v>498</v>
      </c>
      <c r="F96" s="46"/>
      <c r="G96" s="77">
        <f>G97</f>
        <v>0</v>
      </c>
    </row>
    <row r="97" spans="1:7" ht="15.75" customHeight="1" hidden="1">
      <c r="A97" s="88" t="s">
        <v>529</v>
      </c>
      <c r="B97" s="54"/>
      <c r="C97" s="46" t="s">
        <v>50</v>
      </c>
      <c r="D97" s="46" t="s">
        <v>710</v>
      </c>
      <c r="E97" s="46" t="s">
        <v>498</v>
      </c>
      <c r="F97" s="46" t="s">
        <v>356</v>
      </c>
      <c r="G97" s="77">
        <f>'прил.6'!G59</f>
        <v>0</v>
      </c>
    </row>
    <row r="98" spans="1:7" ht="69.75" customHeight="1" hidden="1">
      <c r="A98" s="88" t="s">
        <v>821</v>
      </c>
      <c r="B98" s="54"/>
      <c r="C98" s="46" t="s">
        <v>50</v>
      </c>
      <c r="D98" s="46" t="s">
        <v>710</v>
      </c>
      <c r="E98" s="46" t="s">
        <v>499</v>
      </c>
      <c r="F98" s="46"/>
      <c r="G98" s="77">
        <f>G99</f>
        <v>0</v>
      </c>
    </row>
    <row r="99" spans="1:7" ht="15.75" customHeight="1" hidden="1">
      <c r="A99" s="88" t="s">
        <v>529</v>
      </c>
      <c r="B99" s="54"/>
      <c r="C99" s="46" t="s">
        <v>50</v>
      </c>
      <c r="D99" s="46" t="s">
        <v>710</v>
      </c>
      <c r="E99" s="46" t="s">
        <v>499</v>
      </c>
      <c r="F99" s="46" t="s">
        <v>356</v>
      </c>
      <c r="G99" s="77">
        <f>'прил.6'!G61</f>
        <v>0</v>
      </c>
    </row>
    <row r="100" spans="1:7" ht="15.75" customHeight="1" hidden="1">
      <c r="A100" s="156" t="s">
        <v>454</v>
      </c>
      <c r="B100" s="54"/>
      <c r="C100" s="46" t="s">
        <v>50</v>
      </c>
      <c r="D100" s="46" t="s">
        <v>710</v>
      </c>
      <c r="E100" s="46" t="s">
        <v>555</v>
      </c>
      <c r="F100" s="46"/>
      <c r="G100" s="77">
        <f>G101</f>
        <v>0</v>
      </c>
    </row>
    <row r="101" spans="1:7" ht="38.25" customHeight="1" hidden="1">
      <c r="A101" s="87" t="s">
        <v>383</v>
      </c>
      <c r="B101" s="54"/>
      <c r="C101" s="46" t="s">
        <v>50</v>
      </c>
      <c r="D101" s="46" t="s">
        <v>710</v>
      </c>
      <c r="E101" s="46" t="s">
        <v>369</v>
      </c>
      <c r="F101" s="46"/>
      <c r="G101" s="77">
        <f>G102</f>
        <v>0</v>
      </c>
    </row>
    <row r="102" spans="1:7" ht="15.75" customHeight="1" hidden="1">
      <c r="A102" s="156" t="s">
        <v>98</v>
      </c>
      <c r="B102" s="54"/>
      <c r="C102" s="46" t="s">
        <v>50</v>
      </c>
      <c r="D102" s="46" t="s">
        <v>710</v>
      </c>
      <c r="E102" s="46" t="s">
        <v>369</v>
      </c>
      <c r="F102" s="46" t="s">
        <v>168</v>
      </c>
      <c r="G102" s="77">
        <f>'прил.6'!G1067</f>
        <v>0</v>
      </c>
    </row>
    <row r="103" spans="1:7" ht="15.75" customHeight="1">
      <c r="A103" s="87" t="s">
        <v>517</v>
      </c>
      <c r="B103" s="47"/>
      <c r="C103" s="46" t="s">
        <v>50</v>
      </c>
      <c r="D103" s="46" t="s">
        <v>710</v>
      </c>
      <c r="E103" s="46" t="s">
        <v>511</v>
      </c>
      <c r="F103" s="46"/>
      <c r="G103" s="77">
        <f>G104</f>
        <v>2541.3</v>
      </c>
    </row>
    <row r="104" spans="1:7" ht="16.5">
      <c r="A104" s="87" t="s">
        <v>554</v>
      </c>
      <c r="B104" s="47"/>
      <c r="C104" s="46" t="s">
        <v>50</v>
      </c>
      <c r="D104" s="46" t="s">
        <v>710</v>
      </c>
      <c r="E104" s="46" t="s">
        <v>512</v>
      </c>
      <c r="F104" s="46"/>
      <c r="G104" s="77">
        <f>G105+G107</f>
        <v>2541.3</v>
      </c>
    </row>
    <row r="105" spans="1:7" ht="17.25" customHeight="1">
      <c r="A105" s="87" t="s">
        <v>360</v>
      </c>
      <c r="B105" s="47"/>
      <c r="C105" s="46" t="s">
        <v>50</v>
      </c>
      <c r="D105" s="46" t="s">
        <v>710</v>
      </c>
      <c r="E105" s="46" t="s">
        <v>522</v>
      </c>
      <c r="F105" s="46"/>
      <c r="G105" s="77">
        <f>G106</f>
        <v>2390.8</v>
      </c>
    </row>
    <row r="106" spans="1:7" ht="16.5">
      <c r="A106" s="88" t="s">
        <v>514</v>
      </c>
      <c r="B106" s="48"/>
      <c r="C106" s="46" t="s">
        <v>50</v>
      </c>
      <c r="D106" s="46" t="s">
        <v>710</v>
      </c>
      <c r="E106" s="46" t="s">
        <v>522</v>
      </c>
      <c r="F106" s="46" t="s">
        <v>358</v>
      </c>
      <c r="G106" s="77">
        <f>'прил.6'!G65</f>
        <v>2390.8</v>
      </c>
    </row>
    <row r="107" spans="1:7" ht="37.5" customHeight="1">
      <c r="A107" s="156" t="s">
        <v>527</v>
      </c>
      <c r="B107" s="48"/>
      <c r="C107" s="46" t="s">
        <v>50</v>
      </c>
      <c r="D107" s="46" t="s">
        <v>710</v>
      </c>
      <c r="E107" s="46" t="s">
        <v>525</v>
      </c>
      <c r="F107" s="46"/>
      <c r="G107" s="77">
        <f>G108</f>
        <v>150.5</v>
      </c>
    </row>
    <row r="108" spans="1:7" ht="18" customHeight="1">
      <c r="A108" s="156" t="s">
        <v>514</v>
      </c>
      <c r="B108" s="48"/>
      <c r="C108" s="46" t="s">
        <v>50</v>
      </c>
      <c r="D108" s="46" t="s">
        <v>710</v>
      </c>
      <c r="E108" s="46" t="s">
        <v>525</v>
      </c>
      <c r="F108" s="46" t="s">
        <v>358</v>
      </c>
      <c r="G108" s="77">
        <f>'прил.6'!G67</f>
        <v>150.5</v>
      </c>
    </row>
    <row r="109" spans="1:7" ht="36" customHeight="1">
      <c r="A109" s="87" t="s">
        <v>355</v>
      </c>
      <c r="B109" s="47"/>
      <c r="C109" s="46" t="s">
        <v>52</v>
      </c>
      <c r="D109" s="46"/>
      <c r="E109" s="46"/>
      <c r="F109" s="46"/>
      <c r="G109" s="77">
        <f>G110+G122+G132</f>
        <v>57579.3</v>
      </c>
    </row>
    <row r="110" spans="1:7" ht="16.5">
      <c r="A110" s="87" t="s">
        <v>822</v>
      </c>
      <c r="B110" s="47"/>
      <c r="C110" s="46" t="s">
        <v>52</v>
      </c>
      <c r="D110" s="46" t="s">
        <v>51</v>
      </c>
      <c r="E110" s="46"/>
      <c r="F110" s="46"/>
      <c r="G110" s="77">
        <f>G111</f>
        <v>12988.599999999999</v>
      </c>
    </row>
    <row r="111" spans="1:7" ht="16.5">
      <c r="A111" s="88" t="s">
        <v>604</v>
      </c>
      <c r="B111" s="48"/>
      <c r="C111" s="46" t="s">
        <v>52</v>
      </c>
      <c r="D111" s="46" t="s">
        <v>51</v>
      </c>
      <c r="E111" s="46" t="s">
        <v>349</v>
      </c>
      <c r="F111" s="46"/>
      <c r="G111" s="77">
        <f>G112+G114+G116+G118+G120</f>
        <v>12988.599999999999</v>
      </c>
    </row>
    <row r="112" spans="1:7" ht="51" customHeight="1" hidden="1">
      <c r="A112" s="93" t="s">
        <v>294</v>
      </c>
      <c r="B112" s="50"/>
      <c r="C112" s="46" t="s">
        <v>52</v>
      </c>
      <c r="D112" s="46" t="s">
        <v>51</v>
      </c>
      <c r="E112" s="46" t="s">
        <v>354</v>
      </c>
      <c r="F112" s="46"/>
      <c r="G112" s="77">
        <f>G113</f>
        <v>0</v>
      </c>
    </row>
    <row r="113" spans="1:7" ht="33.75" customHeight="1" hidden="1">
      <c r="A113" s="93" t="s">
        <v>75</v>
      </c>
      <c r="B113" s="50"/>
      <c r="C113" s="46" t="s">
        <v>52</v>
      </c>
      <c r="D113" s="46" t="s">
        <v>51</v>
      </c>
      <c r="E113" s="46" t="s">
        <v>354</v>
      </c>
      <c r="F113" s="46" t="s">
        <v>727</v>
      </c>
      <c r="G113" s="77">
        <f>'прил.6'!G1285</f>
        <v>0</v>
      </c>
    </row>
    <row r="114" spans="1:7" ht="16.5">
      <c r="A114" s="93" t="s">
        <v>76</v>
      </c>
      <c r="B114" s="50"/>
      <c r="C114" s="46" t="s">
        <v>52</v>
      </c>
      <c r="D114" s="46" t="s">
        <v>51</v>
      </c>
      <c r="E114" s="46" t="s">
        <v>731</v>
      </c>
      <c r="F114" s="46"/>
      <c r="G114" s="77">
        <f>G115</f>
        <v>4189.7</v>
      </c>
    </row>
    <row r="115" spans="1:7" ht="33.75" customHeight="1">
      <c r="A115" s="93" t="s">
        <v>75</v>
      </c>
      <c r="B115" s="50"/>
      <c r="C115" s="46" t="s">
        <v>52</v>
      </c>
      <c r="D115" s="46" t="s">
        <v>51</v>
      </c>
      <c r="E115" s="46" t="s">
        <v>731</v>
      </c>
      <c r="F115" s="46" t="s">
        <v>727</v>
      </c>
      <c r="G115" s="77">
        <f>'прил.6'!G1287</f>
        <v>4189.7</v>
      </c>
    </row>
    <row r="116" spans="1:7" ht="33.75" customHeight="1">
      <c r="A116" s="87" t="s">
        <v>147</v>
      </c>
      <c r="B116" s="47"/>
      <c r="C116" s="46" t="s">
        <v>52</v>
      </c>
      <c r="D116" s="46" t="s">
        <v>51</v>
      </c>
      <c r="E116" s="46" t="s">
        <v>732</v>
      </c>
      <c r="F116" s="46"/>
      <c r="G116" s="77">
        <f>G117</f>
        <v>8466.4</v>
      </c>
    </row>
    <row r="117" spans="1:7" ht="35.25" customHeight="1">
      <c r="A117" s="93" t="s">
        <v>75</v>
      </c>
      <c r="B117" s="50"/>
      <c r="C117" s="46" t="s">
        <v>52</v>
      </c>
      <c r="D117" s="46" t="s">
        <v>51</v>
      </c>
      <c r="E117" s="46" t="s">
        <v>732</v>
      </c>
      <c r="F117" s="46" t="s">
        <v>727</v>
      </c>
      <c r="G117" s="77">
        <f>'прил.6'!G1289</f>
        <v>8466.4</v>
      </c>
    </row>
    <row r="118" spans="1:7" ht="16.5">
      <c r="A118" s="91" t="s">
        <v>823</v>
      </c>
      <c r="B118" s="49"/>
      <c r="C118" s="46" t="s">
        <v>52</v>
      </c>
      <c r="D118" s="46" t="s">
        <v>51</v>
      </c>
      <c r="E118" s="46" t="s">
        <v>733</v>
      </c>
      <c r="F118" s="46"/>
      <c r="G118" s="77">
        <f>G119</f>
        <v>104.7</v>
      </c>
    </row>
    <row r="119" spans="1:7" ht="36" customHeight="1">
      <c r="A119" s="93" t="s">
        <v>75</v>
      </c>
      <c r="B119" s="50"/>
      <c r="C119" s="46" t="s">
        <v>52</v>
      </c>
      <c r="D119" s="46" t="s">
        <v>51</v>
      </c>
      <c r="E119" s="46" t="s">
        <v>733</v>
      </c>
      <c r="F119" s="46" t="s">
        <v>727</v>
      </c>
      <c r="G119" s="77">
        <f>'прил.6'!G1291</f>
        <v>104.7</v>
      </c>
    </row>
    <row r="120" spans="1:7" ht="38.25" customHeight="1">
      <c r="A120" s="87" t="s">
        <v>824</v>
      </c>
      <c r="B120" s="47"/>
      <c r="C120" s="46" t="s">
        <v>52</v>
      </c>
      <c r="D120" s="46" t="s">
        <v>51</v>
      </c>
      <c r="E120" s="46" t="s">
        <v>734</v>
      </c>
      <c r="F120" s="46"/>
      <c r="G120" s="77">
        <f>G121</f>
        <v>227.8</v>
      </c>
    </row>
    <row r="121" spans="1:7" ht="18" customHeight="1">
      <c r="A121" s="87" t="s">
        <v>760</v>
      </c>
      <c r="B121" s="47"/>
      <c r="C121" s="46" t="s">
        <v>52</v>
      </c>
      <c r="D121" s="46" t="s">
        <v>51</v>
      </c>
      <c r="E121" s="46" t="s">
        <v>734</v>
      </c>
      <c r="F121" s="46" t="s">
        <v>164</v>
      </c>
      <c r="G121" s="77">
        <f>'прил.6'!G1293</f>
        <v>227.8</v>
      </c>
    </row>
    <row r="122" spans="1:7" ht="33.75" customHeight="1">
      <c r="A122" s="87" t="s">
        <v>825</v>
      </c>
      <c r="B122" s="47"/>
      <c r="C122" s="46" t="s">
        <v>52</v>
      </c>
      <c r="D122" s="46" t="s">
        <v>153</v>
      </c>
      <c r="E122" s="46"/>
      <c r="F122" s="46"/>
      <c r="G122" s="77">
        <f>G123+G128</f>
        <v>44590.700000000004</v>
      </c>
    </row>
    <row r="123" spans="1:7" ht="16.5">
      <c r="A123" s="87" t="s">
        <v>826</v>
      </c>
      <c r="B123" s="47"/>
      <c r="C123" s="46" t="s">
        <v>52</v>
      </c>
      <c r="D123" s="46" t="s">
        <v>153</v>
      </c>
      <c r="E123" s="46" t="s">
        <v>562</v>
      </c>
      <c r="F123" s="46"/>
      <c r="G123" s="77">
        <f>G124+G126</f>
        <v>44312.8</v>
      </c>
    </row>
    <row r="124" spans="1:7" ht="16.5">
      <c r="A124" s="87" t="s">
        <v>779</v>
      </c>
      <c r="B124" s="47"/>
      <c r="C124" s="46" t="s">
        <v>52</v>
      </c>
      <c r="D124" s="46" t="s">
        <v>153</v>
      </c>
      <c r="E124" s="46" t="s">
        <v>696</v>
      </c>
      <c r="F124" s="46"/>
      <c r="G124" s="77">
        <f>G125</f>
        <v>203.9</v>
      </c>
    </row>
    <row r="125" spans="1:7" ht="16.5">
      <c r="A125" s="88" t="s">
        <v>92</v>
      </c>
      <c r="B125" s="54"/>
      <c r="C125" s="46" t="s">
        <v>52</v>
      </c>
      <c r="D125" s="46" t="s">
        <v>153</v>
      </c>
      <c r="E125" s="46" t="s">
        <v>696</v>
      </c>
      <c r="F125" s="46" t="s">
        <v>764</v>
      </c>
      <c r="G125" s="77">
        <f>'прил.6'!G72</f>
        <v>203.9</v>
      </c>
    </row>
    <row r="126" spans="1:7" ht="16.5">
      <c r="A126" s="87" t="s">
        <v>759</v>
      </c>
      <c r="B126" s="47"/>
      <c r="C126" s="46" t="s">
        <v>52</v>
      </c>
      <c r="D126" s="46" t="s">
        <v>153</v>
      </c>
      <c r="E126" s="46" t="s">
        <v>561</v>
      </c>
      <c r="F126" s="46"/>
      <c r="G126" s="77">
        <f>G127</f>
        <v>44108.9</v>
      </c>
    </row>
    <row r="127" spans="1:7" ht="16.5">
      <c r="A127" s="88" t="s">
        <v>92</v>
      </c>
      <c r="B127" s="54"/>
      <c r="C127" s="46" t="s">
        <v>52</v>
      </c>
      <c r="D127" s="46" t="s">
        <v>153</v>
      </c>
      <c r="E127" s="46" t="s">
        <v>561</v>
      </c>
      <c r="F127" s="46" t="s">
        <v>764</v>
      </c>
      <c r="G127" s="77">
        <f>'прил.6'!G74+'прил.6'!G1072</f>
        <v>44108.9</v>
      </c>
    </row>
    <row r="128" spans="1:7" ht="19.5" customHeight="1">
      <c r="A128" s="87" t="s">
        <v>517</v>
      </c>
      <c r="B128" s="47"/>
      <c r="C128" s="46" t="s">
        <v>52</v>
      </c>
      <c r="D128" s="46" t="s">
        <v>153</v>
      </c>
      <c r="E128" s="51" t="s">
        <v>511</v>
      </c>
      <c r="F128" s="46"/>
      <c r="G128" s="77">
        <f>G130</f>
        <v>277.9</v>
      </c>
    </row>
    <row r="129" spans="1:7" ht="19.5" customHeight="1">
      <c r="A129" s="87" t="s">
        <v>554</v>
      </c>
      <c r="B129" s="47"/>
      <c r="C129" s="46" t="s">
        <v>52</v>
      </c>
      <c r="D129" s="46" t="s">
        <v>153</v>
      </c>
      <c r="E129" s="46" t="s">
        <v>512</v>
      </c>
      <c r="F129" s="46"/>
      <c r="G129" s="77">
        <f>G130</f>
        <v>277.9</v>
      </c>
    </row>
    <row r="130" spans="1:7" ht="19.5" customHeight="1">
      <c r="A130" s="87" t="s">
        <v>360</v>
      </c>
      <c r="B130" s="47"/>
      <c r="C130" s="46" t="s">
        <v>52</v>
      </c>
      <c r="D130" s="46" t="s">
        <v>153</v>
      </c>
      <c r="E130" s="46" t="s">
        <v>522</v>
      </c>
      <c r="F130" s="46"/>
      <c r="G130" s="77">
        <f>G131</f>
        <v>277.9</v>
      </c>
    </row>
    <row r="131" spans="1:7" ht="18" customHeight="1">
      <c r="A131" s="88" t="s">
        <v>514</v>
      </c>
      <c r="B131" s="48"/>
      <c r="C131" s="46" t="s">
        <v>52</v>
      </c>
      <c r="D131" s="46" t="s">
        <v>153</v>
      </c>
      <c r="E131" s="46" t="s">
        <v>522</v>
      </c>
      <c r="F131" s="46" t="s">
        <v>358</v>
      </c>
      <c r="G131" s="77">
        <f>'прил.6'!G78</f>
        <v>277.9</v>
      </c>
    </row>
    <row r="132" spans="1:7" ht="36.75" customHeight="1" hidden="1">
      <c r="A132" s="91" t="s">
        <v>386</v>
      </c>
      <c r="B132" s="49"/>
      <c r="C132" s="46" t="s">
        <v>52</v>
      </c>
      <c r="D132" s="46" t="s">
        <v>763</v>
      </c>
      <c r="E132" s="46"/>
      <c r="F132" s="46"/>
      <c r="G132" s="144"/>
    </row>
    <row r="133" spans="1:7" ht="33" hidden="1">
      <c r="A133" s="91" t="s">
        <v>776</v>
      </c>
      <c r="B133" s="60"/>
      <c r="C133" s="46" t="s">
        <v>52</v>
      </c>
      <c r="D133" s="46" t="s">
        <v>763</v>
      </c>
      <c r="E133" s="46" t="s">
        <v>509</v>
      </c>
      <c r="F133" s="46"/>
      <c r="G133" s="144"/>
    </row>
    <row r="134" spans="1:7" ht="16.5" hidden="1">
      <c r="A134" s="88" t="s">
        <v>514</v>
      </c>
      <c r="B134" s="48"/>
      <c r="C134" s="46" t="s">
        <v>52</v>
      </c>
      <c r="D134" s="46" t="s">
        <v>763</v>
      </c>
      <c r="E134" s="46" t="s">
        <v>509</v>
      </c>
      <c r="F134" s="46" t="s">
        <v>358</v>
      </c>
      <c r="G134" s="144"/>
    </row>
    <row r="135" spans="1:7" ht="16.5">
      <c r="A135" s="87" t="s">
        <v>154</v>
      </c>
      <c r="B135" s="47"/>
      <c r="C135" s="46" t="s">
        <v>53</v>
      </c>
      <c r="D135" s="46"/>
      <c r="E135" s="46"/>
      <c r="F135" s="46"/>
      <c r="G135" s="77">
        <f>G136+G149+G153+G145</f>
        <v>219820.7</v>
      </c>
    </row>
    <row r="136" spans="1:7" ht="17.25" customHeight="1">
      <c r="A136" s="156" t="s">
        <v>827</v>
      </c>
      <c r="B136" s="47"/>
      <c r="C136" s="46" t="s">
        <v>53</v>
      </c>
      <c r="D136" s="46" t="s">
        <v>50</v>
      </c>
      <c r="E136" s="61"/>
      <c r="F136" s="46"/>
      <c r="G136" s="77">
        <f>G137+G142</f>
        <v>5669.5</v>
      </c>
    </row>
    <row r="137" spans="1:7" ht="17.25" customHeight="1">
      <c r="A137" s="156" t="s">
        <v>18</v>
      </c>
      <c r="B137" s="47"/>
      <c r="C137" s="46" t="s">
        <v>53</v>
      </c>
      <c r="D137" s="46" t="s">
        <v>50</v>
      </c>
      <c r="E137" s="61" t="s">
        <v>17</v>
      </c>
      <c r="F137" s="46"/>
      <c r="G137" s="77">
        <f>G138+G140</f>
        <v>5498.2</v>
      </c>
    </row>
    <row r="138" spans="1:7" ht="33" customHeight="1">
      <c r="A138" s="156" t="s">
        <v>5</v>
      </c>
      <c r="B138" s="47"/>
      <c r="C138" s="46" t="s">
        <v>53</v>
      </c>
      <c r="D138" s="46" t="s">
        <v>50</v>
      </c>
      <c r="E138" s="61" t="s">
        <v>20</v>
      </c>
      <c r="F138" s="46"/>
      <c r="G138" s="77">
        <f>G139</f>
        <v>2355.5</v>
      </c>
    </row>
    <row r="139" spans="1:7" ht="17.25" customHeight="1">
      <c r="A139" s="88" t="s">
        <v>92</v>
      </c>
      <c r="B139" s="47"/>
      <c r="C139" s="46" t="s">
        <v>53</v>
      </c>
      <c r="D139" s="46" t="s">
        <v>50</v>
      </c>
      <c r="E139" s="61" t="s">
        <v>20</v>
      </c>
      <c r="F139" s="46" t="s">
        <v>764</v>
      </c>
      <c r="G139" s="77">
        <f>'прил.6'!G86+'прил.6'!G308+'прил.6'!G331+'прил.6'!G493+'прил.6'!G632+'прил.6'!G662+'прил.6'!G772+'прил.6'!G852</f>
        <v>2355.5</v>
      </c>
    </row>
    <row r="140" spans="1:7" ht="32.25" customHeight="1">
      <c r="A140" s="89" t="s">
        <v>89</v>
      </c>
      <c r="B140" s="47"/>
      <c r="C140" s="46" t="s">
        <v>53</v>
      </c>
      <c r="D140" s="46" t="s">
        <v>50</v>
      </c>
      <c r="E140" s="46" t="s">
        <v>781</v>
      </c>
      <c r="F140" s="46"/>
      <c r="G140" s="77">
        <f>G141</f>
        <v>3142.7</v>
      </c>
    </row>
    <row r="141" spans="1:7" ht="17.25" customHeight="1">
      <c r="A141" s="88" t="s">
        <v>92</v>
      </c>
      <c r="B141" s="47"/>
      <c r="C141" s="46" t="s">
        <v>53</v>
      </c>
      <c r="D141" s="46" t="s">
        <v>50</v>
      </c>
      <c r="E141" s="46" t="s">
        <v>781</v>
      </c>
      <c r="F141" s="46" t="s">
        <v>764</v>
      </c>
      <c r="G141" s="77">
        <f>'прил.6'!G88+'прил.6'!G194+'прил.6'!G310+'прил.6'!G333+'прил.6'!G495+'прил.6'!G634+'прил.6'!G664+'прил.6'!G774+'прил.6'!G854+'прил.6'!G1020+'прил.6'!G989</f>
        <v>3142.7</v>
      </c>
    </row>
    <row r="142" spans="1:7" ht="17.25" customHeight="1">
      <c r="A142" s="88" t="s">
        <v>454</v>
      </c>
      <c r="B142" s="47"/>
      <c r="C142" s="46" t="s">
        <v>53</v>
      </c>
      <c r="D142" s="46" t="s">
        <v>50</v>
      </c>
      <c r="E142" s="46" t="s">
        <v>555</v>
      </c>
      <c r="F142" s="46"/>
      <c r="G142" s="77">
        <f>G143</f>
        <v>171.3</v>
      </c>
    </row>
    <row r="143" spans="1:7" ht="52.5" customHeight="1">
      <c r="A143" s="89" t="s">
        <v>88</v>
      </c>
      <c r="B143" s="47"/>
      <c r="C143" s="46" t="s">
        <v>53</v>
      </c>
      <c r="D143" s="46" t="s">
        <v>50</v>
      </c>
      <c r="E143" s="46" t="s">
        <v>800</v>
      </c>
      <c r="F143" s="46"/>
      <c r="G143" s="77">
        <f>G144</f>
        <v>171.3</v>
      </c>
    </row>
    <row r="144" spans="1:7" ht="17.25" customHeight="1">
      <c r="A144" s="88" t="s">
        <v>92</v>
      </c>
      <c r="B144" s="47"/>
      <c r="C144" s="46" t="s">
        <v>53</v>
      </c>
      <c r="D144" s="46" t="s">
        <v>50</v>
      </c>
      <c r="E144" s="46" t="s">
        <v>800</v>
      </c>
      <c r="F144" s="46" t="s">
        <v>764</v>
      </c>
      <c r="G144" s="77">
        <f>'прил.6'!G91+'прил.6'!G197+'прил.6'!G313+'прил.6'!G336+'прил.6'!G498+'прил.6'!G637+'прил.6'!G667+'прил.6'!G777+'прил.6'!G857+'прил.6'!G1023+'прил.6'!G992</f>
        <v>171.3</v>
      </c>
    </row>
    <row r="145" spans="1:7" ht="17.25" customHeight="1">
      <c r="A145" s="89" t="s">
        <v>90</v>
      </c>
      <c r="B145" s="47"/>
      <c r="C145" s="46" t="s">
        <v>53</v>
      </c>
      <c r="D145" s="46" t="s">
        <v>156</v>
      </c>
      <c r="E145" s="46"/>
      <c r="F145" s="46"/>
      <c r="G145" s="77">
        <f>G147</f>
        <v>1500</v>
      </c>
    </row>
    <row r="146" spans="1:7" ht="17.25" customHeight="1">
      <c r="A146" s="89" t="s">
        <v>393</v>
      </c>
      <c r="B146" s="47"/>
      <c r="C146" s="46" t="s">
        <v>53</v>
      </c>
      <c r="D146" s="46" t="s">
        <v>156</v>
      </c>
      <c r="E146" s="56" t="s">
        <v>391</v>
      </c>
      <c r="F146" s="56"/>
      <c r="G146" s="77">
        <f>G147</f>
        <v>1500</v>
      </c>
    </row>
    <row r="147" spans="1:7" ht="16.5" customHeight="1">
      <c r="A147" s="89" t="s">
        <v>857</v>
      </c>
      <c r="B147" s="47"/>
      <c r="C147" s="46" t="s">
        <v>53</v>
      </c>
      <c r="D147" s="46" t="s">
        <v>156</v>
      </c>
      <c r="E147" s="56" t="s">
        <v>392</v>
      </c>
      <c r="F147" s="56"/>
      <c r="G147" s="77">
        <f>G148</f>
        <v>1500</v>
      </c>
    </row>
    <row r="148" spans="1:7" ht="17.25" customHeight="1">
      <c r="A148" s="157" t="s">
        <v>879</v>
      </c>
      <c r="B148" s="47"/>
      <c r="C148" s="46" t="s">
        <v>53</v>
      </c>
      <c r="D148" s="46" t="s">
        <v>156</v>
      </c>
      <c r="E148" s="56" t="s">
        <v>392</v>
      </c>
      <c r="F148" s="56" t="s">
        <v>416</v>
      </c>
      <c r="G148" s="77">
        <f>'прил.6'!G95</f>
        <v>1500</v>
      </c>
    </row>
    <row r="149" spans="1:7" ht="16.5">
      <c r="A149" s="87" t="s">
        <v>828</v>
      </c>
      <c r="B149" s="47"/>
      <c r="C149" s="46" t="s">
        <v>53</v>
      </c>
      <c r="D149" s="46" t="s">
        <v>693</v>
      </c>
      <c r="E149" s="46"/>
      <c r="F149" s="46"/>
      <c r="G149" s="77">
        <f>G150</f>
        <v>53208.5</v>
      </c>
    </row>
    <row r="150" spans="1:7" s="20" customFormat="1" ht="16.5">
      <c r="A150" s="87" t="s">
        <v>829</v>
      </c>
      <c r="B150" s="47"/>
      <c r="C150" s="46" t="s">
        <v>53</v>
      </c>
      <c r="D150" s="46" t="s">
        <v>693</v>
      </c>
      <c r="E150" s="46" t="s">
        <v>319</v>
      </c>
      <c r="F150" s="46"/>
      <c r="G150" s="77">
        <f>G151</f>
        <v>53208.5</v>
      </c>
    </row>
    <row r="151" spans="1:7" s="22" customFormat="1" ht="18" customHeight="1">
      <c r="A151" s="87" t="s">
        <v>759</v>
      </c>
      <c r="B151" s="47"/>
      <c r="C151" s="46" t="s">
        <v>53</v>
      </c>
      <c r="D151" s="46" t="s">
        <v>693</v>
      </c>
      <c r="E151" s="46" t="s">
        <v>320</v>
      </c>
      <c r="F151" s="46"/>
      <c r="G151" s="77">
        <f>G152</f>
        <v>53208.5</v>
      </c>
    </row>
    <row r="152" spans="1:7" s="21" customFormat="1" ht="18.75" customHeight="1">
      <c r="A152" s="88" t="s">
        <v>92</v>
      </c>
      <c r="B152" s="54"/>
      <c r="C152" s="46" t="s">
        <v>53</v>
      </c>
      <c r="D152" s="46" t="s">
        <v>693</v>
      </c>
      <c r="E152" s="46" t="s">
        <v>320</v>
      </c>
      <c r="F152" s="46" t="s">
        <v>764</v>
      </c>
      <c r="G152" s="77">
        <f>'прил.6'!G99</f>
        <v>53208.5</v>
      </c>
    </row>
    <row r="153" spans="1:7" ht="18" customHeight="1">
      <c r="A153" s="87" t="s">
        <v>640</v>
      </c>
      <c r="B153" s="47"/>
      <c r="C153" s="46" t="s">
        <v>53</v>
      </c>
      <c r="D153" s="46" t="s">
        <v>730</v>
      </c>
      <c r="E153" s="46"/>
      <c r="F153" s="46"/>
      <c r="G153" s="77">
        <f>G154+G167+G185+G157+G181+G174+G161+G178+G164</f>
        <v>159442.7</v>
      </c>
    </row>
    <row r="154" spans="1:7" ht="50.25" customHeight="1">
      <c r="A154" s="88" t="s">
        <v>140</v>
      </c>
      <c r="B154" s="47"/>
      <c r="C154" s="46" t="s">
        <v>53</v>
      </c>
      <c r="D154" s="46" t="s">
        <v>730</v>
      </c>
      <c r="E154" s="46" t="s">
        <v>141</v>
      </c>
      <c r="F154" s="46"/>
      <c r="G154" s="77">
        <f>G155</f>
        <v>63814</v>
      </c>
    </row>
    <row r="155" spans="1:7" ht="16.5">
      <c r="A155" s="88" t="s">
        <v>775</v>
      </c>
      <c r="B155" s="55"/>
      <c r="C155" s="46" t="s">
        <v>53</v>
      </c>
      <c r="D155" s="46" t="s">
        <v>730</v>
      </c>
      <c r="E155" s="46" t="s">
        <v>143</v>
      </c>
      <c r="F155" s="46"/>
      <c r="G155" s="77">
        <f>G156</f>
        <v>63814</v>
      </c>
    </row>
    <row r="156" spans="1:7" ht="16.5">
      <c r="A156" s="88" t="s">
        <v>514</v>
      </c>
      <c r="B156" s="48"/>
      <c r="C156" s="46" t="s">
        <v>53</v>
      </c>
      <c r="D156" s="46" t="s">
        <v>730</v>
      </c>
      <c r="E156" s="46" t="s">
        <v>143</v>
      </c>
      <c r="F156" s="46" t="s">
        <v>358</v>
      </c>
      <c r="G156" s="77">
        <f>'прил.6'!G317+'прил.6'!G996+'прил.6'!G1048</f>
        <v>63814</v>
      </c>
    </row>
    <row r="157" spans="1:7" ht="33" hidden="1">
      <c r="A157" s="88" t="s">
        <v>830</v>
      </c>
      <c r="B157" s="48"/>
      <c r="C157" s="46" t="s">
        <v>53</v>
      </c>
      <c r="D157" s="46" t="s">
        <v>730</v>
      </c>
      <c r="E157" s="46" t="s">
        <v>573</v>
      </c>
      <c r="F157" s="46"/>
      <c r="G157" s="77">
        <f>G158</f>
        <v>0</v>
      </c>
    </row>
    <row r="158" spans="1:7" ht="16.5" hidden="1">
      <c r="A158" s="88" t="s">
        <v>7</v>
      </c>
      <c r="B158" s="48"/>
      <c r="C158" s="46" t="s">
        <v>53</v>
      </c>
      <c r="D158" s="46" t="s">
        <v>730</v>
      </c>
      <c r="E158" s="46" t="s">
        <v>59</v>
      </c>
      <c r="F158" s="46"/>
      <c r="G158" s="77">
        <f>G159</f>
        <v>0</v>
      </c>
    </row>
    <row r="159" spans="1:7" ht="16.5" hidden="1">
      <c r="A159" s="88" t="s">
        <v>831</v>
      </c>
      <c r="B159" s="48"/>
      <c r="C159" s="46" t="s">
        <v>53</v>
      </c>
      <c r="D159" s="46" t="s">
        <v>730</v>
      </c>
      <c r="E159" s="46" t="s">
        <v>64</v>
      </c>
      <c r="F159" s="46"/>
      <c r="G159" s="77">
        <f>G160</f>
        <v>0</v>
      </c>
    </row>
    <row r="160" spans="1:7" ht="16.5" hidden="1">
      <c r="A160" s="91" t="s">
        <v>348</v>
      </c>
      <c r="B160" s="48"/>
      <c r="C160" s="46" t="s">
        <v>53</v>
      </c>
      <c r="D160" s="46" t="s">
        <v>730</v>
      </c>
      <c r="E160" s="46" t="s">
        <v>64</v>
      </c>
      <c r="F160" s="46" t="s">
        <v>77</v>
      </c>
      <c r="G160" s="77">
        <f>'прил.6'!G1143</f>
        <v>0</v>
      </c>
    </row>
    <row r="161" spans="1:7" ht="16.5" hidden="1">
      <c r="A161" s="86" t="s">
        <v>593</v>
      </c>
      <c r="B161" s="48"/>
      <c r="C161" s="56" t="s">
        <v>53</v>
      </c>
      <c r="D161" s="56" t="s">
        <v>730</v>
      </c>
      <c r="E161" s="56" t="s">
        <v>592</v>
      </c>
      <c r="F161" s="56"/>
      <c r="G161" s="122">
        <f>G162</f>
        <v>0</v>
      </c>
    </row>
    <row r="162" spans="1:7" ht="16.5" hidden="1">
      <c r="A162" s="86" t="s">
        <v>594</v>
      </c>
      <c r="B162" s="48"/>
      <c r="C162" s="56" t="s">
        <v>53</v>
      </c>
      <c r="D162" s="56" t="s">
        <v>730</v>
      </c>
      <c r="E162" s="56" t="s">
        <v>595</v>
      </c>
      <c r="F162" s="56"/>
      <c r="G162" s="122">
        <f>G163</f>
        <v>0</v>
      </c>
    </row>
    <row r="163" spans="1:7" ht="16.5" hidden="1">
      <c r="A163" s="89" t="s">
        <v>92</v>
      </c>
      <c r="B163" s="48"/>
      <c r="C163" s="56" t="s">
        <v>53</v>
      </c>
      <c r="D163" s="56" t="s">
        <v>730</v>
      </c>
      <c r="E163" s="56" t="s">
        <v>595</v>
      </c>
      <c r="F163" s="56" t="s">
        <v>764</v>
      </c>
      <c r="G163" s="122">
        <f>'прил.6'!G999</f>
        <v>0</v>
      </c>
    </row>
    <row r="164" spans="1:7" ht="16.5">
      <c r="A164" s="96" t="s">
        <v>7</v>
      </c>
      <c r="B164" s="48"/>
      <c r="C164" s="56" t="s">
        <v>53</v>
      </c>
      <c r="D164" s="56" t="s">
        <v>730</v>
      </c>
      <c r="E164" s="56" t="s">
        <v>59</v>
      </c>
      <c r="F164" s="56"/>
      <c r="G164" s="122">
        <f>G165</f>
        <v>470</v>
      </c>
    </row>
    <row r="165" spans="1:7" ht="16.5">
      <c r="A165" s="96" t="s">
        <v>130</v>
      </c>
      <c r="B165" s="48"/>
      <c r="C165" s="56" t="s">
        <v>53</v>
      </c>
      <c r="D165" s="56" t="s">
        <v>730</v>
      </c>
      <c r="E165" s="56" t="s">
        <v>64</v>
      </c>
      <c r="F165" s="56"/>
      <c r="G165" s="122">
        <f>G166</f>
        <v>470</v>
      </c>
    </row>
    <row r="166" spans="1:7" ht="16.5">
      <c r="A166" s="96" t="s">
        <v>568</v>
      </c>
      <c r="B166" s="48"/>
      <c r="C166" s="56" t="s">
        <v>53</v>
      </c>
      <c r="D166" s="56" t="s">
        <v>730</v>
      </c>
      <c r="E166" s="56" t="s">
        <v>64</v>
      </c>
      <c r="F166" s="56" t="s">
        <v>77</v>
      </c>
      <c r="G166" s="122">
        <f>'прил.6'!G1153</f>
        <v>470</v>
      </c>
    </row>
    <row r="167" spans="1:7" ht="18" customHeight="1">
      <c r="A167" s="87" t="s">
        <v>832</v>
      </c>
      <c r="B167" s="47"/>
      <c r="C167" s="46" t="s">
        <v>53</v>
      </c>
      <c r="D167" s="46" t="s">
        <v>730</v>
      </c>
      <c r="E167" s="46" t="s">
        <v>641</v>
      </c>
      <c r="F167" s="46"/>
      <c r="G167" s="77">
        <f>G168+G170+G172</f>
        <v>20053</v>
      </c>
    </row>
    <row r="168" spans="1:7" ht="16.5">
      <c r="A168" s="91" t="s">
        <v>657</v>
      </c>
      <c r="B168" s="49"/>
      <c r="C168" s="46" t="s">
        <v>53</v>
      </c>
      <c r="D168" s="46" t="s">
        <v>730</v>
      </c>
      <c r="E168" s="46" t="s">
        <v>658</v>
      </c>
      <c r="F168" s="46"/>
      <c r="G168" s="77">
        <f>G169</f>
        <v>6300</v>
      </c>
    </row>
    <row r="169" spans="1:7" ht="18" customHeight="1">
      <c r="A169" s="88" t="s">
        <v>514</v>
      </c>
      <c r="B169" s="48"/>
      <c r="C169" s="46" t="s">
        <v>53</v>
      </c>
      <c r="D169" s="46" t="s">
        <v>730</v>
      </c>
      <c r="E169" s="46" t="s">
        <v>658</v>
      </c>
      <c r="F169" s="46" t="s">
        <v>358</v>
      </c>
      <c r="G169" s="77">
        <f>'прил.6'!G1005+'прил.6'!G217+'прил.6'!G320</f>
        <v>6300</v>
      </c>
    </row>
    <row r="170" spans="1:7" ht="34.5" customHeight="1" hidden="1">
      <c r="A170" s="88" t="s">
        <v>452</v>
      </c>
      <c r="B170" s="57">
        <v>811</v>
      </c>
      <c r="C170" s="46" t="s">
        <v>53</v>
      </c>
      <c r="D170" s="46" t="s">
        <v>730</v>
      </c>
      <c r="E170" s="46" t="s">
        <v>422</v>
      </c>
      <c r="F170" s="46"/>
      <c r="G170" s="77">
        <f>G171</f>
        <v>0</v>
      </c>
    </row>
    <row r="171" spans="1:7" ht="18" customHeight="1" hidden="1">
      <c r="A171" s="91" t="s">
        <v>348</v>
      </c>
      <c r="B171" s="57">
        <v>811</v>
      </c>
      <c r="C171" s="46" t="s">
        <v>53</v>
      </c>
      <c r="D171" s="46" t="s">
        <v>730</v>
      </c>
      <c r="E171" s="46" t="s">
        <v>422</v>
      </c>
      <c r="F171" s="46" t="s">
        <v>77</v>
      </c>
      <c r="G171" s="77">
        <f>'прил.6'!G1007</f>
        <v>0</v>
      </c>
    </row>
    <row r="172" spans="1:7" ht="18" customHeight="1">
      <c r="A172" s="87" t="s">
        <v>564</v>
      </c>
      <c r="B172" s="57"/>
      <c r="C172" s="46" t="s">
        <v>53</v>
      </c>
      <c r="D172" s="46" t="s">
        <v>730</v>
      </c>
      <c r="E172" s="46" t="s">
        <v>596</v>
      </c>
      <c r="F172" s="46"/>
      <c r="G172" s="77">
        <f>G173</f>
        <v>13753</v>
      </c>
    </row>
    <row r="173" spans="1:7" ht="18" customHeight="1">
      <c r="A173" s="89" t="s">
        <v>92</v>
      </c>
      <c r="B173" s="57"/>
      <c r="C173" s="46" t="s">
        <v>53</v>
      </c>
      <c r="D173" s="46" t="s">
        <v>730</v>
      </c>
      <c r="E173" s="46" t="s">
        <v>596</v>
      </c>
      <c r="F173" s="46" t="s">
        <v>764</v>
      </c>
      <c r="G173" s="77">
        <f>'прил.6'!G1009</f>
        <v>13753</v>
      </c>
    </row>
    <row r="174" spans="1:7" ht="18" customHeight="1">
      <c r="A174" s="158" t="s">
        <v>788</v>
      </c>
      <c r="B174" s="57"/>
      <c r="C174" s="56" t="s">
        <v>53</v>
      </c>
      <c r="D174" s="56" t="s">
        <v>730</v>
      </c>
      <c r="E174" s="56" t="s">
        <v>786</v>
      </c>
      <c r="F174" s="56"/>
      <c r="G174" s="77">
        <f>G175</f>
        <v>50562.5</v>
      </c>
    </row>
    <row r="175" spans="1:7" ht="33" customHeight="1">
      <c r="A175" s="158" t="s">
        <v>220</v>
      </c>
      <c r="B175" s="57"/>
      <c r="C175" s="56" t="s">
        <v>53</v>
      </c>
      <c r="D175" s="56" t="s">
        <v>730</v>
      </c>
      <c r="E175" s="56" t="s">
        <v>787</v>
      </c>
      <c r="F175" s="56"/>
      <c r="G175" s="77">
        <f>G176</f>
        <v>50562.5</v>
      </c>
    </row>
    <row r="176" spans="1:7" ht="69" customHeight="1">
      <c r="A176" s="154" t="s">
        <v>238</v>
      </c>
      <c r="B176" s="57"/>
      <c r="C176" s="56" t="s">
        <v>53</v>
      </c>
      <c r="D176" s="56" t="s">
        <v>730</v>
      </c>
      <c r="E176" s="56" t="s">
        <v>785</v>
      </c>
      <c r="F176" s="56"/>
      <c r="G176" s="77">
        <f>G177</f>
        <v>50562.5</v>
      </c>
    </row>
    <row r="177" spans="1:7" ht="18" customHeight="1">
      <c r="A177" s="157" t="s">
        <v>879</v>
      </c>
      <c r="B177" s="57"/>
      <c r="C177" s="56" t="s">
        <v>53</v>
      </c>
      <c r="D177" s="56" t="s">
        <v>730</v>
      </c>
      <c r="E177" s="56" t="s">
        <v>785</v>
      </c>
      <c r="F177" s="56" t="s">
        <v>416</v>
      </c>
      <c r="G177" s="77">
        <f>'прил.6'!G104</f>
        <v>50562.5</v>
      </c>
    </row>
    <row r="178" spans="1:7" ht="18" customHeight="1">
      <c r="A178" s="154" t="s">
        <v>232</v>
      </c>
      <c r="B178" s="57"/>
      <c r="C178" s="56" t="s">
        <v>53</v>
      </c>
      <c r="D178" s="56" t="s">
        <v>730</v>
      </c>
      <c r="E178" s="56" t="s">
        <v>664</v>
      </c>
      <c r="F178" s="56"/>
      <c r="G178" s="77">
        <f>G179</f>
        <v>47</v>
      </c>
    </row>
    <row r="179" spans="1:7" ht="18" customHeight="1">
      <c r="A179" s="154" t="s">
        <v>627</v>
      </c>
      <c r="B179" s="57"/>
      <c r="C179" s="56" t="s">
        <v>53</v>
      </c>
      <c r="D179" s="56" t="s">
        <v>730</v>
      </c>
      <c r="E179" s="56" t="s">
        <v>626</v>
      </c>
      <c r="F179" s="56"/>
      <c r="G179" s="77">
        <f>G180</f>
        <v>47</v>
      </c>
    </row>
    <row r="180" spans="1:7" ht="18" customHeight="1">
      <c r="A180" s="86" t="s">
        <v>514</v>
      </c>
      <c r="B180" s="57"/>
      <c r="C180" s="56" t="s">
        <v>53</v>
      </c>
      <c r="D180" s="56" t="s">
        <v>730</v>
      </c>
      <c r="E180" s="56" t="s">
        <v>626</v>
      </c>
      <c r="F180" s="56" t="s">
        <v>358</v>
      </c>
      <c r="G180" s="77">
        <f>'прил.6'!G1002</f>
        <v>47</v>
      </c>
    </row>
    <row r="181" spans="1:7" ht="18" customHeight="1">
      <c r="A181" s="88" t="s">
        <v>554</v>
      </c>
      <c r="B181" s="57"/>
      <c r="C181" s="46" t="s">
        <v>53</v>
      </c>
      <c r="D181" s="46" t="s">
        <v>730</v>
      </c>
      <c r="E181" s="56" t="s">
        <v>555</v>
      </c>
      <c r="F181" s="56"/>
      <c r="G181" s="77">
        <f>G182</f>
        <v>8045.3</v>
      </c>
    </row>
    <row r="182" spans="1:7" ht="35.25" customHeight="1">
      <c r="A182" s="87" t="s">
        <v>795</v>
      </c>
      <c r="B182" s="57"/>
      <c r="C182" s="46" t="s">
        <v>53</v>
      </c>
      <c r="D182" s="46" t="s">
        <v>730</v>
      </c>
      <c r="E182" s="56" t="s">
        <v>796</v>
      </c>
      <c r="F182" s="56"/>
      <c r="G182" s="77">
        <f>G183</f>
        <v>8045.3</v>
      </c>
    </row>
    <row r="183" spans="1:7" ht="69.75" customHeight="1">
      <c r="A183" s="154" t="s">
        <v>238</v>
      </c>
      <c r="B183" s="57"/>
      <c r="C183" s="46" t="s">
        <v>53</v>
      </c>
      <c r="D183" s="46" t="s">
        <v>730</v>
      </c>
      <c r="E183" s="56" t="s">
        <v>129</v>
      </c>
      <c r="F183" s="56"/>
      <c r="G183" s="77">
        <f>G184</f>
        <v>8045.3</v>
      </c>
    </row>
    <row r="184" spans="1:7" ht="21" customHeight="1">
      <c r="A184" s="87" t="s">
        <v>797</v>
      </c>
      <c r="B184" s="57"/>
      <c r="C184" s="46" t="s">
        <v>53</v>
      </c>
      <c r="D184" s="46" t="s">
        <v>730</v>
      </c>
      <c r="E184" s="56" t="s">
        <v>129</v>
      </c>
      <c r="F184" s="56" t="s">
        <v>416</v>
      </c>
      <c r="G184" s="77">
        <f>'прил.6'!G108</f>
        <v>8045.3</v>
      </c>
    </row>
    <row r="185" spans="1:7" ht="18" customHeight="1">
      <c r="A185" s="87" t="s">
        <v>517</v>
      </c>
      <c r="B185" s="57"/>
      <c r="C185" s="46" t="s">
        <v>53</v>
      </c>
      <c r="D185" s="46" t="s">
        <v>730</v>
      </c>
      <c r="E185" s="46" t="s">
        <v>511</v>
      </c>
      <c r="F185" s="46"/>
      <c r="G185" s="77">
        <f>G186</f>
        <v>16450.899999999998</v>
      </c>
    </row>
    <row r="186" spans="1:7" ht="18" customHeight="1">
      <c r="A186" s="87" t="s">
        <v>554</v>
      </c>
      <c r="B186" s="57"/>
      <c r="C186" s="46" t="s">
        <v>53</v>
      </c>
      <c r="D186" s="46" t="s">
        <v>730</v>
      </c>
      <c r="E186" s="46" t="s">
        <v>512</v>
      </c>
      <c r="F186" s="46"/>
      <c r="G186" s="77">
        <f>G187+G190</f>
        <v>16450.899999999998</v>
      </c>
    </row>
    <row r="187" spans="1:7" ht="33.75" customHeight="1">
      <c r="A187" s="88" t="s">
        <v>486</v>
      </c>
      <c r="B187" s="57"/>
      <c r="C187" s="46" t="s">
        <v>53</v>
      </c>
      <c r="D187" s="46" t="s">
        <v>730</v>
      </c>
      <c r="E187" s="46" t="s">
        <v>526</v>
      </c>
      <c r="F187" s="46"/>
      <c r="G187" s="77">
        <f>SUM(G188:G189)</f>
        <v>3252.1</v>
      </c>
    </row>
    <row r="188" spans="1:7" ht="19.5" customHeight="1">
      <c r="A188" s="87" t="s">
        <v>879</v>
      </c>
      <c r="B188" s="57"/>
      <c r="C188" s="46" t="s">
        <v>53</v>
      </c>
      <c r="D188" s="46" t="s">
        <v>730</v>
      </c>
      <c r="E188" s="46" t="s">
        <v>526</v>
      </c>
      <c r="F188" s="46" t="s">
        <v>416</v>
      </c>
      <c r="G188" s="77">
        <f>'прил.6'!G112</f>
        <v>779.6</v>
      </c>
    </row>
    <row r="189" spans="1:7" ht="16.5">
      <c r="A189" s="87" t="s">
        <v>833</v>
      </c>
      <c r="B189" s="57"/>
      <c r="C189" s="46" t="s">
        <v>53</v>
      </c>
      <c r="D189" s="46" t="s">
        <v>730</v>
      </c>
      <c r="E189" s="46" t="s">
        <v>526</v>
      </c>
      <c r="F189" s="46" t="s">
        <v>398</v>
      </c>
      <c r="G189" s="77">
        <f>'прил.6'!G113</f>
        <v>2472.5</v>
      </c>
    </row>
    <row r="190" spans="1:7" ht="15.75" customHeight="1">
      <c r="A190" s="87" t="s">
        <v>524</v>
      </c>
      <c r="B190" s="57"/>
      <c r="C190" s="46" t="s">
        <v>53</v>
      </c>
      <c r="D190" s="46" t="s">
        <v>730</v>
      </c>
      <c r="E190" s="57" t="s">
        <v>528</v>
      </c>
      <c r="F190" s="46"/>
      <c r="G190" s="77">
        <f>G191</f>
        <v>13198.8</v>
      </c>
    </row>
    <row r="191" spans="1:7" ht="16.5">
      <c r="A191" s="87" t="s">
        <v>833</v>
      </c>
      <c r="B191" s="57"/>
      <c r="C191" s="46" t="s">
        <v>53</v>
      </c>
      <c r="D191" s="46" t="s">
        <v>730</v>
      </c>
      <c r="E191" s="57" t="s">
        <v>528</v>
      </c>
      <c r="F191" s="46" t="s">
        <v>398</v>
      </c>
      <c r="G191" s="77">
        <f>'прил.6'!G115</f>
        <v>13198.8</v>
      </c>
    </row>
    <row r="192" spans="1:7" s="20" customFormat="1" ht="16.5">
      <c r="A192" s="87" t="s">
        <v>159</v>
      </c>
      <c r="B192" s="47"/>
      <c r="C192" s="46" t="s">
        <v>155</v>
      </c>
      <c r="D192" s="46"/>
      <c r="E192" s="46"/>
      <c r="F192" s="46"/>
      <c r="G192" s="77">
        <f>G193+G236+G263+G312</f>
        <v>1458616</v>
      </c>
    </row>
    <row r="193" spans="1:7" s="21" customFormat="1" ht="16.5">
      <c r="A193" s="87" t="s">
        <v>295</v>
      </c>
      <c r="B193" s="47"/>
      <c r="C193" s="46" t="s">
        <v>155</v>
      </c>
      <c r="D193" s="46" t="s">
        <v>50</v>
      </c>
      <c r="E193" s="46"/>
      <c r="F193" s="46"/>
      <c r="G193" s="77">
        <f>G194+G200+G212+G208+G229</f>
        <v>174810.7</v>
      </c>
    </row>
    <row r="194" spans="1:7" ht="33.75" customHeight="1" hidden="1">
      <c r="A194" s="87" t="s">
        <v>834</v>
      </c>
      <c r="B194" s="62"/>
      <c r="C194" s="46" t="s">
        <v>62</v>
      </c>
      <c r="D194" s="46" t="s">
        <v>50</v>
      </c>
      <c r="E194" s="46" t="s">
        <v>248</v>
      </c>
      <c r="F194" s="46"/>
      <c r="G194" s="77">
        <f>G195+G197</f>
        <v>0</v>
      </c>
    </row>
    <row r="195" spans="1:7" ht="66" hidden="1">
      <c r="A195" s="87" t="s">
        <v>237</v>
      </c>
      <c r="B195" s="47"/>
      <c r="C195" s="46" t="s">
        <v>581</v>
      </c>
      <c r="D195" s="46" t="s">
        <v>50</v>
      </c>
      <c r="E195" s="46" t="s">
        <v>758</v>
      </c>
      <c r="F195" s="46"/>
      <c r="G195" s="77">
        <f>G196</f>
        <v>0</v>
      </c>
    </row>
    <row r="196" spans="1:7" ht="16.5" hidden="1">
      <c r="A196" s="91" t="s">
        <v>761</v>
      </c>
      <c r="B196" s="49"/>
      <c r="C196" s="46" t="s">
        <v>581</v>
      </c>
      <c r="D196" s="46" t="s">
        <v>50</v>
      </c>
      <c r="E196" s="46" t="s">
        <v>758</v>
      </c>
      <c r="F196" s="46" t="s">
        <v>416</v>
      </c>
      <c r="G196" s="77">
        <f>'прил.6'!G222</f>
        <v>0</v>
      </c>
    </row>
    <row r="197" spans="1:7" ht="50.25" customHeight="1" hidden="1">
      <c r="A197" s="87" t="s">
        <v>835</v>
      </c>
      <c r="B197" s="62"/>
      <c r="C197" s="46" t="s">
        <v>62</v>
      </c>
      <c r="D197" s="46" t="s">
        <v>50</v>
      </c>
      <c r="E197" s="46" t="s">
        <v>423</v>
      </c>
      <c r="F197" s="46"/>
      <c r="G197" s="77">
        <f>G198</f>
        <v>0</v>
      </c>
    </row>
    <row r="198" spans="1:7" ht="35.25" customHeight="1" hidden="1">
      <c r="A198" s="87" t="s">
        <v>384</v>
      </c>
      <c r="B198" s="47"/>
      <c r="C198" s="46" t="s">
        <v>62</v>
      </c>
      <c r="D198" s="46" t="s">
        <v>50</v>
      </c>
      <c r="E198" s="46" t="s">
        <v>250</v>
      </c>
      <c r="F198" s="46"/>
      <c r="G198" s="77">
        <f>G199</f>
        <v>0</v>
      </c>
    </row>
    <row r="199" spans="1:7" ht="16.5" hidden="1">
      <c r="A199" s="91" t="s">
        <v>836</v>
      </c>
      <c r="B199" s="49"/>
      <c r="C199" s="46" t="s">
        <v>62</v>
      </c>
      <c r="D199" s="46" t="s">
        <v>50</v>
      </c>
      <c r="E199" s="46" t="s">
        <v>250</v>
      </c>
      <c r="F199" s="46" t="s">
        <v>416</v>
      </c>
      <c r="G199" s="77">
        <f>'прил.6'!G225</f>
        <v>0</v>
      </c>
    </row>
    <row r="200" spans="1:7" ht="16.5" customHeight="1" hidden="1">
      <c r="A200" s="91" t="s">
        <v>240</v>
      </c>
      <c r="B200" s="49"/>
      <c r="C200" s="46" t="s">
        <v>155</v>
      </c>
      <c r="D200" s="46" t="s">
        <v>50</v>
      </c>
      <c r="E200" s="46" t="s">
        <v>573</v>
      </c>
      <c r="F200" s="46"/>
      <c r="G200" s="77">
        <f>G201+G205</f>
        <v>0</v>
      </c>
    </row>
    <row r="201" spans="1:7" ht="52.5" customHeight="1" hidden="1">
      <c r="A201" s="91" t="s">
        <v>170</v>
      </c>
      <c r="B201" s="57">
        <v>803</v>
      </c>
      <c r="C201" s="46" t="s">
        <v>155</v>
      </c>
      <c r="D201" s="46" t="s">
        <v>50</v>
      </c>
      <c r="E201" s="46" t="s">
        <v>167</v>
      </c>
      <c r="F201" s="46"/>
      <c r="G201" s="77">
        <f>G202</f>
        <v>0</v>
      </c>
    </row>
    <row r="202" spans="1:7" ht="33" customHeight="1" hidden="1">
      <c r="A202" s="88" t="s">
        <v>347</v>
      </c>
      <c r="B202" s="57">
        <v>803</v>
      </c>
      <c r="C202" s="46" t="s">
        <v>155</v>
      </c>
      <c r="D202" s="46" t="s">
        <v>50</v>
      </c>
      <c r="E202" s="46" t="s">
        <v>575</v>
      </c>
      <c r="F202" s="46"/>
      <c r="G202" s="77">
        <f>SUM(G203:G204)</f>
        <v>0</v>
      </c>
    </row>
    <row r="203" spans="1:7" ht="16.5" customHeight="1" hidden="1">
      <c r="A203" s="88" t="s">
        <v>777</v>
      </c>
      <c r="B203" s="57">
        <v>841</v>
      </c>
      <c r="C203" s="46" t="s">
        <v>155</v>
      </c>
      <c r="D203" s="46" t="s">
        <v>50</v>
      </c>
      <c r="E203" s="46" t="s">
        <v>575</v>
      </c>
      <c r="F203" s="46" t="s">
        <v>173</v>
      </c>
      <c r="G203" s="77">
        <f>'прил.6'!G1159</f>
        <v>0</v>
      </c>
    </row>
    <row r="204" spans="1:7" ht="15.75" customHeight="1" hidden="1">
      <c r="A204" s="88" t="s">
        <v>174</v>
      </c>
      <c r="B204" s="57">
        <v>841</v>
      </c>
      <c r="C204" s="46" t="s">
        <v>155</v>
      </c>
      <c r="D204" s="46" t="s">
        <v>50</v>
      </c>
      <c r="E204" s="46" t="s">
        <v>575</v>
      </c>
      <c r="F204" s="46" t="s">
        <v>175</v>
      </c>
      <c r="G204" s="77">
        <f>'прил.6'!G1160</f>
        <v>0</v>
      </c>
    </row>
    <row r="205" spans="1:7" ht="15.75" customHeight="1" hidden="1">
      <c r="A205" s="88" t="s">
        <v>240</v>
      </c>
      <c r="B205" s="57">
        <v>841</v>
      </c>
      <c r="C205" s="46" t="s">
        <v>155</v>
      </c>
      <c r="D205" s="46" t="s">
        <v>50</v>
      </c>
      <c r="E205" s="46" t="s">
        <v>59</v>
      </c>
      <c r="F205" s="46"/>
      <c r="G205" s="77">
        <f>G206</f>
        <v>0</v>
      </c>
    </row>
    <row r="206" spans="1:7" ht="15.75" customHeight="1" hidden="1">
      <c r="A206" s="88" t="s">
        <v>7</v>
      </c>
      <c r="B206" s="57"/>
      <c r="C206" s="46" t="s">
        <v>155</v>
      </c>
      <c r="D206" s="46" t="s">
        <v>50</v>
      </c>
      <c r="E206" s="46" t="s">
        <v>64</v>
      </c>
      <c r="F206" s="46"/>
      <c r="G206" s="77">
        <f>G207</f>
        <v>0</v>
      </c>
    </row>
    <row r="207" spans="1:7" ht="15.75" customHeight="1" hidden="1">
      <c r="A207" s="88" t="s">
        <v>425</v>
      </c>
      <c r="B207" s="57"/>
      <c r="C207" s="46" t="s">
        <v>155</v>
      </c>
      <c r="D207" s="46" t="s">
        <v>50</v>
      </c>
      <c r="E207" s="46" t="s">
        <v>64</v>
      </c>
      <c r="F207" s="46" t="s">
        <v>77</v>
      </c>
      <c r="G207" s="77">
        <f>'прил.6'!G1167</f>
        <v>0</v>
      </c>
    </row>
    <row r="208" spans="1:7" ht="30.75" customHeight="1">
      <c r="A208" s="89" t="s">
        <v>345</v>
      </c>
      <c r="B208" s="57"/>
      <c r="C208" s="46" t="s">
        <v>155</v>
      </c>
      <c r="D208" s="46" t="s">
        <v>50</v>
      </c>
      <c r="E208" s="56" t="s">
        <v>573</v>
      </c>
      <c r="F208" s="56"/>
      <c r="G208" s="77">
        <f>G209</f>
        <v>992.7</v>
      </c>
    </row>
    <row r="209" spans="1:7" ht="15.75" customHeight="1">
      <c r="A209" s="89" t="s">
        <v>35</v>
      </c>
      <c r="B209" s="57"/>
      <c r="C209" s="46" t="s">
        <v>155</v>
      </c>
      <c r="D209" s="46" t="s">
        <v>50</v>
      </c>
      <c r="E209" s="56" t="s">
        <v>59</v>
      </c>
      <c r="F209" s="56"/>
      <c r="G209" s="77">
        <f>G210</f>
        <v>992.7</v>
      </c>
    </row>
    <row r="210" spans="1:7" ht="15.75" customHeight="1">
      <c r="A210" s="89" t="s">
        <v>425</v>
      </c>
      <c r="B210" s="57"/>
      <c r="C210" s="46" t="s">
        <v>155</v>
      </c>
      <c r="D210" s="46" t="s">
        <v>50</v>
      </c>
      <c r="E210" s="56" t="s">
        <v>64</v>
      </c>
      <c r="F210" s="56"/>
      <c r="G210" s="77">
        <f>G211</f>
        <v>992.7</v>
      </c>
    </row>
    <row r="211" spans="1:7" ht="15.75" customHeight="1">
      <c r="A211" s="96" t="s">
        <v>348</v>
      </c>
      <c r="B211" s="57"/>
      <c r="C211" s="46" t="s">
        <v>155</v>
      </c>
      <c r="D211" s="46" t="s">
        <v>50</v>
      </c>
      <c r="E211" s="56" t="s">
        <v>64</v>
      </c>
      <c r="F211" s="56" t="s">
        <v>77</v>
      </c>
      <c r="G211" s="77">
        <f>'прил.6'!G1172</f>
        <v>992.7</v>
      </c>
    </row>
    <row r="212" spans="1:7" ht="16.5">
      <c r="A212" s="87" t="s">
        <v>837</v>
      </c>
      <c r="B212" s="47"/>
      <c r="C212" s="46" t="s">
        <v>155</v>
      </c>
      <c r="D212" s="46" t="s">
        <v>50</v>
      </c>
      <c r="E212" s="46" t="s">
        <v>577</v>
      </c>
      <c r="F212" s="46"/>
      <c r="G212" s="77">
        <f>G215+G218+G220+G225+G223+G213+G227</f>
        <v>173618</v>
      </c>
    </row>
    <row r="213" spans="1:7" ht="16.5">
      <c r="A213" s="97" t="s">
        <v>811</v>
      </c>
      <c r="B213" s="47"/>
      <c r="C213" s="46" t="s">
        <v>155</v>
      </c>
      <c r="D213" s="46" t="s">
        <v>50</v>
      </c>
      <c r="E213" s="46" t="s">
        <v>810</v>
      </c>
      <c r="F213" s="46"/>
      <c r="G213" s="77">
        <f>G214</f>
        <v>16095.2</v>
      </c>
    </row>
    <row r="214" spans="1:7" ht="16.5">
      <c r="A214" s="96" t="s">
        <v>836</v>
      </c>
      <c r="B214" s="47"/>
      <c r="C214" s="46" t="s">
        <v>155</v>
      </c>
      <c r="D214" s="46" t="s">
        <v>50</v>
      </c>
      <c r="E214" s="46" t="s">
        <v>810</v>
      </c>
      <c r="F214" s="46" t="s">
        <v>416</v>
      </c>
      <c r="G214" s="77">
        <f>'прил.6'!G228</f>
        <v>16095.2</v>
      </c>
    </row>
    <row r="215" spans="1:7" ht="16.5">
      <c r="A215" s="87" t="s">
        <v>239</v>
      </c>
      <c r="B215" s="47"/>
      <c r="C215" s="46" t="s">
        <v>155</v>
      </c>
      <c r="D215" s="46" t="s">
        <v>50</v>
      </c>
      <c r="E215" s="46" t="s">
        <v>576</v>
      </c>
      <c r="F215" s="46"/>
      <c r="G215" s="77">
        <f>SUM(G216:G217)</f>
        <v>7559.400000000001</v>
      </c>
    </row>
    <row r="216" spans="1:7" ht="16.5">
      <c r="A216" s="91" t="s">
        <v>836</v>
      </c>
      <c r="B216" s="47"/>
      <c r="C216" s="46" t="s">
        <v>155</v>
      </c>
      <c r="D216" s="46" t="s">
        <v>50</v>
      </c>
      <c r="E216" s="46" t="s">
        <v>576</v>
      </c>
      <c r="F216" s="46" t="s">
        <v>416</v>
      </c>
      <c r="G216" s="77">
        <f>'прил.6'!G230</f>
        <v>2123.8</v>
      </c>
    </row>
    <row r="217" spans="1:7" ht="16.5">
      <c r="A217" s="88" t="s">
        <v>514</v>
      </c>
      <c r="B217" s="47"/>
      <c r="C217" s="46" t="s">
        <v>155</v>
      </c>
      <c r="D217" s="46" t="s">
        <v>50</v>
      </c>
      <c r="E217" s="46" t="s">
        <v>576</v>
      </c>
      <c r="F217" s="46" t="s">
        <v>358</v>
      </c>
      <c r="G217" s="77">
        <f>'прил.6'!G231+'прил.6'!G1077</f>
        <v>5435.6</v>
      </c>
    </row>
    <row r="218" spans="1:7" ht="32.25" customHeight="1">
      <c r="A218" s="87" t="s">
        <v>672</v>
      </c>
      <c r="B218" s="57">
        <v>803</v>
      </c>
      <c r="C218" s="46" t="s">
        <v>155</v>
      </c>
      <c r="D218" s="46" t="s">
        <v>50</v>
      </c>
      <c r="E218" s="46" t="s">
        <v>578</v>
      </c>
      <c r="F218" s="46"/>
      <c r="G218" s="77">
        <f>G219</f>
        <v>3515.9</v>
      </c>
    </row>
    <row r="219" spans="1:7" ht="16.5">
      <c r="A219" s="91" t="s">
        <v>836</v>
      </c>
      <c r="B219" s="57">
        <v>803</v>
      </c>
      <c r="C219" s="46" t="s">
        <v>155</v>
      </c>
      <c r="D219" s="46" t="s">
        <v>50</v>
      </c>
      <c r="E219" s="46" t="s">
        <v>578</v>
      </c>
      <c r="F219" s="46" t="s">
        <v>416</v>
      </c>
      <c r="G219" s="77">
        <f>'прил.6'!G233</f>
        <v>3515.9</v>
      </c>
    </row>
    <row r="220" spans="1:7" ht="35.25" customHeight="1" hidden="1">
      <c r="A220" s="87" t="s">
        <v>27</v>
      </c>
      <c r="B220" s="57">
        <v>803</v>
      </c>
      <c r="C220" s="46" t="s">
        <v>155</v>
      </c>
      <c r="D220" s="46" t="s">
        <v>50</v>
      </c>
      <c r="E220" s="46" t="s">
        <v>579</v>
      </c>
      <c r="F220" s="46"/>
      <c r="G220" s="77">
        <f>SUM(G221:G222)</f>
        <v>0</v>
      </c>
    </row>
    <row r="221" spans="1:7" ht="19.5" customHeight="1" hidden="1">
      <c r="A221" s="91" t="s">
        <v>761</v>
      </c>
      <c r="B221" s="57"/>
      <c r="C221" s="46" t="s">
        <v>155</v>
      </c>
      <c r="D221" s="46" t="s">
        <v>50</v>
      </c>
      <c r="E221" s="46" t="s">
        <v>579</v>
      </c>
      <c r="F221" s="46" t="s">
        <v>416</v>
      </c>
      <c r="G221" s="77">
        <f>'прил.6'!G235</f>
        <v>0</v>
      </c>
    </row>
    <row r="222" spans="1:7" ht="15.75" customHeight="1" hidden="1">
      <c r="A222" s="91" t="s">
        <v>28</v>
      </c>
      <c r="B222" s="57">
        <v>803</v>
      </c>
      <c r="C222" s="46" t="s">
        <v>155</v>
      </c>
      <c r="D222" s="46" t="s">
        <v>50</v>
      </c>
      <c r="E222" s="46" t="s">
        <v>579</v>
      </c>
      <c r="F222" s="46" t="s">
        <v>398</v>
      </c>
      <c r="G222" s="77">
        <f>'прил.6'!G236</f>
        <v>0</v>
      </c>
    </row>
    <row r="223" spans="1:7" ht="35.25" customHeight="1">
      <c r="A223" s="87" t="s">
        <v>812</v>
      </c>
      <c r="B223" s="57"/>
      <c r="C223" s="46" t="s">
        <v>155</v>
      </c>
      <c r="D223" s="46" t="s">
        <v>50</v>
      </c>
      <c r="E223" s="46" t="s">
        <v>579</v>
      </c>
      <c r="F223" s="46"/>
      <c r="G223" s="77">
        <f>G224</f>
        <v>5296</v>
      </c>
    </row>
    <row r="224" spans="1:7" ht="15.75" customHeight="1">
      <c r="A224" s="91" t="s">
        <v>833</v>
      </c>
      <c r="B224" s="57"/>
      <c r="C224" s="46" t="s">
        <v>155</v>
      </c>
      <c r="D224" s="46" t="s">
        <v>50</v>
      </c>
      <c r="E224" s="46" t="s">
        <v>579</v>
      </c>
      <c r="F224" s="46" t="s">
        <v>398</v>
      </c>
      <c r="G224" s="77">
        <f>'прил.6'!G238</f>
        <v>5296</v>
      </c>
    </row>
    <row r="225" spans="1:7" ht="49.5" customHeight="1">
      <c r="A225" s="97" t="s">
        <v>629</v>
      </c>
      <c r="B225" s="57"/>
      <c r="C225" s="46" t="s">
        <v>155</v>
      </c>
      <c r="D225" s="46" t="s">
        <v>50</v>
      </c>
      <c r="E225" s="46" t="s">
        <v>642</v>
      </c>
      <c r="F225" s="46"/>
      <c r="G225" s="77">
        <f>G226</f>
        <v>10427</v>
      </c>
    </row>
    <row r="226" spans="1:7" ht="21.75" customHeight="1">
      <c r="A226" s="91" t="s">
        <v>836</v>
      </c>
      <c r="B226" s="57"/>
      <c r="C226" s="46" t="s">
        <v>155</v>
      </c>
      <c r="D226" s="46" t="s">
        <v>50</v>
      </c>
      <c r="E226" s="46" t="s">
        <v>642</v>
      </c>
      <c r="F226" s="46" t="s">
        <v>416</v>
      </c>
      <c r="G226" s="77">
        <f>'прил.6'!G240</f>
        <v>10427</v>
      </c>
    </row>
    <row r="227" spans="1:7" ht="48.75" customHeight="1">
      <c r="A227" s="159" t="s">
        <v>709</v>
      </c>
      <c r="B227" s="57"/>
      <c r="C227" s="46" t="s">
        <v>155</v>
      </c>
      <c r="D227" s="46" t="s">
        <v>50</v>
      </c>
      <c r="E227" s="46" t="s">
        <v>541</v>
      </c>
      <c r="F227" s="46"/>
      <c r="G227" s="77">
        <f>G228</f>
        <v>130724.5</v>
      </c>
    </row>
    <row r="228" spans="1:7" ht="16.5" customHeight="1">
      <c r="A228" s="96" t="s">
        <v>836</v>
      </c>
      <c r="B228" s="57"/>
      <c r="C228" s="46" t="s">
        <v>155</v>
      </c>
      <c r="D228" s="46" t="s">
        <v>50</v>
      </c>
      <c r="E228" s="46" t="s">
        <v>541</v>
      </c>
      <c r="F228" s="46" t="s">
        <v>416</v>
      </c>
      <c r="G228" s="77">
        <f>'прил.6'!G242</f>
        <v>130724.5</v>
      </c>
    </row>
    <row r="229" spans="1:7" ht="18.75" customHeight="1">
      <c r="A229" s="105" t="s">
        <v>517</v>
      </c>
      <c r="B229" s="57"/>
      <c r="C229" s="46" t="s">
        <v>155</v>
      </c>
      <c r="D229" s="46" t="s">
        <v>50</v>
      </c>
      <c r="E229" s="56" t="s">
        <v>511</v>
      </c>
      <c r="F229" s="56"/>
      <c r="G229" s="77">
        <f>G230+G233</f>
        <v>200</v>
      </c>
    </row>
    <row r="230" spans="1:7" ht="21" customHeight="1">
      <c r="A230" s="105" t="s">
        <v>554</v>
      </c>
      <c r="B230" s="57"/>
      <c r="C230" s="46" t="s">
        <v>155</v>
      </c>
      <c r="D230" s="46" t="s">
        <v>50</v>
      </c>
      <c r="E230" s="56" t="s">
        <v>512</v>
      </c>
      <c r="F230" s="56"/>
      <c r="G230" s="77">
        <f>G231</f>
        <v>200</v>
      </c>
    </row>
    <row r="231" spans="1:7" ht="21" customHeight="1">
      <c r="A231" s="86" t="s">
        <v>616</v>
      </c>
      <c r="B231" s="57"/>
      <c r="C231" s="46" t="s">
        <v>155</v>
      </c>
      <c r="D231" s="46" t="s">
        <v>50</v>
      </c>
      <c r="E231" s="56" t="s">
        <v>521</v>
      </c>
      <c r="F231" s="56"/>
      <c r="G231" s="77">
        <f>G232</f>
        <v>200</v>
      </c>
    </row>
    <row r="232" spans="1:7" ht="18" customHeight="1">
      <c r="A232" s="97" t="s">
        <v>268</v>
      </c>
      <c r="B232" s="57"/>
      <c r="C232" s="46" t="s">
        <v>155</v>
      </c>
      <c r="D232" s="46" t="s">
        <v>50</v>
      </c>
      <c r="E232" s="56" t="s">
        <v>521</v>
      </c>
      <c r="F232" s="56" t="s">
        <v>756</v>
      </c>
      <c r="G232" s="77">
        <f>'прил.6'!G246</f>
        <v>200</v>
      </c>
    </row>
    <row r="233" spans="1:7" ht="18" customHeight="1" hidden="1">
      <c r="A233" s="160" t="s">
        <v>623</v>
      </c>
      <c r="B233" s="57"/>
      <c r="C233" s="56" t="s">
        <v>155</v>
      </c>
      <c r="D233" s="56" t="s">
        <v>50</v>
      </c>
      <c r="E233" s="56" t="s">
        <v>754</v>
      </c>
      <c r="F233" s="56"/>
      <c r="G233" s="77">
        <f>G234</f>
        <v>0</v>
      </c>
    </row>
    <row r="234" spans="1:7" ht="34.5" customHeight="1" hidden="1">
      <c r="A234" s="97" t="s">
        <v>868</v>
      </c>
      <c r="B234" s="57"/>
      <c r="C234" s="56" t="s">
        <v>155</v>
      </c>
      <c r="D234" s="56" t="s">
        <v>50</v>
      </c>
      <c r="E234" s="56" t="s">
        <v>684</v>
      </c>
      <c r="F234" s="56"/>
      <c r="G234" s="77">
        <f>G235</f>
        <v>0</v>
      </c>
    </row>
    <row r="235" spans="1:7" ht="18" customHeight="1" hidden="1">
      <c r="A235" s="96" t="s">
        <v>685</v>
      </c>
      <c r="B235" s="57"/>
      <c r="C235" s="56" t="s">
        <v>155</v>
      </c>
      <c r="D235" s="56" t="s">
        <v>50</v>
      </c>
      <c r="E235" s="56" t="s">
        <v>684</v>
      </c>
      <c r="F235" s="56" t="s">
        <v>416</v>
      </c>
      <c r="G235" s="77">
        <f>'прил.6'!G249</f>
        <v>0</v>
      </c>
    </row>
    <row r="236" spans="1:7" ht="16.5">
      <c r="A236" s="97" t="s">
        <v>838</v>
      </c>
      <c r="B236" s="63"/>
      <c r="C236" s="56" t="s">
        <v>155</v>
      </c>
      <c r="D236" s="56" t="s">
        <v>51</v>
      </c>
      <c r="E236" s="56"/>
      <c r="F236" s="56"/>
      <c r="G236" s="77">
        <f>G237+G254+G257+G260</f>
        <v>38508.4</v>
      </c>
    </row>
    <row r="237" spans="1:7" ht="33">
      <c r="A237" s="88" t="s">
        <v>830</v>
      </c>
      <c r="B237" s="57">
        <v>841</v>
      </c>
      <c r="C237" s="46" t="s">
        <v>155</v>
      </c>
      <c r="D237" s="46" t="s">
        <v>51</v>
      </c>
      <c r="E237" s="46" t="s">
        <v>573</v>
      </c>
      <c r="F237" s="46"/>
      <c r="G237" s="77">
        <f>G238+G241</f>
        <v>38508.4</v>
      </c>
    </row>
    <row r="238" spans="1:7" ht="51.75" customHeight="1" hidden="1">
      <c r="A238" s="88" t="s">
        <v>170</v>
      </c>
      <c r="B238" s="57">
        <v>841</v>
      </c>
      <c r="C238" s="46" t="s">
        <v>155</v>
      </c>
      <c r="D238" s="46" t="s">
        <v>51</v>
      </c>
      <c r="E238" s="46" t="s">
        <v>167</v>
      </c>
      <c r="F238" s="46"/>
      <c r="G238" s="77">
        <f>G239</f>
        <v>0</v>
      </c>
    </row>
    <row r="239" spans="1:7" ht="33" hidden="1">
      <c r="A239" s="88" t="s">
        <v>574</v>
      </c>
      <c r="B239" s="57">
        <v>841</v>
      </c>
      <c r="C239" s="46" t="s">
        <v>155</v>
      </c>
      <c r="D239" s="46" t="s">
        <v>51</v>
      </c>
      <c r="E239" s="46" t="s">
        <v>575</v>
      </c>
      <c r="F239" s="46"/>
      <c r="G239" s="77">
        <f>G240</f>
        <v>0</v>
      </c>
    </row>
    <row r="240" spans="1:7" ht="33" hidden="1">
      <c r="A240" s="91" t="s">
        <v>802</v>
      </c>
      <c r="B240" s="57">
        <v>841</v>
      </c>
      <c r="C240" s="46" t="s">
        <v>155</v>
      </c>
      <c r="D240" s="46" t="s">
        <v>51</v>
      </c>
      <c r="E240" s="46" t="s">
        <v>381</v>
      </c>
      <c r="F240" s="46" t="s">
        <v>177</v>
      </c>
      <c r="G240" s="77">
        <f>'прил.6'!G1177</f>
        <v>0</v>
      </c>
    </row>
    <row r="241" spans="1:7" ht="16.5">
      <c r="A241" s="88" t="s">
        <v>7</v>
      </c>
      <c r="B241" s="57">
        <v>841</v>
      </c>
      <c r="C241" s="46" t="s">
        <v>155</v>
      </c>
      <c r="D241" s="46" t="s">
        <v>51</v>
      </c>
      <c r="E241" s="46" t="s">
        <v>59</v>
      </c>
      <c r="F241" s="46"/>
      <c r="G241" s="77">
        <f>G242+G244+G246+G248+G250+G252</f>
        <v>38508.4</v>
      </c>
    </row>
    <row r="242" spans="1:7" ht="16.5">
      <c r="A242" s="88" t="s">
        <v>839</v>
      </c>
      <c r="B242" s="57">
        <v>841</v>
      </c>
      <c r="C242" s="46" t="s">
        <v>155</v>
      </c>
      <c r="D242" s="46" t="s">
        <v>51</v>
      </c>
      <c r="E242" s="46" t="s">
        <v>64</v>
      </c>
      <c r="F242" s="46"/>
      <c r="G242" s="77">
        <f>G243</f>
        <v>10495.3</v>
      </c>
    </row>
    <row r="243" spans="1:7" ht="16.5">
      <c r="A243" s="91" t="s">
        <v>348</v>
      </c>
      <c r="B243" s="57">
        <v>841</v>
      </c>
      <c r="C243" s="46" t="s">
        <v>155</v>
      </c>
      <c r="D243" s="46" t="s">
        <v>51</v>
      </c>
      <c r="E243" s="46" t="s">
        <v>64</v>
      </c>
      <c r="F243" s="46" t="s">
        <v>77</v>
      </c>
      <c r="G243" s="77">
        <f>'прил.6'!G1180</f>
        <v>10495.3</v>
      </c>
    </row>
    <row r="244" spans="1:7" ht="18" customHeight="1" hidden="1">
      <c r="A244" s="91" t="s">
        <v>9</v>
      </c>
      <c r="B244" s="57">
        <v>841</v>
      </c>
      <c r="C244" s="46" t="s">
        <v>155</v>
      </c>
      <c r="D244" s="46" t="s">
        <v>51</v>
      </c>
      <c r="E244" s="46" t="s">
        <v>65</v>
      </c>
      <c r="F244" s="46"/>
      <c r="G244" s="77">
        <f>G245</f>
        <v>0</v>
      </c>
    </row>
    <row r="245" spans="1:7" ht="16.5" hidden="1">
      <c r="A245" s="91" t="s">
        <v>348</v>
      </c>
      <c r="B245" s="57">
        <v>841</v>
      </c>
      <c r="C245" s="46" t="s">
        <v>155</v>
      </c>
      <c r="D245" s="46" t="s">
        <v>51</v>
      </c>
      <c r="E245" s="46" t="s">
        <v>65</v>
      </c>
      <c r="F245" s="46" t="s">
        <v>77</v>
      </c>
      <c r="G245" s="77">
        <f>'прил.6'!G1184</f>
        <v>0</v>
      </c>
    </row>
    <row r="246" spans="1:7" ht="33" hidden="1">
      <c r="A246" s="91" t="s">
        <v>10</v>
      </c>
      <c r="B246" s="57">
        <v>841</v>
      </c>
      <c r="C246" s="46" t="s">
        <v>155</v>
      </c>
      <c r="D246" s="46" t="s">
        <v>51</v>
      </c>
      <c r="E246" s="46" t="s">
        <v>410</v>
      </c>
      <c r="F246" s="46"/>
      <c r="G246" s="81">
        <f>G247</f>
        <v>0</v>
      </c>
    </row>
    <row r="247" spans="1:7" ht="16.5" hidden="1">
      <c r="A247" s="91" t="s">
        <v>348</v>
      </c>
      <c r="B247" s="57">
        <v>841</v>
      </c>
      <c r="C247" s="46" t="s">
        <v>155</v>
      </c>
      <c r="D247" s="46" t="s">
        <v>51</v>
      </c>
      <c r="E247" s="46" t="s">
        <v>410</v>
      </c>
      <c r="F247" s="46" t="s">
        <v>77</v>
      </c>
      <c r="G247" s="81">
        <f>'прил.6'!G1186</f>
        <v>0</v>
      </c>
    </row>
    <row r="248" spans="1:7" ht="16.5">
      <c r="A248" s="91" t="s">
        <v>432</v>
      </c>
      <c r="B248" s="57">
        <v>841</v>
      </c>
      <c r="C248" s="46" t="s">
        <v>155</v>
      </c>
      <c r="D248" s="46" t="s">
        <v>51</v>
      </c>
      <c r="E248" s="46" t="s">
        <v>411</v>
      </c>
      <c r="F248" s="46"/>
      <c r="G248" s="81">
        <f>G249</f>
        <v>14498.199999999999</v>
      </c>
    </row>
    <row r="249" spans="1:7" ht="16.5">
      <c r="A249" s="91" t="s">
        <v>348</v>
      </c>
      <c r="B249" s="57">
        <v>841</v>
      </c>
      <c r="C249" s="46" t="s">
        <v>155</v>
      </c>
      <c r="D249" s="46" t="s">
        <v>51</v>
      </c>
      <c r="E249" s="46" t="s">
        <v>411</v>
      </c>
      <c r="F249" s="46" t="s">
        <v>77</v>
      </c>
      <c r="G249" s="81">
        <f>'прил.6'!G1188</f>
        <v>14498.199999999999</v>
      </c>
    </row>
    <row r="250" spans="1:7" s="20" customFormat="1" ht="33">
      <c r="A250" s="91" t="s">
        <v>471</v>
      </c>
      <c r="B250" s="57"/>
      <c r="C250" s="46" t="s">
        <v>155</v>
      </c>
      <c r="D250" s="46" t="s">
        <v>51</v>
      </c>
      <c r="E250" s="46" t="s">
        <v>472</v>
      </c>
      <c r="F250" s="46"/>
      <c r="G250" s="81">
        <f>G251</f>
        <v>13514.9</v>
      </c>
    </row>
    <row r="251" spans="1:7" s="21" customFormat="1" ht="16.5">
      <c r="A251" s="91" t="s">
        <v>348</v>
      </c>
      <c r="B251" s="57"/>
      <c r="C251" s="46" t="s">
        <v>155</v>
      </c>
      <c r="D251" s="46" t="s">
        <v>51</v>
      </c>
      <c r="E251" s="46" t="s">
        <v>472</v>
      </c>
      <c r="F251" s="46" t="s">
        <v>77</v>
      </c>
      <c r="G251" s="81">
        <f>'прил.6'!G1190</f>
        <v>13514.9</v>
      </c>
    </row>
    <row r="252" spans="1:7" s="13" customFormat="1" ht="16.5" hidden="1">
      <c r="A252" s="91" t="s">
        <v>502</v>
      </c>
      <c r="B252" s="57"/>
      <c r="C252" s="46" t="s">
        <v>155</v>
      </c>
      <c r="D252" s="46" t="s">
        <v>51</v>
      </c>
      <c r="E252" s="46" t="s">
        <v>430</v>
      </c>
      <c r="F252" s="46"/>
      <c r="G252" s="81">
        <f>G253</f>
        <v>0</v>
      </c>
    </row>
    <row r="253" spans="1:7" s="13" customFormat="1" ht="16.5" hidden="1">
      <c r="A253" s="91" t="s">
        <v>348</v>
      </c>
      <c r="B253" s="57"/>
      <c r="C253" s="46" t="s">
        <v>155</v>
      </c>
      <c r="D253" s="46" t="s">
        <v>51</v>
      </c>
      <c r="E253" s="46" t="s">
        <v>430</v>
      </c>
      <c r="F253" s="46" t="s">
        <v>77</v>
      </c>
      <c r="G253" s="81"/>
    </row>
    <row r="254" spans="1:7" s="13" customFormat="1" ht="16.5" hidden="1">
      <c r="A254" s="87" t="s">
        <v>840</v>
      </c>
      <c r="B254" s="57"/>
      <c r="C254" s="46" t="s">
        <v>155</v>
      </c>
      <c r="D254" s="46" t="s">
        <v>51</v>
      </c>
      <c r="E254" s="46" t="s">
        <v>361</v>
      </c>
      <c r="F254" s="46"/>
      <c r="G254" s="81">
        <f>G255</f>
        <v>0</v>
      </c>
    </row>
    <row r="255" spans="1:7" s="13" customFormat="1" ht="33" hidden="1">
      <c r="A255" s="87" t="s">
        <v>194</v>
      </c>
      <c r="B255" s="57"/>
      <c r="C255" s="46" t="s">
        <v>155</v>
      </c>
      <c r="D255" s="46" t="s">
        <v>51</v>
      </c>
      <c r="E255" s="46" t="s">
        <v>362</v>
      </c>
      <c r="F255" s="46"/>
      <c r="G255" s="81">
        <f>G256</f>
        <v>0</v>
      </c>
    </row>
    <row r="256" spans="1:7" s="13" customFormat="1" ht="16.5" hidden="1">
      <c r="A256" s="91" t="s">
        <v>836</v>
      </c>
      <c r="B256" s="57"/>
      <c r="C256" s="46" t="s">
        <v>155</v>
      </c>
      <c r="D256" s="46" t="s">
        <v>51</v>
      </c>
      <c r="E256" s="46" t="s">
        <v>362</v>
      </c>
      <c r="F256" s="46" t="s">
        <v>416</v>
      </c>
      <c r="G256" s="81">
        <f>'прил.6'!G254</f>
        <v>0</v>
      </c>
    </row>
    <row r="257" spans="1:7" s="13" customFormat="1" ht="16.5" hidden="1">
      <c r="A257" s="156" t="s">
        <v>454</v>
      </c>
      <c r="B257" s="57"/>
      <c r="C257" s="46" t="s">
        <v>155</v>
      </c>
      <c r="D257" s="46" t="s">
        <v>51</v>
      </c>
      <c r="E257" s="46" t="s">
        <v>555</v>
      </c>
      <c r="F257" s="46"/>
      <c r="G257" s="81">
        <f>G258</f>
        <v>0</v>
      </c>
    </row>
    <row r="258" spans="1:7" s="13" customFormat="1" ht="66" hidden="1">
      <c r="A258" s="91" t="s">
        <v>655</v>
      </c>
      <c r="B258" s="57"/>
      <c r="C258" s="46" t="s">
        <v>155</v>
      </c>
      <c r="D258" s="46" t="s">
        <v>51</v>
      </c>
      <c r="E258" s="46" t="s">
        <v>652</v>
      </c>
      <c r="F258" s="46"/>
      <c r="G258" s="81">
        <f>G259</f>
        <v>0</v>
      </c>
    </row>
    <row r="259" spans="1:7" s="13" customFormat="1" ht="16.5" hidden="1">
      <c r="A259" s="88" t="s">
        <v>514</v>
      </c>
      <c r="B259" s="57"/>
      <c r="C259" s="46" t="s">
        <v>155</v>
      </c>
      <c r="D259" s="46" t="s">
        <v>51</v>
      </c>
      <c r="E259" s="46" t="s">
        <v>652</v>
      </c>
      <c r="F259" s="46" t="s">
        <v>358</v>
      </c>
      <c r="G259" s="81">
        <f>'прил.6'!G257</f>
        <v>0</v>
      </c>
    </row>
    <row r="260" spans="1:7" s="13" customFormat="1" ht="16.5" hidden="1">
      <c r="A260" s="89" t="s">
        <v>567</v>
      </c>
      <c r="B260" s="57"/>
      <c r="C260" s="56" t="s">
        <v>155</v>
      </c>
      <c r="D260" s="56" t="s">
        <v>51</v>
      </c>
      <c r="E260" s="56" t="s">
        <v>918</v>
      </c>
      <c r="F260" s="56"/>
      <c r="G260" s="81">
        <f>G261</f>
        <v>0</v>
      </c>
    </row>
    <row r="261" spans="1:7" s="13" customFormat="1" ht="16.5" hidden="1">
      <c r="A261" s="89" t="s">
        <v>213</v>
      </c>
      <c r="B261" s="57"/>
      <c r="C261" s="56" t="s">
        <v>155</v>
      </c>
      <c r="D261" s="56" t="s">
        <v>51</v>
      </c>
      <c r="E261" s="56" t="s">
        <v>565</v>
      </c>
      <c r="F261" s="56"/>
      <c r="G261" s="81">
        <f>G262</f>
        <v>0</v>
      </c>
    </row>
    <row r="262" spans="1:7" s="13" customFormat="1" ht="16.5" hidden="1">
      <c r="A262" s="89" t="s">
        <v>568</v>
      </c>
      <c r="B262" s="57"/>
      <c r="C262" s="56" t="s">
        <v>155</v>
      </c>
      <c r="D262" s="56" t="s">
        <v>51</v>
      </c>
      <c r="E262" s="56" t="s">
        <v>565</v>
      </c>
      <c r="F262" s="56" t="s">
        <v>77</v>
      </c>
      <c r="G262" s="81">
        <f>'прил.6'!G1014</f>
        <v>0</v>
      </c>
    </row>
    <row r="263" spans="1:7" ht="16.5">
      <c r="A263" s="96" t="s">
        <v>841</v>
      </c>
      <c r="B263" s="64"/>
      <c r="C263" s="46" t="s">
        <v>155</v>
      </c>
      <c r="D263" s="46" t="s">
        <v>52</v>
      </c>
      <c r="E263" s="46"/>
      <c r="F263" s="46"/>
      <c r="G263" s="77">
        <f>G264+G288+G293+G308</f>
        <v>1228168.4</v>
      </c>
    </row>
    <row r="264" spans="1:7" ht="33">
      <c r="A264" s="88" t="s">
        <v>830</v>
      </c>
      <c r="B264" s="57">
        <v>841</v>
      </c>
      <c r="C264" s="46" t="s">
        <v>155</v>
      </c>
      <c r="D264" s="46" t="s">
        <v>52</v>
      </c>
      <c r="E264" s="46" t="s">
        <v>573</v>
      </c>
      <c r="F264" s="46"/>
      <c r="G264" s="77">
        <f>G265+G271</f>
        <v>340022.6</v>
      </c>
    </row>
    <row r="265" spans="1:7" ht="53.25" customHeight="1" hidden="1">
      <c r="A265" s="88" t="s">
        <v>170</v>
      </c>
      <c r="B265" s="57">
        <v>841</v>
      </c>
      <c r="C265" s="46" t="s">
        <v>155</v>
      </c>
      <c r="D265" s="46" t="s">
        <v>52</v>
      </c>
      <c r="E265" s="46" t="s">
        <v>167</v>
      </c>
      <c r="F265" s="46"/>
      <c r="G265" s="77">
        <f>G266</f>
        <v>0</v>
      </c>
    </row>
    <row r="266" spans="1:7" ht="33" hidden="1">
      <c r="A266" s="88" t="s">
        <v>574</v>
      </c>
      <c r="B266" s="57">
        <v>841</v>
      </c>
      <c r="C266" s="46" t="s">
        <v>155</v>
      </c>
      <c r="D266" s="46" t="s">
        <v>52</v>
      </c>
      <c r="E266" s="46" t="s">
        <v>575</v>
      </c>
      <c r="F266" s="46"/>
      <c r="G266" s="77">
        <f>SUM(G267:G270)</f>
        <v>0</v>
      </c>
    </row>
    <row r="267" spans="1:7" ht="33" hidden="1">
      <c r="A267" s="88" t="s">
        <v>22</v>
      </c>
      <c r="B267" s="57">
        <v>841</v>
      </c>
      <c r="C267" s="46" t="s">
        <v>155</v>
      </c>
      <c r="D267" s="46" t="s">
        <v>52</v>
      </c>
      <c r="E267" s="46" t="s">
        <v>575</v>
      </c>
      <c r="F267" s="46" t="s">
        <v>178</v>
      </c>
      <c r="G267" s="77">
        <f>'прил.6'!G1195</f>
        <v>0</v>
      </c>
    </row>
    <row r="268" spans="1:7" ht="33" hidden="1">
      <c r="A268" s="88" t="s">
        <v>778</v>
      </c>
      <c r="B268" s="57">
        <v>841</v>
      </c>
      <c r="C268" s="46" t="s">
        <v>155</v>
      </c>
      <c r="D268" s="46" t="s">
        <v>52</v>
      </c>
      <c r="E268" s="46" t="s">
        <v>575</v>
      </c>
      <c r="F268" s="46" t="s">
        <v>179</v>
      </c>
      <c r="G268" s="77">
        <f>'прил.6'!G1196</f>
        <v>0</v>
      </c>
    </row>
    <row r="269" spans="1:7" ht="33" hidden="1">
      <c r="A269" s="88" t="s">
        <v>23</v>
      </c>
      <c r="B269" s="57">
        <v>841</v>
      </c>
      <c r="C269" s="46" t="s">
        <v>155</v>
      </c>
      <c r="D269" s="46" t="s">
        <v>52</v>
      </c>
      <c r="E269" s="46" t="s">
        <v>575</v>
      </c>
      <c r="F269" s="46" t="s">
        <v>180</v>
      </c>
      <c r="G269" s="77">
        <f>'прил.6'!G1197</f>
        <v>0</v>
      </c>
    </row>
    <row r="270" spans="1:7" ht="32.25" customHeight="1" hidden="1">
      <c r="A270" s="88" t="s">
        <v>24</v>
      </c>
      <c r="B270" s="57">
        <v>841</v>
      </c>
      <c r="C270" s="46" t="s">
        <v>155</v>
      </c>
      <c r="D270" s="46" t="s">
        <v>52</v>
      </c>
      <c r="E270" s="46" t="s">
        <v>575</v>
      </c>
      <c r="F270" s="46" t="s">
        <v>181</v>
      </c>
      <c r="G270" s="77">
        <f>'прил.6'!G1198</f>
        <v>0</v>
      </c>
    </row>
    <row r="271" spans="1:7" s="25" customFormat="1" ht="16.5">
      <c r="A271" s="88" t="s">
        <v>7</v>
      </c>
      <c r="B271" s="57">
        <v>841</v>
      </c>
      <c r="C271" s="46" t="s">
        <v>155</v>
      </c>
      <c r="D271" s="46" t="s">
        <v>52</v>
      </c>
      <c r="E271" s="46" t="s">
        <v>59</v>
      </c>
      <c r="F271" s="46"/>
      <c r="G271" s="81">
        <f>G272+G274+G276+G278+G284+G286+G280+G282</f>
        <v>340022.6</v>
      </c>
    </row>
    <row r="272" spans="1:7" s="25" customFormat="1" ht="16.5">
      <c r="A272" s="88" t="s">
        <v>839</v>
      </c>
      <c r="B272" s="57">
        <v>841</v>
      </c>
      <c r="C272" s="46" t="s">
        <v>155</v>
      </c>
      <c r="D272" s="46" t="s">
        <v>52</v>
      </c>
      <c r="E272" s="46" t="s">
        <v>64</v>
      </c>
      <c r="F272" s="46"/>
      <c r="G272" s="81">
        <f>G273</f>
        <v>280233.6</v>
      </c>
    </row>
    <row r="273" spans="1:7" ht="16.5">
      <c r="A273" s="91" t="s">
        <v>348</v>
      </c>
      <c r="B273" s="57">
        <v>841</v>
      </c>
      <c r="C273" s="46" t="s">
        <v>155</v>
      </c>
      <c r="D273" s="46" t="s">
        <v>52</v>
      </c>
      <c r="E273" s="46" t="s">
        <v>64</v>
      </c>
      <c r="F273" s="46" t="s">
        <v>77</v>
      </c>
      <c r="G273" s="81">
        <f>'прил.6'!G1201</f>
        <v>280233.6</v>
      </c>
    </row>
    <row r="274" spans="1:7" ht="35.25" customHeight="1" hidden="1">
      <c r="A274" s="88" t="s">
        <v>842</v>
      </c>
      <c r="B274" s="57">
        <v>841</v>
      </c>
      <c r="C274" s="46" t="s">
        <v>155</v>
      </c>
      <c r="D274" s="46" t="s">
        <v>52</v>
      </c>
      <c r="E274" s="46" t="s">
        <v>67</v>
      </c>
      <c r="F274" s="46"/>
      <c r="G274" s="81">
        <f>G275</f>
        <v>0</v>
      </c>
    </row>
    <row r="275" spans="1:7" ht="16.5" hidden="1">
      <c r="A275" s="91" t="s">
        <v>348</v>
      </c>
      <c r="B275" s="57">
        <v>841</v>
      </c>
      <c r="C275" s="46" t="s">
        <v>155</v>
      </c>
      <c r="D275" s="46" t="s">
        <v>52</v>
      </c>
      <c r="E275" s="46" t="s">
        <v>67</v>
      </c>
      <c r="F275" s="46" t="s">
        <v>77</v>
      </c>
      <c r="G275" s="81">
        <f>'прил.6'!G1203</f>
        <v>0</v>
      </c>
    </row>
    <row r="276" spans="1:7" ht="16.5" hidden="1">
      <c r="A276" s="91" t="s">
        <v>463</v>
      </c>
      <c r="B276" s="57">
        <v>841</v>
      </c>
      <c r="C276" s="46" t="s">
        <v>155</v>
      </c>
      <c r="D276" s="46" t="s">
        <v>52</v>
      </c>
      <c r="E276" s="46" t="s">
        <v>68</v>
      </c>
      <c r="F276" s="46"/>
      <c r="G276" s="81">
        <f>G277</f>
        <v>0</v>
      </c>
    </row>
    <row r="277" spans="1:7" ht="16.5" hidden="1">
      <c r="A277" s="91" t="s">
        <v>348</v>
      </c>
      <c r="B277" s="57">
        <v>841</v>
      </c>
      <c r="C277" s="46" t="s">
        <v>155</v>
      </c>
      <c r="D277" s="46" t="s">
        <v>52</v>
      </c>
      <c r="E277" s="46" t="s">
        <v>68</v>
      </c>
      <c r="F277" s="46" t="s">
        <v>77</v>
      </c>
      <c r="G277" s="81">
        <f>'прил.6'!G1209</f>
        <v>0</v>
      </c>
    </row>
    <row r="278" spans="1:7" ht="17.25" customHeight="1" hidden="1">
      <c r="A278" s="91" t="s">
        <v>488</v>
      </c>
      <c r="B278" s="57"/>
      <c r="C278" s="46" t="s">
        <v>155</v>
      </c>
      <c r="D278" s="46" t="s">
        <v>52</v>
      </c>
      <c r="E278" s="46" t="s">
        <v>473</v>
      </c>
      <c r="F278" s="46"/>
      <c r="G278" s="77">
        <f>G279</f>
        <v>0</v>
      </c>
    </row>
    <row r="279" spans="1:7" ht="16.5" hidden="1">
      <c r="A279" s="91" t="s">
        <v>582</v>
      </c>
      <c r="B279" s="57"/>
      <c r="C279" s="46" t="s">
        <v>155</v>
      </c>
      <c r="D279" s="46" t="s">
        <v>52</v>
      </c>
      <c r="E279" s="46" t="s">
        <v>473</v>
      </c>
      <c r="F279" s="46" t="s">
        <v>77</v>
      </c>
      <c r="G279" s="77">
        <f>'прил.6'!G1211</f>
        <v>0</v>
      </c>
    </row>
    <row r="280" spans="1:7" ht="16.5" hidden="1">
      <c r="A280" s="96" t="s">
        <v>923</v>
      </c>
      <c r="B280" s="57"/>
      <c r="C280" s="46" t="s">
        <v>155</v>
      </c>
      <c r="D280" s="46" t="s">
        <v>52</v>
      </c>
      <c r="E280" s="46" t="s">
        <v>71</v>
      </c>
      <c r="F280" s="46"/>
      <c r="G280" s="77">
        <f>G281</f>
        <v>0</v>
      </c>
    </row>
    <row r="281" spans="1:7" ht="16.5" hidden="1">
      <c r="A281" s="91" t="s">
        <v>348</v>
      </c>
      <c r="B281" s="57"/>
      <c r="C281" s="46" t="s">
        <v>155</v>
      </c>
      <c r="D281" s="46" t="s">
        <v>52</v>
      </c>
      <c r="E281" s="46" t="s">
        <v>71</v>
      </c>
      <c r="F281" s="46" t="s">
        <v>77</v>
      </c>
      <c r="G281" s="77">
        <f>'прил.6'!G1205</f>
        <v>0</v>
      </c>
    </row>
    <row r="282" spans="1:7" ht="16.5" hidden="1">
      <c r="A282" s="96" t="s">
        <v>924</v>
      </c>
      <c r="B282" s="57"/>
      <c r="C282" s="46" t="s">
        <v>155</v>
      </c>
      <c r="D282" s="46" t="s">
        <v>52</v>
      </c>
      <c r="E282" s="46" t="s">
        <v>19</v>
      </c>
      <c r="F282" s="46"/>
      <c r="G282" s="77">
        <f>G283</f>
        <v>0</v>
      </c>
    </row>
    <row r="283" spans="1:7" ht="16.5" hidden="1">
      <c r="A283" s="91" t="s">
        <v>348</v>
      </c>
      <c r="B283" s="57"/>
      <c r="C283" s="46" t="s">
        <v>155</v>
      </c>
      <c r="D283" s="46" t="s">
        <v>52</v>
      </c>
      <c r="E283" s="46" t="s">
        <v>19</v>
      </c>
      <c r="F283" s="46" t="s">
        <v>77</v>
      </c>
      <c r="G283" s="77">
        <f>'прил.6'!G1207</f>
        <v>0</v>
      </c>
    </row>
    <row r="284" spans="1:7" ht="16.5">
      <c r="A284" s="91" t="s">
        <v>862</v>
      </c>
      <c r="B284" s="57"/>
      <c r="C284" s="46" t="s">
        <v>155</v>
      </c>
      <c r="D284" s="46" t="s">
        <v>52</v>
      </c>
      <c r="E284" s="46" t="s">
        <v>245</v>
      </c>
      <c r="F284" s="46"/>
      <c r="G284" s="77">
        <f>G285</f>
        <v>28481.4</v>
      </c>
    </row>
    <row r="285" spans="1:7" ht="16.5">
      <c r="A285" s="91" t="s">
        <v>863</v>
      </c>
      <c r="B285" s="57"/>
      <c r="C285" s="46" t="s">
        <v>155</v>
      </c>
      <c r="D285" s="46" t="s">
        <v>52</v>
      </c>
      <c r="E285" s="46" t="s">
        <v>245</v>
      </c>
      <c r="F285" s="46" t="s">
        <v>77</v>
      </c>
      <c r="G285" s="77">
        <f>'прил.6'!G1213</f>
        <v>28481.4</v>
      </c>
    </row>
    <row r="286" spans="1:7" ht="33">
      <c r="A286" s="88" t="s">
        <v>353</v>
      </c>
      <c r="B286" s="57"/>
      <c r="C286" s="46" t="s">
        <v>155</v>
      </c>
      <c r="D286" s="46" t="s">
        <v>52</v>
      </c>
      <c r="E286" s="46" t="s">
        <v>744</v>
      </c>
      <c r="F286" s="46"/>
      <c r="G286" s="77">
        <f>G287</f>
        <v>31307.6</v>
      </c>
    </row>
    <row r="287" spans="1:7" ht="16.5">
      <c r="A287" s="91" t="s">
        <v>863</v>
      </c>
      <c r="B287" s="57"/>
      <c r="C287" s="46" t="s">
        <v>155</v>
      </c>
      <c r="D287" s="46" t="s">
        <v>52</v>
      </c>
      <c r="E287" s="46" t="s">
        <v>744</v>
      </c>
      <c r="F287" s="46" t="s">
        <v>77</v>
      </c>
      <c r="G287" s="77">
        <f>'прил.6'!G1215</f>
        <v>31307.6</v>
      </c>
    </row>
    <row r="288" spans="1:7" ht="16.5">
      <c r="A288" s="87" t="s">
        <v>554</v>
      </c>
      <c r="B288" s="57"/>
      <c r="C288" s="46" t="s">
        <v>155</v>
      </c>
      <c r="D288" s="46" t="s">
        <v>52</v>
      </c>
      <c r="E288" s="46" t="s">
        <v>555</v>
      </c>
      <c r="F288" s="46"/>
      <c r="G288" s="77">
        <f>G289+G291</f>
        <v>354774.3</v>
      </c>
    </row>
    <row r="289" spans="1:7" ht="50.25" customHeight="1">
      <c r="A289" s="87" t="s">
        <v>598</v>
      </c>
      <c r="B289" s="57"/>
      <c r="C289" s="51" t="s">
        <v>155</v>
      </c>
      <c r="D289" s="46" t="s">
        <v>52</v>
      </c>
      <c r="E289" s="46" t="s">
        <v>369</v>
      </c>
      <c r="F289" s="46"/>
      <c r="G289" s="77">
        <f>G290</f>
        <v>354724.3</v>
      </c>
    </row>
    <row r="290" spans="1:7" ht="33">
      <c r="A290" s="87" t="s">
        <v>346</v>
      </c>
      <c r="B290" s="57"/>
      <c r="C290" s="51" t="s">
        <v>155</v>
      </c>
      <c r="D290" s="46" t="s">
        <v>52</v>
      </c>
      <c r="E290" s="46" t="s">
        <v>369</v>
      </c>
      <c r="F290" s="46" t="s">
        <v>178</v>
      </c>
      <c r="G290" s="77">
        <f>'прил.6'!G1218</f>
        <v>354724.3</v>
      </c>
    </row>
    <row r="291" spans="1:7" ht="33">
      <c r="A291" s="86" t="s">
        <v>609</v>
      </c>
      <c r="B291" s="57"/>
      <c r="C291" s="51" t="s">
        <v>155</v>
      </c>
      <c r="D291" s="46" t="s">
        <v>52</v>
      </c>
      <c r="E291" s="46" t="s">
        <v>656</v>
      </c>
      <c r="F291" s="46"/>
      <c r="G291" s="77">
        <f>G292</f>
        <v>50</v>
      </c>
    </row>
    <row r="292" spans="1:7" ht="16.5">
      <c r="A292" s="97" t="s">
        <v>268</v>
      </c>
      <c r="B292" s="57"/>
      <c r="C292" s="51" t="s">
        <v>155</v>
      </c>
      <c r="D292" s="46" t="s">
        <v>52</v>
      </c>
      <c r="E292" s="46" t="s">
        <v>656</v>
      </c>
      <c r="F292" s="46" t="s">
        <v>756</v>
      </c>
      <c r="G292" s="77">
        <f>'прил.6'!G261</f>
        <v>50</v>
      </c>
    </row>
    <row r="293" spans="1:7" ht="16.5">
      <c r="A293" s="87" t="s">
        <v>583</v>
      </c>
      <c r="B293" s="57">
        <v>803</v>
      </c>
      <c r="C293" s="46" t="s">
        <v>155</v>
      </c>
      <c r="D293" s="46" t="s">
        <v>52</v>
      </c>
      <c r="E293" s="46" t="s">
        <v>584</v>
      </c>
      <c r="F293" s="46"/>
      <c r="G293" s="77">
        <f>G294+G297+G300+G302+G304+G306</f>
        <v>533333.3</v>
      </c>
    </row>
    <row r="294" spans="1:7" ht="16.5">
      <c r="A294" s="87" t="s">
        <v>691</v>
      </c>
      <c r="B294" s="57">
        <v>803</v>
      </c>
      <c r="C294" s="46" t="s">
        <v>155</v>
      </c>
      <c r="D294" s="46" t="s">
        <v>52</v>
      </c>
      <c r="E294" s="46" t="s">
        <v>585</v>
      </c>
      <c r="F294" s="46"/>
      <c r="G294" s="77">
        <f>SUM(G295:G296)</f>
        <v>56501.7</v>
      </c>
    </row>
    <row r="295" spans="1:7" ht="16.5">
      <c r="A295" s="91" t="s">
        <v>836</v>
      </c>
      <c r="B295" s="57"/>
      <c r="C295" s="46" t="s">
        <v>155</v>
      </c>
      <c r="D295" s="46" t="s">
        <v>52</v>
      </c>
      <c r="E295" s="46" t="s">
        <v>585</v>
      </c>
      <c r="F295" s="46" t="s">
        <v>416</v>
      </c>
      <c r="G295" s="77">
        <f>'прил.6'!G264</f>
        <v>27004.5</v>
      </c>
    </row>
    <row r="296" spans="1:7" ht="16.5">
      <c r="A296" s="88" t="s">
        <v>514</v>
      </c>
      <c r="B296" s="57">
        <v>803</v>
      </c>
      <c r="C296" s="46" t="s">
        <v>155</v>
      </c>
      <c r="D296" s="46" t="s">
        <v>52</v>
      </c>
      <c r="E296" s="46" t="s">
        <v>585</v>
      </c>
      <c r="F296" s="46" t="s">
        <v>358</v>
      </c>
      <c r="G296" s="77">
        <f>'прил.6'!G265</f>
        <v>29497.2</v>
      </c>
    </row>
    <row r="297" spans="1:7" ht="32.25" customHeight="1">
      <c r="A297" s="91" t="s">
        <v>586</v>
      </c>
      <c r="B297" s="57">
        <v>803</v>
      </c>
      <c r="C297" s="46" t="s">
        <v>155</v>
      </c>
      <c r="D297" s="46" t="s">
        <v>52</v>
      </c>
      <c r="E297" s="46" t="s">
        <v>587</v>
      </c>
      <c r="F297" s="46"/>
      <c r="G297" s="77">
        <f>G298+G299</f>
        <v>459525.89999999997</v>
      </c>
    </row>
    <row r="298" spans="1:7" ht="19.5" customHeight="1">
      <c r="A298" s="91" t="s">
        <v>836</v>
      </c>
      <c r="B298" s="57"/>
      <c r="C298" s="46" t="s">
        <v>155</v>
      </c>
      <c r="D298" s="46" t="s">
        <v>52</v>
      </c>
      <c r="E298" s="46" t="s">
        <v>587</v>
      </c>
      <c r="F298" s="46" t="s">
        <v>416</v>
      </c>
      <c r="G298" s="77">
        <f>'прил.6'!G267</f>
        <v>1417.7</v>
      </c>
    </row>
    <row r="299" spans="1:7" ht="19.5" customHeight="1">
      <c r="A299" s="88" t="s">
        <v>514</v>
      </c>
      <c r="B299" s="57">
        <v>803</v>
      </c>
      <c r="C299" s="46" t="s">
        <v>155</v>
      </c>
      <c r="D299" s="46" t="s">
        <v>52</v>
      </c>
      <c r="E299" s="46" t="s">
        <v>587</v>
      </c>
      <c r="F299" s="46" t="s">
        <v>358</v>
      </c>
      <c r="G299" s="77">
        <f>'прил.6'!G268+'прил.6'!G1081</f>
        <v>458108.19999999995</v>
      </c>
    </row>
    <row r="300" spans="1:7" ht="16.5">
      <c r="A300" s="91" t="s">
        <v>588</v>
      </c>
      <c r="B300" s="57">
        <v>803</v>
      </c>
      <c r="C300" s="46" t="s">
        <v>155</v>
      </c>
      <c r="D300" s="46" t="s">
        <v>52</v>
      </c>
      <c r="E300" s="46" t="s">
        <v>589</v>
      </c>
      <c r="F300" s="46"/>
      <c r="G300" s="77">
        <f>G301</f>
        <v>14840.9</v>
      </c>
    </row>
    <row r="301" spans="1:7" ht="16.5">
      <c r="A301" s="88" t="s">
        <v>514</v>
      </c>
      <c r="B301" s="57">
        <v>803</v>
      </c>
      <c r="C301" s="46" t="s">
        <v>155</v>
      </c>
      <c r="D301" s="46" t="s">
        <v>52</v>
      </c>
      <c r="E301" s="46" t="s">
        <v>589</v>
      </c>
      <c r="F301" s="46" t="s">
        <v>358</v>
      </c>
      <c r="G301" s="77">
        <f>'прил.6'!G270</f>
        <v>14840.9</v>
      </c>
    </row>
    <row r="302" spans="1:7" ht="17.25" customHeight="1">
      <c r="A302" s="91" t="s">
        <v>728</v>
      </c>
      <c r="B302" s="57">
        <v>803</v>
      </c>
      <c r="C302" s="46" t="s">
        <v>155</v>
      </c>
      <c r="D302" s="46" t="s">
        <v>52</v>
      </c>
      <c r="E302" s="46" t="s">
        <v>590</v>
      </c>
      <c r="F302" s="46"/>
      <c r="G302" s="81">
        <f>G303</f>
        <v>2464.8</v>
      </c>
    </row>
    <row r="303" spans="1:7" ht="17.25" customHeight="1">
      <c r="A303" s="88" t="s">
        <v>514</v>
      </c>
      <c r="B303" s="57">
        <v>803</v>
      </c>
      <c r="C303" s="46" t="s">
        <v>155</v>
      </c>
      <c r="D303" s="46" t="s">
        <v>52</v>
      </c>
      <c r="E303" s="46" t="s">
        <v>590</v>
      </c>
      <c r="F303" s="46" t="s">
        <v>358</v>
      </c>
      <c r="G303" s="81">
        <f>'прил.6'!G272+'прил.6'!G1083</f>
        <v>2464.8</v>
      </c>
    </row>
    <row r="304" spans="1:7" ht="17.25" customHeight="1" hidden="1">
      <c r="A304" s="91" t="s">
        <v>690</v>
      </c>
      <c r="B304" s="57">
        <v>803</v>
      </c>
      <c r="C304" s="46" t="s">
        <v>155</v>
      </c>
      <c r="D304" s="46" t="s">
        <v>52</v>
      </c>
      <c r="E304" s="46" t="s">
        <v>591</v>
      </c>
      <c r="F304" s="46"/>
      <c r="G304" s="77">
        <f>G305</f>
        <v>0</v>
      </c>
    </row>
    <row r="305" spans="1:7" ht="17.25" customHeight="1" hidden="1">
      <c r="A305" s="88" t="s">
        <v>514</v>
      </c>
      <c r="B305" s="57">
        <v>803</v>
      </c>
      <c r="C305" s="46" t="s">
        <v>155</v>
      </c>
      <c r="D305" s="46" t="s">
        <v>52</v>
      </c>
      <c r="E305" s="46" t="s">
        <v>591</v>
      </c>
      <c r="F305" s="46" t="s">
        <v>358</v>
      </c>
      <c r="G305" s="77">
        <f>'прил.6'!G274</f>
        <v>0</v>
      </c>
    </row>
    <row r="306" spans="1:7" ht="17.25" customHeight="1" hidden="1">
      <c r="A306" s="156" t="s">
        <v>370</v>
      </c>
      <c r="B306" s="57"/>
      <c r="C306" s="46" t="s">
        <v>155</v>
      </c>
      <c r="D306" s="46" t="s">
        <v>52</v>
      </c>
      <c r="E306" s="46" t="s">
        <v>591</v>
      </c>
      <c r="F306" s="46"/>
      <c r="G306" s="77">
        <f>G307</f>
        <v>0</v>
      </c>
    </row>
    <row r="307" spans="1:7" ht="17.25" customHeight="1" hidden="1">
      <c r="A307" s="156" t="s">
        <v>478</v>
      </c>
      <c r="B307" s="57"/>
      <c r="C307" s="46" t="s">
        <v>155</v>
      </c>
      <c r="D307" s="46" t="s">
        <v>52</v>
      </c>
      <c r="E307" s="46" t="s">
        <v>591</v>
      </c>
      <c r="F307" s="46" t="s">
        <v>416</v>
      </c>
      <c r="G307" s="77">
        <f>'прил.6'!G274</f>
        <v>0</v>
      </c>
    </row>
    <row r="308" spans="1:7" ht="17.25" customHeight="1">
      <c r="A308" s="105" t="s">
        <v>517</v>
      </c>
      <c r="B308" s="57"/>
      <c r="C308" s="46" t="s">
        <v>155</v>
      </c>
      <c r="D308" s="46" t="s">
        <v>52</v>
      </c>
      <c r="E308" s="56" t="s">
        <v>511</v>
      </c>
      <c r="F308" s="56"/>
      <c r="G308" s="77">
        <f>G309</f>
        <v>38.2</v>
      </c>
    </row>
    <row r="309" spans="1:7" ht="17.25" customHeight="1">
      <c r="A309" s="105" t="s">
        <v>554</v>
      </c>
      <c r="B309" s="57"/>
      <c r="C309" s="46" t="s">
        <v>155</v>
      </c>
      <c r="D309" s="46" t="s">
        <v>52</v>
      </c>
      <c r="E309" s="56" t="s">
        <v>512</v>
      </c>
      <c r="F309" s="56"/>
      <c r="G309" s="77">
        <f>G310</f>
        <v>38.2</v>
      </c>
    </row>
    <row r="310" spans="1:7" ht="17.25" customHeight="1">
      <c r="A310" s="86" t="s">
        <v>616</v>
      </c>
      <c r="B310" s="57"/>
      <c r="C310" s="46" t="s">
        <v>155</v>
      </c>
      <c r="D310" s="46" t="s">
        <v>52</v>
      </c>
      <c r="E310" s="56" t="s">
        <v>521</v>
      </c>
      <c r="F310" s="56"/>
      <c r="G310" s="77">
        <f>G311</f>
        <v>38.2</v>
      </c>
    </row>
    <row r="311" spans="1:7" ht="17.25" customHeight="1">
      <c r="A311" s="97" t="s">
        <v>268</v>
      </c>
      <c r="B311" s="57"/>
      <c r="C311" s="46" t="s">
        <v>155</v>
      </c>
      <c r="D311" s="46" t="s">
        <v>52</v>
      </c>
      <c r="E311" s="56" t="s">
        <v>521</v>
      </c>
      <c r="F311" s="56" t="s">
        <v>756</v>
      </c>
      <c r="G311" s="77">
        <f>'прил.6'!G278</f>
        <v>38.2</v>
      </c>
    </row>
    <row r="312" spans="1:7" ht="16.5">
      <c r="A312" s="87" t="s">
        <v>597</v>
      </c>
      <c r="B312" s="57">
        <v>803</v>
      </c>
      <c r="C312" s="46" t="s">
        <v>155</v>
      </c>
      <c r="D312" s="46" t="s">
        <v>155</v>
      </c>
      <c r="E312" s="46"/>
      <c r="F312" s="46"/>
      <c r="G312" s="77">
        <f>G313</f>
        <v>17128.5</v>
      </c>
    </row>
    <row r="313" spans="1:7" ht="51" customHeight="1">
      <c r="A313" s="88" t="s">
        <v>140</v>
      </c>
      <c r="B313" s="57">
        <v>803</v>
      </c>
      <c r="C313" s="46" t="s">
        <v>155</v>
      </c>
      <c r="D313" s="46" t="s">
        <v>155</v>
      </c>
      <c r="E313" s="46" t="s">
        <v>141</v>
      </c>
      <c r="F313" s="46"/>
      <c r="G313" s="77">
        <f>G314</f>
        <v>17128.5</v>
      </c>
    </row>
    <row r="314" spans="1:7" ht="16.5">
      <c r="A314" s="88" t="s">
        <v>775</v>
      </c>
      <c r="B314" s="57">
        <v>803</v>
      </c>
      <c r="C314" s="46" t="s">
        <v>155</v>
      </c>
      <c r="D314" s="46" t="s">
        <v>155</v>
      </c>
      <c r="E314" s="46" t="s">
        <v>143</v>
      </c>
      <c r="F314" s="46"/>
      <c r="G314" s="77">
        <f>G315</f>
        <v>17128.5</v>
      </c>
    </row>
    <row r="315" spans="1:7" ht="16.5">
      <c r="A315" s="88" t="s">
        <v>514</v>
      </c>
      <c r="B315" s="57">
        <v>803</v>
      </c>
      <c r="C315" s="46" t="s">
        <v>155</v>
      </c>
      <c r="D315" s="46" t="s">
        <v>155</v>
      </c>
      <c r="E315" s="46" t="s">
        <v>143</v>
      </c>
      <c r="F315" s="46" t="s">
        <v>358</v>
      </c>
      <c r="G315" s="77">
        <f>'прил.6'!G282</f>
        <v>17128.5</v>
      </c>
    </row>
    <row r="316" spans="1:7" ht="16.5">
      <c r="A316" s="87" t="s">
        <v>243</v>
      </c>
      <c r="B316" s="47"/>
      <c r="C316" s="46" t="s">
        <v>54</v>
      </c>
      <c r="D316" s="46"/>
      <c r="E316" s="46"/>
      <c r="F316" s="46"/>
      <c r="G316" s="77">
        <f>G321+G317</f>
        <v>16381.7</v>
      </c>
    </row>
    <row r="317" spans="1:7" ht="16.5">
      <c r="A317" s="93" t="s">
        <v>864</v>
      </c>
      <c r="B317" s="47"/>
      <c r="C317" s="46" t="s">
        <v>54</v>
      </c>
      <c r="D317" s="46" t="s">
        <v>52</v>
      </c>
      <c r="E317" s="46"/>
      <c r="F317" s="46"/>
      <c r="G317" s="77">
        <f>G318</f>
        <v>2139.2</v>
      </c>
    </row>
    <row r="318" spans="1:7" ht="16.5">
      <c r="A318" s="93" t="s">
        <v>816</v>
      </c>
      <c r="B318" s="47"/>
      <c r="C318" s="46" t="s">
        <v>54</v>
      </c>
      <c r="D318" s="46" t="s">
        <v>52</v>
      </c>
      <c r="E318" s="46" t="s">
        <v>124</v>
      </c>
      <c r="F318" s="46"/>
      <c r="G318" s="77">
        <f>G319</f>
        <v>2139.2</v>
      </c>
    </row>
    <row r="319" spans="1:7" ht="32.25" customHeight="1">
      <c r="A319" s="98" t="s">
        <v>605</v>
      </c>
      <c r="B319" s="47"/>
      <c r="C319" s="46" t="s">
        <v>54</v>
      </c>
      <c r="D319" s="46" t="s">
        <v>52</v>
      </c>
      <c r="E319" s="46" t="s">
        <v>311</v>
      </c>
      <c r="F319" s="46"/>
      <c r="G319" s="77">
        <f>G320</f>
        <v>2139.2</v>
      </c>
    </row>
    <row r="320" spans="1:7" ht="16.5">
      <c r="A320" s="155" t="s">
        <v>809</v>
      </c>
      <c r="B320" s="47"/>
      <c r="C320" s="46" t="s">
        <v>54</v>
      </c>
      <c r="D320" s="46" t="s">
        <v>52</v>
      </c>
      <c r="E320" s="46" t="s">
        <v>311</v>
      </c>
      <c r="F320" s="46" t="s">
        <v>356</v>
      </c>
      <c r="G320" s="77">
        <f>'прил.6'!G1028</f>
        <v>2139.2</v>
      </c>
    </row>
    <row r="321" spans="1:7" ht="18.75" customHeight="1">
      <c r="A321" s="87" t="s">
        <v>865</v>
      </c>
      <c r="B321" s="57">
        <v>841</v>
      </c>
      <c r="C321" s="46" t="s">
        <v>54</v>
      </c>
      <c r="D321" s="46" t="s">
        <v>155</v>
      </c>
      <c r="E321" s="46"/>
      <c r="F321" s="46"/>
      <c r="G321" s="77">
        <f>G322+G329+G325</f>
        <v>14242.5</v>
      </c>
    </row>
    <row r="322" spans="1:7" ht="51" customHeight="1">
      <c r="A322" s="88" t="s">
        <v>140</v>
      </c>
      <c r="B322" s="47"/>
      <c r="C322" s="46" t="s">
        <v>54</v>
      </c>
      <c r="D322" s="46" t="s">
        <v>155</v>
      </c>
      <c r="E322" s="46" t="s">
        <v>141</v>
      </c>
      <c r="F322" s="46"/>
      <c r="G322" s="77">
        <f>G323</f>
        <v>8946.4</v>
      </c>
    </row>
    <row r="323" spans="1:7" ht="16.5">
      <c r="A323" s="88" t="s">
        <v>775</v>
      </c>
      <c r="B323" s="55"/>
      <c r="C323" s="46" t="s">
        <v>54</v>
      </c>
      <c r="D323" s="46" t="s">
        <v>155</v>
      </c>
      <c r="E323" s="46" t="s">
        <v>143</v>
      </c>
      <c r="F323" s="46"/>
      <c r="G323" s="77">
        <f>G324</f>
        <v>8946.4</v>
      </c>
    </row>
    <row r="324" spans="1:7" ht="16.5">
      <c r="A324" s="88" t="s">
        <v>514</v>
      </c>
      <c r="B324" s="48"/>
      <c r="C324" s="46" t="s">
        <v>54</v>
      </c>
      <c r="D324" s="46" t="s">
        <v>155</v>
      </c>
      <c r="E324" s="46" t="s">
        <v>143</v>
      </c>
      <c r="F324" s="46" t="s">
        <v>358</v>
      </c>
      <c r="G324" s="77">
        <f>'прил.6'!G1032</f>
        <v>8946.4</v>
      </c>
    </row>
    <row r="325" spans="1:7" ht="33" hidden="1">
      <c r="A325" s="88" t="s">
        <v>830</v>
      </c>
      <c r="B325" s="48"/>
      <c r="C325" s="46" t="s">
        <v>54</v>
      </c>
      <c r="D325" s="46" t="s">
        <v>155</v>
      </c>
      <c r="E325" s="46" t="s">
        <v>573</v>
      </c>
      <c r="F325" s="46"/>
      <c r="G325" s="77">
        <f>G326</f>
        <v>0</v>
      </c>
    </row>
    <row r="326" spans="1:7" ht="16.5" hidden="1">
      <c r="A326" s="88" t="s">
        <v>7</v>
      </c>
      <c r="B326" s="57">
        <v>841</v>
      </c>
      <c r="C326" s="46" t="s">
        <v>54</v>
      </c>
      <c r="D326" s="46" t="s">
        <v>155</v>
      </c>
      <c r="E326" s="46" t="s">
        <v>59</v>
      </c>
      <c r="F326" s="46"/>
      <c r="G326" s="77">
        <f>G327</f>
        <v>0</v>
      </c>
    </row>
    <row r="327" spans="1:7" ht="16.5" hidden="1">
      <c r="A327" s="88" t="s">
        <v>831</v>
      </c>
      <c r="B327" s="57">
        <v>841</v>
      </c>
      <c r="C327" s="46" t="s">
        <v>54</v>
      </c>
      <c r="D327" s="46" t="s">
        <v>155</v>
      </c>
      <c r="E327" s="46" t="s">
        <v>64</v>
      </c>
      <c r="F327" s="46"/>
      <c r="G327" s="77">
        <f>G328</f>
        <v>0</v>
      </c>
    </row>
    <row r="328" spans="1:7" ht="16.5" hidden="1">
      <c r="A328" s="91" t="s">
        <v>348</v>
      </c>
      <c r="B328" s="57">
        <v>841</v>
      </c>
      <c r="C328" s="46" t="s">
        <v>54</v>
      </c>
      <c r="D328" s="46" t="s">
        <v>155</v>
      </c>
      <c r="E328" s="46" t="s">
        <v>64</v>
      </c>
      <c r="F328" s="46" t="s">
        <v>77</v>
      </c>
      <c r="G328" s="77">
        <f>'прил.6'!G1224</f>
        <v>0</v>
      </c>
    </row>
    <row r="329" spans="1:7" ht="16.5">
      <c r="A329" s="87" t="s">
        <v>517</v>
      </c>
      <c r="B329" s="57">
        <v>840</v>
      </c>
      <c r="C329" s="46" t="s">
        <v>54</v>
      </c>
      <c r="D329" s="46" t="s">
        <v>155</v>
      </c>
      <c r="E329" s="46" t="s">
        <v>511</v>
      </c>
      <c r="F329" s="46"/>
      <c r="G329" s="77">
        <f>G331</f>
        <v>5296.099999999999</v>
      </c>
    </row>
    <row r="330" spans="1:7" ht="16.5">
      <c r="A330" s="87" t="s">
        <v>554</v>
      </c>
      <c r="B330" s="57">
        <v>840</v>
      </c>
      <c r="C330" s="46" t="s">
        <v>54</v>
      </c>
      <c r="D330" s="46" t="s">
        <v>155</v>
      </c>
      <c r="E330" s="46" t="s">
        <v>512</v>
      </c>
      <c r="F330" s="46"/>
      <c r="G330" s="77">
        <f>G331</f>
        <v>5296.099999999999</v>
      </c>
    </row>
    <row r="331" spans="1:7" ht="18" customHeight="1">
      <c r="A331" s="87" t="s">
        <v>25</v>
      </c>
      <c r="B331" s="57">
        <v>840</v>
      </c>
      <c r="C331" s="46" t="s">
        <v>54</v>
      </c>
      <c r="D331" s="46" t="s">
        <v>155</v>
      </c>
      <c r="E331" s="46" t="s">
        <v>518</v>
      </c>
      <c r="F331" s="46"/>
      <c r="G331" s="77">
        <f>G332+G333</f>
        <v>5296.099999999999</v>
      </c>
    </row>
    <row r="332" spans="1:7" ht="16.5">
      <c r="A332" s="88" t="s">
        <v>725</v>
      </c>
      <c r="B332" s="57">
        <v>840</v>
      </c>
      <c r="C332" s="46" t="s">
        <v>54</v>
      </c>
      <c r="D332" s="46" t="s">
        <v>155</v>
      </c>
      <c r="E332" s="46" t="s">
        <v>518</v>
      </c>
      <c r="F332" s="46" t="s">
        <v>671</v>
      </c>
      <c r="G332" s="77">
        <f>'прил.6'!G1036</f>
        <v>5274.4</v>
      </c>
    </row>
    <row r="333" spans="1:7" ht="16.5">
      <c r="A333" s="91" t="s">
        <v>836</v>
      </c>
      <c r="B333" s="57"/>
      <c r="C333" s="46" t="s">
        <v>54</v>
      </c>
      <c r="D333" s="46" t="s">
        <v>155</v>
      </c>
      <c r="E333" s="46" t="s">
        <v>518</v>
      </c>
      <c r="F333" s="46" t="s">
        <v>416</v>
      </c>
      <c r="G333" s="77">
        <f>'прил.6'!G1037+'прил.6'!G288</f>
        <v>21.7</v>
      </c>
    </row>
    <row r="334" spans="1:7" ht="16.5">
      <c r="A334" s="87" t="s">
        <v>246</v>
      </c>
      <c r="B334" s="47"/>
      <c r="C334" s="46" t="s">
        <v>729</v>
      </c>
      <c r="D334" s="46"/>
      <c r="E334" s="46"/>
      <c r="F334" s="46"/>
      <c r="G334" s="77">
        <f>G335+G345+G384+G388+G394+G425</f>
        <v>2525476.4</v>
      </c>
    </row>
    <row r="335" spans="1:7" ht="16.5">
      <c r="A335" s="87" t="s">
        <v>659</v>
      </c>
      <c r="B335" s="57">
        <v>805</v>
      </c>
      <c r="C335" s="46" t="s">
        <v>729</v>
      </c>
      <c r="D335" s="46" t="s">
        <v>50</v>
      </c>
      <c r="E335" s="65"/>
      <c r="F335" s="65"/>
      <c r="G335" s="77">
        <f>G336+G341</f>
        <v>963650.6000000001</v>
      </c>
    </row>
    <row r="336" spans="1:7" ht="16.5">
      <c r="A336" s="87" t="s">
        <v>866</v>
      </c>
      <c r="B336" s="57">
        <v>805</v>
      </c>
      <c r="C336" s="46" t="s">
        <v>729</v>
      </c>
      <c r="D336" s="46" t="s">
        <v>50</v>
      </c>
      <c r="E336" s="46" t="s">
        <v>660</v>
      </c>
      <c r="F336" s="65"/>
      <c r="G336" s="77">
        <f>G337+G339</f>
        <v>961641.6000000001</v>
      </c>
    </row>
    <row r="337" spans="1:7" ht="16.5">
      <c r="A337" s="87" t="s">
        <v>779</v>
      </c>
      <c r="B337" s="57">
        <v>805</v>
      </c>
      <c r="C337" s="46" t="s">
        <v>729</v>
      </c>
      <c r="D337" s="46" t="s">
        <v>50</v>
      </c>
      <c r="E337" s="46" t="s">
        <v>698</v>
      </c>
      <c r="F337" s="65"/>
      <c r="G337" s="77">
        <f>G338</f>
        <v>27216.5</v>
      </c>
    </row>
    <row r="338" spans="1:7" ht="15.75" customHeight="1">
      <c r="A338" s="88" t="s">
        <v>92</v>
      </c>
      <c r="B338" s="57">
        <v>805</v>
      </c>
      <c r="C338" s="46" t="s">
        <v>729</v>
      </c>
      <c r="D338" s="46" t="s">
        <v>50</v>
      </c>
      <c r="E338" s="46" t="s">
        <v>698</v>
      </c>
      <c r="F338" s="46" t="s">
        <v>764</v>
      </c>
      <c r="G338" s="77">
        <f>'прил.6'!G341</f>
        <v>27216.5</v>
      </c>
    </row>
    <row r="339" spans="1:7" s="20" customFormat="1" ht="18" customHeight="1">
      <c r="A339" s="87" t="s">
        <v>759</v>
      </c>
      <c r="B339" s="57">
        <v>805</v>
      </c>
      <c r="C339" s="46" t="s">
        <v>729</v>
      </c>
      <c r="D339" s="46" t="s">
        <v>50</v>
      </c>
      <c r="E339" s="46" t="s">
        <v>661</v>
      </c>
      <c r="F339" s="65"/>
      <c r="G339" s="77">
        <f>G340</f>
        <v>934425.1000000001</v>
      </c>
    </row>
    <row r="340" spans="1:7" s="21" customFormat="1" ht="18" customHeight="1">
      <c r="A340" s="88" t="s">
        <v>92</v>
      </c>
      <c r="B340" s="57">
        <v>805</v>
      </c>
      <c r="C340" s="46" t="s">
        <v>729</v>
      </c>
      <c r="D340" s="46" t="s">
        <v>50</v>
      </c>
      <c r="E340" s="46" t="s">
        <v>661</v>
      </c>
      <c r="F340" s="46" t="s">
        <v>764</v>
      </c>
      <c r="G340" s="77">
        <f>'прил.6'!G343+'прил.6'!G1088</f>
        <v>934425.1000000001</v>
      </c>
    </row>
    <row r="341" spans="1:7" ht="16.5" customHeight="1">
      <c r="A341" s="161" t="s">
        <v>816</v>
      </c>
      <c r="B341" s="57"/>
      <c r="C341" s="46" t="s">
        <v>729</v>
      </c>
      <c r="D341" s="46" t="s">
        <v>50</v>
      </c>
      <c r="E341" s="46" t="s">
        <v>124</v>
      </c>
      <c r="F341" s="46"/>
      <c r="G341" s="77">
        <f>G343</f>
        <v>2009</v>
      </c>
    </row>
    <row r="342" spans="1:7" ht="16.5" customHeight="1">
      <c r="A342" s="88" t="s">
        <v>867</v>
      </c>
      <c r="B342" s="57"/>
      <c r="C342" s="46" t="s">
        <v>729</v>
      </c>
      <c r="D342" s="46" t="s">
        <v>50</v>
      </c>
      <c r="E342" s="46" t="s">
        <v>127</v>
      </c>
      <c r="F342" s="46"/>
      <c r="G342" s="77">
        <f>G343</f>
        <v>2009</v>
      </c>
    </row>
    <row r="343" spans="1:7" ht="66.75" customHeight="1">
      <c r="A343" s="89" t="s">
        <v>214</v>
      </c>
      <c r="B343" s="57"/>
      <c r="C343" s="46" t="s">
        <v>729</v>
      </c>
      <c r="D343" s="46" t="s">
        <v>50</v>
      </c>
      <c r="E343" s="46" t="s">
        <v>681</v>
      </c>
      <c r="F343" s="46"/>
      <c r="G343" s="77">
        <f>G344</f>
        <v>2009</v>
      </c>
    </row>
    <row r="344" spans="1:7" ht="16.5" customHeight="1">
      <c r="A344" s="88" t="s">
        <v>92</v>
      </c>
      <c r="B344" s="57"/>
      <c r="C344" s="46" t="s">
        <v>729</v>
      </c>
      <c r="D344" s="46" t="s">
        <v>50</v>
      </c>
      <c r="E344" s="46" t="s">
        <v>681</v>
      </c>
      <c r="F344" s="46" t="s">
        <v>764</v>
      </c>
      <c r="G344" s="77">
        <f>'прил.6'!G347</f>
        <v>2009</v>
      </c>
    </row>
    <row r="345" spans="1:7" s="20" customFormat="1" ht="17.25" customHeight="1">
      <c r="A345" s="87" t="s">
        <v>872</v>
      </c>
      <c r="B345" s="57">
        <v>805</v>
      </c>
      <c r="C345" s="46" t="s">
        <v>729</v>
      </c>
      <c r="D345" s="46" t="s">
        <v>51</v>
      </c>
      <c r="E345" s="46"/>
      <c r="F345" s="46"/>
      <c r="G345" s="77">
        <f>G346+G354+G361+G364+G376+G367+G373</f>
        <v>1298205.2999999998</v>
      </c>
    </row>
    <row r="346" spans="1:7" s="21" customFormat="1" ht="18.75" customHeight="1">
      <c r="A346" s="87" t="s">
        <v>873</v>
      </c>
      <c r="B346" s="57">
        <v>805</v>
      </c>
      <c r="C346" s="46" t="s">
        <v>729</v>
      </c>
      <c r="D346" s="46" t="s">
        <v>51</v>
      </c>
      <c r="E346" s="46" t="s">
        <v>662</v>
      </c>
      <c r="F346" s="46"/>
      <c r="G346" s="77">
        <f>G347+G349</f>
        <v>762768</v>
      </c>
    </row>
    <row r="347" spans="1:7" ht="18" customHeight="1">
      <c r="A347" s="87" t="s">
        <v>779</v>
      </c>
      <c r="B347" s="57">
        <v>805</v>
      </c>
      <c r="C347" s="46" t="s">
        <v>729</v>
      </c>
      <c r="D347" s="46" t="s">
        <v>51</v>
      </c>
      <c r="E347" s="46" t="s">
        <v>699</v>
      </c>
      <c r="F347" s="65"/>
      <c r="G347" s="77">
        <f>G348</f>
        <v>24659.8</v>
      </c>
    </row>
    <row r="348" spans="1:7" ht="16.5">
      <c r="A348" s="88" t="s">
        <v>92</v>
      </c>
      <c r="B348" s="57">
        <v>805</v>
      </c>
      <c r="C348" s="46" t="s">
        <v>729</v>
      </c>
      <c r="D348" s="46" t="s">
        <v>51</v>
      </c>
      <c r="E348" s="46" t="s">
        <v>699</v>
      </c>
      <c r="F348" s="46" t="s">
        <v>764</v>
      </c>
      <c r="G348" s="77">
        <f>'прил.6'!G351</f>
        <v>24659.8</v>
      </c>
    </row>
    <row r="349" spans="1:7" ht="20.25" customHeight="1">
      <c r="A349" s="87" t="s">
        <v>759</v>
      </c>
      <c r="B349" s="57">
        <v>805</v>
      </c>
      <c r="C349" s="46" t="s">
        <v>729</v>
      </c>
      <c r="D349" s="46" t="s">
        <v>51</v>
      </c>
      <c r="E349" s="46" t="s">
        <v>663</v>
      </c>
      <c r="F349" s="46"/>
      <c r="G349" s="77">
        <f>SUM(G350:G353)</f>
        <v>738108.2</v>
      </c>
    </row>
    <row r="350" spans="1:7" ht="16.5" customHeight="1">
      <c r="A350" s="88" t="s">
        <v>92</v>
      </c>
      <c r="B350" s="57">
        <v>805</v>
      </c>
      <c r="C350" s="46" t="s">
        <v>729</v>
      </c>
      <c r="D350" s="46" t="s">
        <v>51</v>
      </c>
      <c r="E350" s="46" t="s">
        <v>663</v>
      </c>
      <c r="F350" s="46" t="s">
        <v>764</v>
      </c>
      <c r="G350" s="77">
        <f>'прил.6'!G353+'прил.6'!G1092</f>
        <v>153181.69999999998</v>
      </c>
    </row>
    <row r="351" spans="1:7" ht="16.5" customHeight="1">
      <c r="A351" s="89" t="s">
        <v>317</v>
      </c>
      <c r="B351" s="57"/>
      <c r="C351" s="46" t="s">
        <v>729</v>
      </c>
      <c r="D351" s="46" t="s">
        <v>51</v>
      </c>
      <c r="E351" s="46" t="s">
        <v>663</v>
      </c>
      <c r="F351" s="46" t="s">
        <v>673</v>
      </c>
      <c r="G351" s="77">
        <f>'прил.6'!G354</f>
        <v>584926.5</v>
      </c>
    </row>
    <row r="352" spans="1:7" ht="30.75" customHeight="1" hidden="1">
      <c r="A352" s="101" t="s">
        <v>772</v>
      </c>
      <c r="B352" s="57"/>
      <c r="C352" s="46" t="s">
        <v>729</v>
      </c>
      <c r="D352" s="46" t="s">
        <v>51</v>
      </c>
      <c r="E352" s="46" t="s">
        <v>663</v>
      </c>
      <c r="F352" s="46" t="s">
        <v>771</v>
      </c>
      <c r="G352" s="77">
        <f>'прил.6'!G355</f>
        <v>0</v>
      </c>
    </row>
    <row r="353" spans="1:7" ht="16.5" customHeight="1" hidden="1">
      <c r="A353" s="162" t="s">
        <v>773</v>
      </c>
      <c r="B353" s="57"/>
      <c r="C353" s="46" t="s">
        <v>729</v>
      </c>
      <c r="D353" s="46" t="s">
        <v>51</v>
      </c>
      <c r="E353" s="46" t="s">
        <v>663</v>
      </c>
      <c r="F353" s="46" t="s">
        <v>774</v>
      </c>
      <c r="G353" s="77">
        <f>'прил.6'!G356</f>
        <v>0</v>
      </c>
    </row>
    <row r="354" spans="1:7" ht="19.5" customHeight="1">
      <c r="A354" s="87" t="s">
        <v>269</v>
      </c>
      <c r="B354" s="57">
        <v>805</v>
      </c>
      <c r="C354" s="46" t="s">
        <v>729</v>
      </c>
      <c r="D354" s="46" t="s">
        <v>51</v>
      </c>
      <c r="E354" s="46" t="s">
        <v>665</v>
      </c>
      <c r="F354" s="46"/>
      <c r="G354" s="77">
        <f>G355+G357</f>
        <v>238971.4</v>
      </c>
    </row>
    <row r="355" spans="1:7" ht="16.5" customHeight="1">
      <c r="A355" s="87" t="s">
        <v>779</v>
      </c>
      <c r="B355" s="57">
        <v>805</v>
      </c>
      <c r="C355" s="46" t="s">
        <v>729</v>
      </c>
      <c r="D355" s="46" t="s">
        <v>51</v>
      </c>
      <c r="E355" s="46" t="s">
        <v>700</v>
      </c>
      <c r="F355" s="46"/>
      <c r="G355" s="77">
        <f>G356</f>
        <v>2509.1</v>
      </c>
    </row>
    <row r="356" spans="1:7" ht="17.25" customHeight="1">
      <c r="A356" s="88" t="s">
        <v>92</v>
      </c>
      <c r="B356" s="57" t="s">
        <v>421</v>
      </c>
      <c r="C356" s="46" t="s">
        <v>729</v>
      </c>
      <c r="D356" s="46" t="s">
        <v>51</v>
      </c>
      <c r="E356" s="46" t="s">
        <v>700</v>
      </c>
      <c r="F356" s="46" t="s">
        <v>764</v>
      </c>
      <c r="G356" s="77">
        <f>'прил.6'!G359+'прил.6'!G672+'прил.6'!G782</f>
        <v>2509.1</v>
      </c>
    </row>
    <row r="357" spans="1:7" ht="16.5" customHeight="1">
      <c r="A357" s="87" t="s">
        <v>759</v>
      </c>
      <c r="B357" s="57">
        <v>805</v>
      </c>
      <c r="C357" s="46" t="s">
        <v>729</v>
      </c>
      <c r="D357" s="46" t="s">
        <v>51</v>
      </c>
      <c r="E357" s="46" t="s">
        <v>666</v>
      </c>
      <c r="F357" s="46"/>
      <c r="G357" s="77">
        <f>G358</f>
        <v>236462.3</v>
      </c>
    </row>
    <row r="358" spans="1:7" ht="17.25" customHeight="1">
      <c r="A358" s="88" t="s">
        <v>92</v>
      </c>
      <c r="B358" s="57" t="s">
        <v>420</v>
      </c>
      <c r="C358" s="46" t="s">
        <v>729</v>
      </c>
      <c r="D358" s="46" t="s">
        <v>51</v>
      </c>
      <c r="E358" s="46" t="s">
        <v>666</v>
      </c>
      <c r="F358" s="46" t="s">
        <v>764</v>
      </c>
      <c r="G358" s="77">
        <f>'прил.6'!G361+'прил.6'!G674+'прил.6'!G784+'прил.6'!G1095</f>
        <v>236462.3</v>
      </c>
    </row>
    <row r="359" spans="1:7" ht="33.75" customHeight="1" hidden="1">
      <c r="A359" s="101" t="s">
        <v>772</v>
      </c>
      <c r="B359" s="57"/>
      <c r="C359" s="46" t="s">
        <v>729</v>
      </c>
      <c r="D359" s="46" t="s">
        <v>51</v>
      </c>
      <c r="E359" s="46" t="s">
        <v>666</v>
      </c>
      <c r="F359" s="46" t="s">
        <v>771</v>
      </c>
      <c r="G359" s="77">
        <f>'прил.6'!G785</f>
        <v>0</v>
      </c>
    </row>
    <row r="360" spans="1:7" ht="17.25" customHeight="1" hidden="1">
      <c r="A360" s="162" t="s">
        <v>773</v>
      </c>
      <c r="B360" s="57"/>
      <c r="C360" s="46" t="s">
        <v>729</v>
      </c>
      <c r="D360" s="46" t="s">
        <v>51</v>
      </c>
      <c r="E360" s="46" t="s">
        <v>666</v>
      </c>
      <c r="F360" s="46" t="s">
        <v>774</v>
      </c>
      <c r="G360" s="77">
        <f>'прил.6'!G786</f>
        <v>0</v>
      </c>
    </row>
    <row r="361" spans="1:7" ht="17.25" customHeight="1">
      <c r="A361" s="87" t="s">
        <v>874</v>
      </c>
      <c r="B361" s="57">
        <v>805</v>
      </c>
      <c r="C361" s="46" t="s">
        <v>729</v>
      </c>
      <c r="D361" s="46" t="s">
        <v>51</v>
      </c>
      <c r="E361" s="46" t="s">
        <v>667</v>
      </c>
      <c r="F361" s="46"/>
      <c r="G361" s="79">
        <f>G362</f>
        <v>3254.6</v>
      </c>
    </row>
    <row r="362" spans="1:7" ht="18" customHeight="1">
      <c r="A362" s="87" t="s">
        <v>759</v>
      </c>
      <c r="B362" s="57">
        <v>805</v>
      </c>
      <c r="C362" s="46" t="s">
        <v>729</v>
      </c>
      <c r="D362" s="46" t="s">
        <v>51</v>
      </c>
      <c r="E362" s="46" t="s">
        <v>668</v>
      </c>
      <c r="F362" s="46"/>
      <c r="G362" s="79">
        <f>G363</f>
        <v>3254.6</v>
      </c>
    </row>
    <row r="363" spans="1:7" ht="17.25" customHeight="1">
      <c r="A363" s="88" t="s">
        <v>92</v>
      </c>
      <c r="B363" s="57">
        <v>805</v>
      </c>
      <c r="C363" s="46" t="s">
        <v>729</v>
      </c>
      <c r="D363" s="46" t="s">
        <v>51</v>
      </c>
      <c r="E363" s="46" t="s">
        <v>668</v>
      </c>
      <c r="F363" s="46" t="s">
        <v>764</v>
      </c>
      <c r="G363" s="77">
        <f>'прил.6'!G364</f>
        <v>3254.6</v>
      </c>
    </row>
    <row r="364" spans="1:7" ht="18.75" customHeight="1">
      <c r="A364" s="87" t="s">
        <v>26</v>
      </c>
      <c r="B364" s="57">
        <v>805</v>
      </c>
      <c r="C364" s="46" t="s">
        <v>729</v>
      </c>
      <c r="D364" s="46" t="s">
        <v>51</v>
      </c>
      <c r="E364" s="46" t="s">
        <v>669</v>
      </c>
      <c r="F364" s="46"/>
      <c r="G364" s="77">
        <f>G365</f>
        <v>2481.5</v>
      </c>
    </row>
    <row r="365" spans="1:7" ht="18.75" customHeight="1">
      <c r="A365" s="87" t="s">
        <v>759</v>
      </c>
      <c r="B365" s="57">
        <v>805</v>
      </c>
      <c r="C365" s="46" t="s">
        <v>729</v>
      </c>
      <c r="D365" s="46" t="s">
        <v>51</v>
      </c>
      <c r="E365" s="46" t="s">
        <v>670</v>
      </c>
      <c r="F365" s="46"/>
      <c r="G365" s="77">
        <f>G366</f>
        <v>2481.5</v>
      </c>
    </row>
    <row r="366" spans="1:7" ht="15.75" customHeight="1">
      <c r="A366" s="88" t="s">
        <v>92</v>
      </c>
      <c r="B366" s="57">
        <v>805</v>
      </c>
      <c r="C366" s="46" t="s">
        <v>729</v>
      </c>
      <c r="D366" s="46" t="s">
        <v>51</v>
      </c>
      <c r="E366" s="46" t="s">
        <v>670</v>
      </c>
      <c r="F366" s="46" t="s">
        <v>764</v>
      </c>
      <c r="G366" s="77">
        <f>'прил.6'!G367</f>
        <v>2481.5</v>
      </c>
    </row>
    <row r="367" spans="1:7" ht="15.75" customHeight="1">
      <c r="A367" s="88" t="s">
        <v>875</v>
      </c>
      <c r="B367" s="57"/>
      <c r="C367" s="46" t="s">
        <v>729</v>
      </c>
      <c r="D367" s="46" t="s">
        <v>51</v>
      </c>
      <c r="E367" s="46" t="s">
        <v>677</v>
      </c>
      <c r="F367" s="46"/>
      <c r="G367" s="77">
        <f>G368</f>
        <v>54037.399999999994</v>
      </c>
    </row>
    <row r="368" spans="1:7" ht="33.75" customHeight="1">
      <c r="A368" s="88" t="s">
        <v>221</v>
      </c>
      <c r="B368" s="57"/>
      <c r="C368" s="46" t="s">
        <v>729</v>
      </c>
      <c r="D368" s="46" t="s">
        <v>51</v>
      </c>
      <c r="E368" s="46" t="s">
        <v>676</v>
      </c>
      <c r="F368" s="46"/>
      <c r="G368" s="77">
        <f>G369+G371</f>
        <v>54037.399999999994</v>
      </c>
    </row>
    <row r="369" spans="1:7" ht="16.5" customHeight="1">
      <c r="A369" s="89" t="s">
        <v>606</v>
      </c>
      <c r="B369" s="57"/>
      <c r="C369" s="46" t="s">
        <v>729</v>
      </c>
      <c r="D369" s="46" t="s">
        <v>51</v>
      </c>
      <c r="E369" s="46" t="s">
        <v>678</v>
      </c>
      <c r="F369" s="46"/>
      <c r="G369" s="77">
        <f>G370</f>
        <v>34947.1</v>
      </c>
    </row>
    <row r="370" spans="1:7" ht="15.75" customHeight="1">
      <c r="A370" s="89" t="s">
        <v>92</v>
      </c>
      <c r="B370" s="57"/>
      <c r="C370" s="46" t="s">
        <v>729</v>
      </c>
      <c r="D370" s="46" t="s">
        <v>51</v>
      </c>
      <c r="E370" s="46" t="s">
        <v>678</v>
      </c>
      <c r="F370" s="46" t="s">
        <v>764</v>
      </c>
      <c r="G370" s="77">
        <f>'прил.6'!G370</f>
        <v>34947.1</v>
      </c>
    </row>
    <row r="371" spans="1:7" ht="32.25" customHeight="1">
      <c r="A371" s="89" t="s">
        <v>792</v>
      </c>
      <c r="B371" s="57"/>
      <c r="C371" s="46" t="s">
        <v>729</v>
      </c>
      <c r="D371" s="46" t="s">
        <v>51</v>
      </c>
      <c r="E371" s="46" t="s">
        <v>675</v>
      </c>
      <c r="F371" s="46"/>
      <c r="G371" s="77">
        <f>G372</f>
        <v>19090.3</v>
      </c>
    </row>
    <row r="372" spans="1:7" ht="20.25" customHeight="1">
      <c r="A372" s="88" t="s">
        <v>92</v>
      </c>
      <c r="B372" s="57"/>
      <c r="C372" s="46" t="s">
        <v>729</v>
      </c>
      <c r="D372" s="46" t="s">
        <v>51</v>
      </c>
      <c r="E372" s="46" t="s">
        <v>675</v>
      </c>
      <c r="F372" s="46" t="s">
        <v>764</v>
      </c>
      <c r="G372" s="77">
        <f>'прил.6'!G373</f>
        <v>19090.3</v>
      </c>
    </row>
    <row r="373" spans="1:7" ht="20.25" customHeight="1">
      <c r="A373" s="96" t="s">
        <v>232</v>
      </c>
      <c r="B373" s="57"/>
      <c r="C373" s="56" t="s">
        <v>729</v>
      </c>
      <c r="D373" s="56" t="s">
        <v>51</v>
      </c>
      <c r="E373" s="56" t="s">
        <v>664</v>
      </c>
      <c r="F373" s="56"/>
      <c r="G373" s="77">
        <f>G374</f>
        <v>23382.4</v>
      </c>
    </row>
    <row r="374" spans="1:7" ht="32.25" customHeight="1">
      <c r="A374" s="158" t="s">
        <v>222</v>
      </c>
      <c r="B374" s="57"/>
      <c r="C374" s="56" t="s">
        <v>729</v>
      </c>
      <c r="D374" s="56" t="s">
        <v>51</v>
      </c>
      <c r="E374" s="56" t="s">
        <v>782</v>
      </c>
      <c r="F374" s="56"/>
      <c r="G374" s="77">
        <f>G375</f>
        <v>23382.4</v>
      </c>
    </row>
    <row r="375" spans="1:7" ht="20.25" customHeight="1">
      <c r="A375" s="89" t="s">
        <v>783</v>
      </c>
      <c r="B375" s="57"/>
      <c r="C375" s="56" t="s">
        <v>729</v>
      </c>
      <c r="D375" s="56" t="s">
        <v>51</v>
      </c>
      <c r="E375" s="56" t="s">
        <v>782</v>
      </c>
      <c r="F375" s="56" t="s">
        <v>764</v>
      </c>
      <c r="G375" s="77">
        <f>'прил.6'!G376</f>
        <v>23382.4</v>
      </c>
    </row>
    <row r="376" spans="1:7" ht="19.5" customHeight="1">
      <c r="A376" s="88" t="s">
        <v>816</v>
      </c>
      <c r="B376" s="57"/>
      <c r="C376" s="46" t="s">
        <v>729</v>
      </c>
      <c r="D376" s="46" t="s">
        <v>51</v>
      </c>
      <c r="E376" s="46" t="s">
        <v>124</v>
      </c>
      <c r="F376" s="46"/>
      <c r="G376" s="77">
        <f>G377</f>
        <v>213310</v>
      </c>
    </row>
    <row r="377" spans="1:7" ht="19.5" customHeight="1">
      <c r="A377" s="88" t="s">
        <v>867</v>
      </c>
      <c r="B377" s="57"/>
      <c r="C377" s="46" t="s">
        <v>729</v>
      </c>
      <c r="D377" s="46" t="s">
        <v>51</v>
      </c>
      <c r="E377" s="46" t="s">
        <v>127</v>
      </c>
      <c r="F377" s="46"/>
      <c r="G377" s="77">
        <f>G378+G382+G380</f>
        <v>213310</v>
      </c>
    </row>
    <row r="378" spans="1:7" ht="118.5" customHeight="1">
      <c r="A378" s="88" t="s">
        <v>504</v>
      </c>
      <c r="B378" s="57"/>
      <c r="C378" s="46" t="s">
        <v>729</v>
      </c>
      <c r="D378" s="46" t="s">
        <v>51</v>
      </c>
      <c r="E378" s="46" t="s">
        <v>132</v>
      </c>
      <c r="F378" s="46"/>
      <c r="G378" s="77">
        <f>G379</f>
        <v>119121.4</v>
      </c>
    </row>
    <row r="379" spans="1:7" ht="19.5" customHeight="1">
      <c r="A379" s="88" t="s">
        <v>92</v>
      </c>
      <c r="B379" s="57"/>
      <c r="C379" s="46" t="s">
        <v>729</v>
      </c>
      <c r="D379" s="46" t="s">
        <v>51</v>
      </c>
      <c r="E379" s="46" t="s">
        <v>132</v>
      </c>
      <c r="F379" s="46" t="s">
        <v>764</v>
      </c>
      <c r="G379" s="77">
        <f>'прил.6'!G380</f>
        <v>119121.4</v>
      </c>
    </row>
    <row r="380" spans="1:7" ht="83.25" customHeight="1">
      <c r="A380" s="85" t="s">
        <v>224</v>
      </c>
      <c r="B380" s="57"/>
      <c r="C380" s="46" t="s">
        <v>729</v>
      </c>
      <c r="D380" s="46" t="s">
        <v>51</v>
      </c>
      <c r="E380" s="46" t="s">
        <v>682</v>
      </c>
      <c r="F380" s="46"/>
      <c r="G380" s="77">
        <f>G381</f>
        <v>94188.6</v>
      </c>
    </row>
    <row r="381" spans="1:7" ht="19.5" customHeight="1">
      <c r="A381" s="88" t="s">
        <v>92</v>
      </c>
      <c r="B381" s="57"/>
      <c r="C381" s="46" t="s">
        <v>729</v>
      </c>
      <c r="D381" s="46" t="s">
        <v>51</v>
      </c>
      <c r="E381" s="46" t="s">
        <v>682</v>
      </c>
      <c r="F381" s="46" t="s">
        <v>764</v>
      </c>
      <c r="G381" s="77">
        <f>'прил.6'!G382</f>
        <v>94188.6</v>
      </c>
    </row>
    <row r="382" spans="1:7" ht="55.5" customHeight="1" hidden="1">
      <c r="A382" s="99" t="s">
        <v>225</v>
      </c>
      <c r="B382" s="57"/>
      <c r="C382" s="46" t="s">
        <v>729</v>
      </c>
      <c r="D382" s="46" t="s">
        <v>51</v>
      </c>
      <c r="E382" s="46" t="s">
        <v>674</v>
      </c>
      <c r="F382" s="46"/>
      <c r="G382" s="77">
        <f>G383</f>
        <v>0</v>
      </c>
    </row>
    <row r="383" spans="1:7" ht="19.5" customHeight="1" hidden="1">
      <c r="A383" s="88" t="s">
        <v>92</v>
      </c>
      <c r="B383" s="57"/>
      <c r="C383" s="46" t="s">
        <v>729</v>
      </c>
      <c r="D383" s="46" t="s">
        <v>51</v>
      </c>
      <c r="E383" s="46" t="s">
        <v>674</v>
      </c>
      <c r="F383" s="46" t="s">
        <v>764</v>
      </c>
      <c r="G383" s="77">
        <f>'прил.6'!G384</f>
        <v>0</v>
      </c>
    </row>
    <row r="384" spans="1:7" ht="18" customHeight="1" hidden="1">
      <c r="A384" s="88" t="s">
        <v>136</v>
      </c>
      <c r="B384" s="57"/>
      <c r="C384" s="46" t="s">
        <v>729</v>
      </c>
      <c r="D384" s="46" t="s">
        <v>52</v>
      </c>
      <c r="E384" s="46"/>
      <c r="F384" s="46"/>
      <c r="G384" s="77">
        <f>G385</f>
        <v>0</v>
      </c>
    </row>
    <row r="385" spans="1:7" ht="17.25" customHeight="1" hidden="1">
      <c r="A385" s="88" t="s">
        <v>137</v>
      </c>
      <c r="B385" s="57"/>
      <c r="C385" s="46" t="s">
        <v>729</v>
      </c>
      <c r="D385" s="46" t="s">
        <v>52</v>
      </c>
      <c r="E385" s="46" t="s">
        <v>134</v>
      </c>
      <c r="F385" s="46"/>
      <c r="G385" s="77">
        <f>G386</f>
        <v>0</v>
      </c>
    </row>
    <row r="386" spans="1:7" ht="15.75" customHeight="1" hidden="1">
      <c r="A386" s="87" t="s">
        <v>564</v>
      </c>
      <c r="B386" s="57"/>
      <c r="C386" s="46" t="s">
        <v>729</v>
      </c>
      <c r="D386" s="46" t="s">
        <v>52</v>
      </c>
      <c r="E386" s="46" t="s">
        <v>135</v>
      </c>
      <c r="F386" s="46"/>
      <c r="G386" s="77">
        <f>G387</f>
        <v>0</v>
      </c>
    </row>
    <row r="387" spans="1:7" ht="15.75" customHeight="1" hidden="1">
      <c r="A387" s="88" t="s">
        <v>92</v>
      </c>
      <c r="B387" s="57"/>
      <c r="C387" s="46" t="s">
        <v>729</v>
      </c>
      <c r="D387" s="46" t="s">
        <v>52</v>
      </c>
      <c r="E387" s="46" t="s">
        <v>135</v>
      </c>
      <c r="F387" s="46" t="s">
        <v>764</v>
      </c>
      <c r="G387" s="77">
        <f>'прил.6'!G388</f>
        <v>0</v>
      </c>
    </row>
    <row r="388" spans="1:7" ht="21.75" customHeight="1" hidden="1">
      <c r="A388" s="87" t="s">
        <v>765</v>
      </c>
      <c r="B388" s="46" t="s">
        <v>93</v>
      </c>
      <c r="C388" s="46" t="s">
        <v>729</v>
      </c>
      <c r="D388" s="46" t="s">
        <v>155</v>
      </c>
      <c r="E388" s="46"/>
      <c r="F388" s="46"/>
      <c r="G388" s="77">
        <f>G389</f>
        <v>0</v>
      </c>
    </row>
    <row r="389" spans="1:7" ht="20.25" customHeight="1" hidden="1">
      <c r="A389" s="87" t="s">
        <v>748</v>
      </c>
      <c r="B389" s="57">
        <v>805</v>
      </c>
      <c r="C389" s="46" t="s">
        <v>729</v>
      </c>
      <c r="D389" s="46" t="s">
        <v>155</v>
      </c>
      <c r="E389" s="46" t="s">
        <v>747</v>
      </c>
      <c r="F389" s="46"/>
      <c r="G389" s="77">
        <f>G390+G392</f>
        <v>0</v>
      </c>
    </row>
    <row r="390" spans="1:7" ht="18.75" customHeight="1" hidden="1">
      <c r="A390" s="87" t="s">
        <v>697</v>
      </c>
      <c r="B390" s="57">
        <v>805</v>
      </c>
      <c r="C390" s="46" t="s">
        <v>729</v>
      </c>
      <c r="D390" s="46" t="s">
        <v>155</v>
      </c>
      <c r="E390" s="46" t="s">
        <v>750</v>
      </c>
      <c r="F390" s="46"/>
      <c r="G390" s="77">
        <f>G391</f>
        <v>0</v>
      </c>
    </row>
    <row r="391" spans="1:7" ht="18.75" customHeight="1" hidden="1">
      <c r="A391" s="88" t="s">
        <v>92</v>
      </c>
      <c r="B391" s="57">
        <v>805</v>
      </c>
      <c r="C391" s="46" t="s">
        <v>729</v>
      </c>
      <c r="D391" s="46" t="s">
        <v>155</v>
      </c>
      <c r="E391" s="46" t="s">
        <v>750</v>
      </c>
      <c r="F391" s="46" t="s">
        <v>764</v>
      </c>
      <c r="G391" s="77">
        <f>'прил.6'!G392</f>
        <v>0</v>
      </c>
    </row>
    <row r="392" spans="1:7" ht="18.75" customHeight="1" hidden="1">
      <c r="A392" s="87" t="s">
        <v>564</v>
      </c>
      <c r="B392" s="57">
        <v>805</v>
      </c>
      <c r="C392" s="46" t="s">
        <v>729</v>
      </c>
      <c r="D392" s="46" t="s">
        <v>155</v>
      </c>
      <c r="E392" s="46" t="s">
        <v>749</v>
      </c>
      <c r="F392" s="46"/>
      <c r="G392" s="77">
        <f>G393</f>
        <v>0</v>
      </c>
    </row>
    <row r="393" spans="1:7" s="20" customFormat="1" ht="17.25" customHeight="1" hidden="1">
      <c r="A393" s="88" t="s">
        <v>92</v>
      </c>
      <c r="B393" s="57">
        <v>805</v>
      </c>
      <c r="C393" s="46" t="s">
        <v>729</v>
      </c>
      <c r="D393" s="46" t="s">
        <v>155</v>
      </c>
      <c r="E393" s="46" t="s">
        <v>749</v>
      </c>
      <c r="F393" s="46" t="s">
        <v>764</v>
      </c>
      <c r="G393" s="77">
        <f>'прил.6'!G394</f>
        <v>0</v>
      </c>
    </row>
    <row r="394" spans="1:7" ht="18.75" customHeight="1">
      <c r="A394" s="87" t="s">
        <v>388</v>
      </c>
      <c r="B394" s="57">
        <v>805</v>
      </c>
      <c r="C394" s="46" t="s">
        <v>729</v>
      </c>
      <c r="D394" s="46" t="s">
        <v>729</v>
      </c>
      <c r="E394" s="46"/>
      <c r="F394" s="46"/>
      <c r="G394" s="77">
        <f>G399+G406+G421+G415+G412+G395</f>
        <v>84610.8</v>
      </c>
    </row>
    <row r="395" spans="1:7" ht="36.75" customHeight="1">
      <c r="A395" s="89" t="s">
        <v>345</v>
      </c>
      <c r="B395" s="57"/>
      <c r="C395" s="46" t="s">
        <v>729</v>
      </c>
      <c r="D395" s="46" t="s">
        <v>729</v>
      </c>
      <c r="E395" s="56" t="s">
        <v>573</v>
      </c>
      <c r="F395" s="56"/>
      <c r="G395" s="77">
        <f>G396</f>
        <v>970</v>
      </c>
    </row>
    <row r="396" spans="1:7" ht="18.75" customHeight="1">
      <c r="A396" s="89" t="s">
        <v>35</v>
      </c>
      <c r="B396" s="57"/>
      <c r="C396" s="46" t="s">
        <v>729</v>
      </c>
      <c r="D396" s="46" t="s">
        <v>729</v>
      </c>
      <c r="E396" s="56" t="s">
        <v>59</v>
      </c>
      <c r="F396" s="56"/>
      <c r="G396" s="77">
        <f>G397</f>
        <v>970</v>
      </c>
    </row>
    <row r="397" spans="1:7" ht="18.75" customHeight="1">
      <c r="A397" s="89" t="s">
        <v>425</v>
      </c>
      <c r="B397" s="57"/>
      <c r="C397" s="46" t="s">
        <v>729</v>
      </c>
      <c r="D397" s="46" t="s">
        <v>729</v>
      </c>
      <c r="E397" s="56" t="s">
        <v>64</v>
      </c>
      <c r="F397" s="56"/>
      <c r="G397" s="77">
        <f>G398</f>
        <v>970</v>
      </c>
    </row>
    <row r="398" spans="1:7" ht="18.75" customHeight="1">
      <c r="A398" s="96" t="s">
        <v>582</v>
      </c>
      <c r="B398" s="57"/>
      <c r="C398" s="46" t="s">
        <v>729</v>
      </c>
      <c r="D398" s="46" t="s">
        <v>729</v>
      </c>
      <c r="E398" s="56" t="s">
        <v>64</v>
      </c>
      <c r="F398" s="56" t="s">
        <v>77</v>
      </c>
      <c r="G398" s="77">
        <f>'прил.6'!G1230</f>
        <v>970</v>
      </c>
    </row>
    <row r="399" spans="1:7" ht="19.5" customHeight="1">
      <c r="A399" s="87" t="s">
        <v>876</v>
      </c>
      <c r="B399" s="57">
        <v>801</v>
      </c>
      <c r="C399" s="46" t="s">
        <v>729</v>
      </c>
      <c r="D399" s="46" t="s">
        <v>729</v>
      </c>
      <c r="E399" s="46" t="s">
        <v>532</v>
      </c>
      <c r="F399" s="46"/>
      <c r="G399" s="77">
        <f>G400+G402+G404</f>
        <v>6433.4</v>
      </c>
    </row>
    <row r="400" spans="1:7" ht="17.25" customHeight="1">
      <c r="A400" s="87" t="s">
        <v>780</v>
      </c>
      <c r="B400" s="57">
        <v>801</v>
      </c>
      <c r="C400" s="46" t="s">
        <v>729</v>
      </c>
      <c r="D400" s="46" t="s">
        <v>729</v>
      </c>
      <c r="E400" s="46" t="s">
        <v>531</v>
      </c>
      <c r="F400" s="46"/>
      <c r="G400" s="77">
        <f>G401</f>
        <v>1104.1</v>
      </c>
    </row>
    <row r="401" spans="1:7" ht="15.75" customHeight="1">
      <c r="A401" s="87" t="s">
        <v>268</v>
      </c>
      <c r="B401" s="57">
        <v>801</v>
      </c>
      <c r="C401" s="46" t="s">
        <v>729</v>
      </c>
      <c r="D401" s="46" t="s">
        <v>729</v>
      </c>
      <c r="E401" s="46" t="s">
        <v>531</v>
      </c>
      <c r="F401" s="46" t="s">
        <v>756</v>
      </c>
      <c r="G401" s="77">
        <f>'прил.6'!G120</f>
        <v>1104.1</v>
      </c>
    </row>
    <row r="402" spans="1:7" ht="15.75" customHeight="1">
      <c r="A402" s="87" t="s">
        <v>779</v>
      </c>
      <c r="B402" s="57"/>
      <c r="C402" s="46" t="s">
        <v>729</v>
      </c>
      <c r="D402" s="46" t="s">
        <v>729</v>
      </c>
      <c r="E402" s="46" t="s">
        <v>42</v>
      </c>
      <c r="F402" s="46"/>
      <c r="G402" s="77">
        <f>G403</f>
        <v>192.8</v>
      </c>
    </row>
    <row r="403" spans="1:7" ht="15.75" customHeight="1">
      <c r="A403" s="87" t="s">
        <v>92</v>
      </c>
      <c r="B403" s="57"/>
      <c r="C403" s="46" t="s">
        <v>729</v>
      </c>
      <c r="D403" s="46" t="s">
        <v>729</v>
      </c>
      <c r="E403" s="46" t="s">
        <v>42</v>
      </c>
      <c r="F403" s="46" t="s">
        <v>764</v>
      </c>
      <c r="G403" s="77">
        <f>'прил.6'!G122</f>
        <v>192.8</v>
      </c>
    </row>
    <row r="404" spans="1:7" ht="18.75" customHeight="1">
      <c r="A404" s="88" t="s">
        <v>759</v>
      </c>
      <c r="B404" s="57"/>
      <c r="C404" s="46" t="s">
        <v>729</v>
      </c>
      <c r="D404" s="46" t="s">
        <v>729</v>
      </c>
      <c r="E404" s="46" t="s">
        <v>41</v>
      </c>
      <c r="F404" s="46"/>
      <c r="G404" s="77">
        <f>G405</f>
        <v>5136.5</v>
      </c>
    </row>
    <row r="405" spans="1:7" ht="20.25" customHeight="1">
      <c r="A405" s="87" t="s">
        <v>92</v>
      </c>
      <c r="B405" s="57"/>
      <c r="C405" s="46" t="s">
        <v>729</v>
      </c>
      <c r="D405" s="46" t="s">
        <v>729</v>
      </c>
      <c r="E405" s="46" t="s">
        <v>41</v>
      </c>
      <c r="F405" s="46" t="s">
        <v>764</v>
      </c>
      <c r="G405" s="77">
        <f>'прил.6'!G124</f>
        <v>5136.5</v>
      </c>
    </row>
    <row r="406" spans="1:7" ht="18" customHeight="1">
      <c r="A406" s="88" t="s">
        <v>877</v>
      </c>
      <c r="B406" s="57">
        <v>805</v>
      </c>
      <c r="C406" s="46" t="s">
        <v>729</v>
      </c>
      <c r="D406" s="46" t="s">
        <v>729</v>
      </c>
      <c r="E406" s="46" t="s">
        <v>695</v>
      </c>
      <c r="F406" s="46"/>
      <c r="G406" s="77">
        <f>G407</f>
        <v>40916.3</v>
      </c>
    </row>
    <row r="407" spans="1:7" ht="18.75" customHeight="1">
      <c r="A407" s="87" t="s">
        <v>878</v>
      </c>
      <c r="B407" s="57">
        <v>810</v>
      </c>
      <c r="C407" s="46" t="s">
        <v>729</v>
      </c>
      <c r="D407" s="46" t="s">
        <v>729</v>
      </c>
      <c r="E407" s="46" t="s">
        <v>737</v>
      </c>
      <c r="F407" s="46"/>
      <c r="G407" s="77">
        <f>SUM(G408:G411)</f>
        <v>40916.3</v>
      </c>
    </row>
    <row r="408" spans="1:7" ht="16.5" customHeight="1">
      <c r="A408" s="87" t="s">
        <v>879</v>
      </c>
      <c r="B408" s="57">
        <v>810</v>
      </c>
      <c r="C408" s="46" t="s">
        <v>729</v>
      </c>
      <c r="D408" s="46" t="s">
        <v>729</v>
      </c>
      <c r="E408" s="46" t="s">
        <v>737</v>
      </c>
      <c r="F408" s="46" t="s">
        <v>416</v>
      </c>
      <c r="G408" s="77">
        <f>'прил.6'!G862</f>
        <v>32975</v>
      </c>
    </row>
    <row r="409" spans="1:7" s="20" customFormat="1" ht="18" customHeight="1">
      <c r="A409" s="93" t="s">
        <v>357</v>
      </c>
      <c r="B409" s="57">
        <v>810</v>
      </c>
      <c r="C409" s="46" t="s">
        <v>729</v>
      </c>
      <c r="D409" s="46" t="s">
        <v>729</v>
      </c>
      <c r="E409" s="46" t="s">
        <v>737</v>
      </c>
      <c r="F409" s="46" t="s">
        <v>356</v>
      </c>
      <c r="G409" s="77">
        <f>'прил.6'!G863</f>
        <v>6805</v>
      </c>
    </row>
    <row r="410" spans="1:7" s="21" customFormat="1" ht="18" customHeight="1">
      <c r="A410" s="87" t="s">
        <v>757</v>
      </c>
      <c r="B410" s="57">
        <v>810</v>
      </c>
      <c r="C410" s="46" t="s">
        <v>729</v>
      </c>
      <c r="D410" s="46" t="s">
        <v>729</v>
      </c>
      <c r="E410" s="46" t="s">
        <v>737</v>
      </c>
      <c r="F410" s="46" t="s">
        <v>756</v>
      </c>
      <c r="G410" s="77">
        <f>'прил.6'!G864</f>
        <v>1110.3</v>
      </c>
    </row>
    <row r="411" spans="1:7" s="13" customFormat="1" ht="18" customHeight="1">
      <c r="A411" s="86" t="s">
        <v>722</v>
      </c>
      <c r="B411" s="57"/>
      <c r="C411" s="46" t="s">
        <v>729</v>
      </c>
      <c r="D411" s="46" t="s">
        <v>729</v>
      </c>
      <c r="E411" s="46" t="s">
        <v>737</v>
      </c>
      <c r="F411" s="46" t="s">
        <v>233</v>
      </c>
      <c r="G411" s="77">
        <f>'прил.6'!G1099</f>
        <v>26</v>
      </c>
    </row>
    <row r="412" spans="1:7" ht="18" customHeight="1">
      <c r="A412" s="158" t="s">
        <v>515</v>
      </c>
      <c r="B412" s="57"/>
      <c r="C412" s="46" t="s">
        <v>729</v>
      </c>
      <c r="D412" s="46" t="s">
        <v>729</v>
      </c>
      <c r="E412" s="46" t="s">
        <v>555</v>
      </c>
      <c r="F412" s="46"/>
      <c r="G412" s="77">
        <f>G413</f>
        <v>1274</v>
      </c>
    </row>
    <row r="413" spans="1:7" ht="48.75" customHeight="1">
      <c r="A413" s="158" t="s">
        <v>569</v>
      </c>
      <c r="B413" s="57"/>
      <c r="C413" s="46" t="s">
        <v>729</v>
      </c>
      <c r="D413" s="46" t="s">
        <v>729</v>
      </c>
      <c r="E413" s="46" t="s">
        <v>126</v>
      </c>
      <c r="F413" s="46"/>
      <c r="G413" s="77">
        <f>G414</f>
        <v>1274</v>
      </c>
    </row>
    <row r="414" spans="1:7" ht="18" customHeight="1">
      <c r="A414" s="86" t="s">
        <v>722</v>
      </c>
      <c r="B414" s="57"/>
      <c r="C414" s="46" t="s">
        <v>729</v>
      </c>
      <c r="D414" s="46" t="s">
        <v>729</v>
      </c>
      <c r="E414" s="46" t="s">
        <v>126</v>
      </c>
      <c r="F414" s="46" t="s">
        <v>233</v>
      </c>
      <c r="G414" s="77">
        <f>'прил.6'!G1102</f>
        <v>1274</v>
      </c>
    </row>
    <row r="415" spans="1:7" ht="21.75" customHeight="1">
      <c r="A415" s="88" t="s">
        <v>816</v>
      </c>
      <c r="B415" s="57"/>
      <c r="C415" s="46" t="s">
        <v>729</v>
      </c>
      <c r="D415" s="46" t="s">
        <v>729</v>
      </c>
      <c r="E415" s="46" t="s">
        <v>124</v>
      </c>
      <c r="F415" s="46"/>
      <c r="G415" s="77">
        <f>G416+G419</f>
        <v>33939.299999999996</v>
      </c>
    </row>
    <row r="416" spans="1:7" ht="32.25" customHeight="1">
      <c r="A416" s="88" t="s">
        <v>867</v>
      </c>
      <c r="B416" s="57"/>
      <c r="C416" s="46" t="s">
        <v>729</v>
      </c>
      <c r="D416" s="46" t="s">
        <v>729</v>
      </c>
      <c r="E416" s="46" t="s">
        <v>127</v>
      </c>
      <c r="F416" s="46"/>
      <c r="G416" s="77">
        <f>G417</f>
        <v>6385.9</v>
      </c>
    </row>
    <row r="417" spans="1:7" ht="135.75" customHeight="1">
      <c r="A417" s="88" t="s">
        <v>507</v>
      </c>
      <c r="B417" s="57"/>
      <c r="C417" s="46" t="s">
        <v>729</v>
      </c>
      <c r="D417" s="46" t="s">
        <v>729</v>
      </c>
      <c r="E417" s="46" t="s">
        <v>132</v>
      </c>
      <c r="F417" s="46"/>
      <c r="G417" s="77">
        <f>G418</f>
        <v>6385.9</v>
      </c>
    </row>
    <row r="418" spans="1:7" ht="21.75" customHeight="1">
      <c r="A418" s="93" t="s">
        <v>809</v>
      </c>
      <c r="B418" s="57"/>
      <c r="C418" s="46" t="s">
        <v>729</v>
      </c>
      <c r="D418" s="46" t="s">
        <v>729</v>
      </c>
      <c r="E418" s="46" t="s">
        <v>132</v>
      </c>
      <c r="F418" s="46" t="s">
        <v>356</v>
      </c>
      <c r="G418" s="77">
        <f>'прил.6'!G401</f>
        <v>6385.9</v>
      </c>
    </row>
    <row r="419" spans="1:7" ht="120" customHeight="1">
      <c r="A419" s="97" t="s">
        <v>630</v>
      </c>
      <c r="B419" s="57"/>
      <c r="C419" s="56" t="s">
        <v>729</v>
      </c>
      <c r="D419" s="56" t="s">
        <v>729</v>
      </c>
      <c r="E419" s="56" t="s">
        <v>122</v>
      </c>
      <c r="F419" s="56"/>
      <c r="G419" s="77">
        <f>G420</f>
        <v>27553.399999999998</v>
      </c>
    </row>
    <row r="420" spans="1:7" ht="21.75" customHeight="1">
      <c r="A420" s="89" t="s">
        <v>529</v>
      </c>
      <c r="B420" s="57"/>
      <c r="C420" s="56" t="s">
        <v>729</v>
      </c>
      <c r="D420" s="56" t="s">
        <v>729</v>
      </c>
      <c r="E420" s="56" t="s">
        <v>122</v>
      </c>
      <c r="F420" s="56" t="s">
        <v>356</v>
      </c>
      <c r="G420" s="77">
        <f>'прил.6'!G870+'прил.6'!G403+'прил.6'!G793</f>
        <v>27553.399999999998</v>
      </c>
    </row>
    <row r="421" spans="1:7" ht="18" customHeight="1">
      <c r="A421" s="87" t="s">
        <v>517</v>
      </c>
      <c r="B421" s="57">
        <v>801</v>
      </c>
      <c r="C421" s="46" t="s">
        <v>729</v>
      </c>
      <c r="D421" s="46" t="s">
        <v>729</v>
      </c>
      <c r="E421" s="46" t="s">
        <v>511</v>
      </c>
      <c r="F421" s="46"/>
      <c r="G421" s="77">
        <f>G423</f>
        <v>1077.8</v>
      </c>
    </row>
    <row r="422" spans="1:7" ht="18" customHeight="1">
      <c r="A422" s="87" t="s">
        <v>554</v>
      </c>
      <c r="B422" s="57">
        <v>801</v>
      </c>
      <c r="C422" s="46" t="s">
        <v>729</v>
      </c>
      <c r="D422" s="46" t="s">
        <v>729</v>
      </c>
      <c r="E422" s="46" t="s">
        <v>512</v>
      </c>
      <c r="F422" s="46"/>
      <c r="G422" s="77">
        <f>G423</f>
        <v>1077.8</v>
      </c>
    </row>
    <row r="423" spans="1:7" ht="18" customHeight="1">
      <c r="A423" s="87" t="s">
        <v>360</v>
      </c>
      <c r="B423" s="57">
        <v>801</v>
      </c>
      <c r="C423" s="46" t="s">
        <v>729</v>
      </c>
      <c r="D423" s="46" t="s">
        <v>729</v>
      </c>
      <c r="E423" s="46" t="s">
        <v>522</v>
      </c>
      <c r="F423" s="46"/>
      <c r="G423" s="77">
        <f>G424</f>
        <v>1077.8</v>
      </c>
    </row>
    <row r="424" spans="1:7" ht="21.75" customHeight="1">
      <c r="A424" s="88" t="s">
        <v>514</v>
      </c>
      <c r="B424" s="57">
        <v>801</v>
      </c>
      <c r="C424" s="46" t="s">
        <v>729</v>
      </c>
      <c r="D424" s="46" t="s">
        <v>729</v>
      </c>
      <c r="E424" s="46" t="s">
        <v>522</v>
      </c>
      <c r="F424" s="46" t="s">
        <v>358</v>
      </c>
      <c r="G424" s="77">
        <f>'прил.6'!G131</f>
        <v>1077.8</v>
      </c>
    </row>
    <row r="425" spans="1:7" ht="20.25" customHeight="1">
      <c r="A425" s="87" t="s">
        <v>880</v>
      </c>
      <c r="B425" s="57">
        <v>805</v>
      </c>
      <c r="C425" s="46" t="s">
        <v>729</v>
      </c>
      <c r="D425" s="46" t="s">
        <v>153</v>
      </c>
      <c r="E425" s="46"/>
      <c r="F425" s="46"/>
      <c r="G425" s="77">
        <f>G426+G429+G450+G458+G484+G481+G447+G455</f>
        <v>179009.69999999998</v>
      </c>
    </row>
    <row r="426" spans="1:7" ht="49.5" customHeight="1">
      <c r="A426" s="88" t="s">
        <v>140</v>
      </c>
      <c r="B426" s="57">
        <v>805</v>
      </c>
      <c r="C426" s="46" t="s">
        <v>729</v>
      </c>
      <c r="D426" s="46" t="s">
        <v>153</v>
      </c>
      <c r="E426" s="46" t="s">
        <v>141</v>
      </c>
      <c r="F426" s="46"/>
      <c r="G426" s="77">
        <f>G427</f>
        <v>13798.5</v>
      </c>
    </row>
    <row r="427" spans="1:7" ht="16.5">
      <c r="A427" s="88" t="s">
        <v>775</v>
      </c>
      <c r="B427" s="57">
        <v>805</v>
      </c>
      <c r="C427" s="46" t="s">
        <v>801</v>
      </c>
      <c r="D427" s="46" t="s">
        <v>263</v>
      </c>
      <c r="E427" s="46" t="s">
        <v>143</v>
      </c>
      <c r="F427" s="46"/>
      <c r="G427" s="77">
        <f>G428</f>
        <v>13798.5</v>
      </c>
    </row>
    <row r="428" spans="1:7" ht="16.5">
      <c r="A428" s="88" t="s">
        <v>514</v>
      </c>
      <c r="B428" s="57">
        <v>805</v>
      </c>
      <c r="C428" s="46" t="s">
        <v>729</v>
      </c>
      <c r="D428" s="46" t="s">
        <v>153</v>
      </c>
      <c r="E428" s="46" t="s">
        <v>143</v>
      </c>
      <c r="F428" s="46" t="s">
        <v>358</v>
      </c>
      <c r="G428" s="77">
        <f>'прил.6'!G407</f>
        <v>13798.5</v>
      </c>
    </row>
    <row r="429" spans="1:7" ht="33">
      <c r="A429" s="88" t="s">
        <v>830</v>
      </c>
      <c r="B429" s="57">
        <v>841</v>
      </c>
      <c r="C429" s="46" t="s">
        <v>729</v>
      </c>
      <c r="D429" s="46" t="s">
        <v>153</v>
      </c>
      <c r="E429" s="46" t="s">
        <v>573</v>
      </c>
      <c r="F429" s="46"/>
      <c r="G429" s="77">
        <f>G430+G436</f>
        <v>81380.3</v>
      </c>
    </row>
    <row r="430" spans="1:7" ht="51" customHeight="1" hidden="1">
      <c r="A430" s="88" t="s">
        <v>170</v>
      </c>
      <c r="B430" s="57">
        <v>841</v>
      </c>
      <c r="C430" s="46" t="s">
        <v>729</v>
      </c>
      <c r="D430" s="46" t="s">
        <v>153</v>
      </c>
      <c r="E430" s="46" t="s">
        <v>167</v>
      </c>
      <c r="F430" s="46"/>
      <c r="G430" s="77">
        <f>G431</f>
        <v>0</v>
      </c>
    </row>
    <row r="431" spans="1:7" ht="33" hidden="1">
      <c r="A431" s="88" t="s">
        <v>574</v>
      </c>
      <c r="B431" s="57">
        <v>841</v>
      </c>
      <c r="C431" s="46" t="s">
        <v>729</v>
      </c>
      <c r="D431" s="46" t="s">
        <v>153</v>
      </c>
      <c r="E431" s="46" t="s">
        <v>575</v>
      </c>
      <c r="F431" s="46"/>
      <c r="G431" s="77">
        <f>SUM(G432:G435)</f>
        <v>0</v>
      </c>
    </row>
    <row r="432" spans="1:7" ht="33" hidden="1">
      <c r="A432" s="88" t="s">
        <v>29</v>
      </c>
      <c r="B432" s="57">
        <v>841</v>
      </c>
      <c r="C432" s="46" t="s">
        <v>729</v>
      </c>
      <c r="D432" s="46" t="s">
        <v>153</v>
      </c>
      <c r="E432" s="46" t="s">
        <v>575</v>
      </c>
      <c r="F432" s="46" t="s">
        <v>182</v>
      </c>
      <c r="G432" s="77">
        <f>'прил.6'!G1235</f>
        <v>0</v>
      </c>
    </row>
    <row r="433" spans="1:7" ht="33" hidden="1">
      <c r="A433" s="88" t="s">
        <v>503</v>
      </c>
      <c r="B433" s="57">
        <v>841</v>
      </c>
      <c r="C433" s="46" t="s">
        <v>729</v>
      </c>
      <c r="D433" s="46" t="s">
        <v>153</v>
      </c>
      <c r="E433" s="46" t="s">
        <v>575</v>
      </c>
      <c r="F433" s="46" t="s">
        <v>183</v>
      </c>
      <c r="G433" s="77">
        <f>'прил.6'!G1236</f>
        <v>0</v>
      </c>
    </row>
    <row r="434" spans="1:7" ht="33" hidden="1">
      <c r="A434" s="88" t="s">
        <v>413</v>
      </c>
      <c r="B434" s="57">
        <v>841</v>
      </c>
      <c r="C434" s="46" t="s">
        <v>729</v>
      </c>
      <c r="D434" s="46" t="s">
        <v>153</v>
      </c>
      <c r="E434" s="46" t="s">
        <v>575</v>
      </c>
      <c r="F434" s="46" t="s">
        <v>184</v>
      </c>
      <c r="G434" s="77">
        <f>'прил.6'!G1237</f>
        <v>0</v>
      </c>
    </row>
    <row r="435" spans="1:7" ht="33" hidden="1">
      <c r="A435" s="88" t="s">
        <v>414</v>
      </c>
      <c r="B435" s="57">
        <v>841</v>
      </c>
      <c r="C435" s="46" t="s">
        <v>729</v>
      </c>
      <c r="D435" s="46" t="s">
        <v>153</v>
      </c>
      <c r="E435" s="46" t="s">
        <v>575</v>
      </c>
      <c r="F435" s="46" t="s">
        <v>185</v>
      </c>
      <c r="G435" s="77">
        <f>'прил.6'!G1238</f>
        <v>0</v>
      </c>
    </row>
    <row r="436" spans="1:7" ht="16.5">
      <c r="A436" s="88" t="s">
        <v>7</v>
      </c>
      <c r="B436" s="57">
        <v>841</v>
      </c>
      <c r="C436" s="46" t="s">
        <v>729</v>
      </c>
      <c r="D436" s="46" t="s">
        <v>153</v>
      </c>
      <c r="E436" s="46" t="s">
        <v>59</v>
      </c>
      <c r="F436" s="46"/>
      <c r="G436" s="77">
        <f>G437+G441+G443+G445+G439</f>
        <v>81380.3</v>
      </c>
    </row>
    <row r="437" spans="1:7" ht="16.5" hidden="1">
      <c r="A437" s="88" t="s">
        <v>839</v>
      </c>
      <c r="B437" s="57">
        <v>841</v>
      </c>
      <c r="C437" s="46" t="s">
        <v>729</v>
      </c>
      <c r="D437" s="46" t="s">
        <v>153</v>
      </c>
      <c r="E437" s="46" t="s">
        <v>64</v>
      </c>
      <c r="F437" s="46"/>
      <c r="G437" s="77">
        <f>G438</f>
        <v>0</v>
      </c>
    </row>
    <row r="438" spans="1:7" ht="16.5" hidden="1">
      <c r="A438" s="91" t="s">
        <v>863</v>
      </c>
      <c r="B438" s="57">
        <v>841</v>
      </c>
      <c r="C438" s="46" t="s">
        <v>729</v>
      </c>
      <c r="D438" s="46" t="s">
        <v>153</v>
      </c>
      <c r="E438" s="46" t="s">
        <v>64</v>
      </c>
      <c r="F438" s="46" t="s">
        <v>77</v>
      </c>
      <c r="G438" s="77">
        <f>'прил.6'!G1241</f>
        <v>0</v>
      </c>
    </row>
    <row r="439" spans="1:7" ht="36" customHeight="1" hidden="1">
      <c r="A439" s="96" t="s">
        <v>138</v>
      </c>
      <c r="B439" s="57"/>
      <c r="C439" s="56" t="s">
        <v>729</v>
      </c>
      <c r="D439" s="56" t="s">
        <v>153</v>
      </c>
      <c r="E439" s="56" t="s">
        <v>63</v>
      </c>
      <c r="F439" s="56"/>
      <c r="G439" s="77">
        <f>G440</f>
        <v>0</v>
      </c>
    </row>
    <row r="440" spans="1:7" ht="16.5" hidden="1">
      <c r="A440" s="96" t="s">
        <v>582</v>
      </c>
      <c r="B440" s="57"/>
      <c r="C440" s="56" t="s">
        <v>729</v>
      </c>
      <c r="D440" s="56" t="s">
        <v>153</v>
      </c>
      <c r="E440" s="56" t="s">
        <v>63</v>
      </c>
      <c r="F440" s="56" t="s">
        <v>77</v>
      </c>
      <c r="G440" s="77">
        <f>'прил.6'!G1243</f>
        <v>0</v>
      </c>
    </row>
    <row r="441" spans="1:7" ht="33.75" customHeight="1">
      <c r="A441" s="91" t="s">
        <v>881</v>
      </c>
      <c r="B441" s="57">
        <v>841</v>
      </c>
      <c r="C441" s="46" t="s">
        <v>729</v>
      </c>
      <c r="D441" s="46" t="s">
        <v>153</v>
      </c>
      <c r="E441" s="46" t="s">
        <v>69</v>
      </c>
      <c r="F441" s="46"/>
      <c r="G441" s="77">
        <f>G442</f>
        <v>79644.2</v>
      </c>
    </row>
    <row r="442" spans="1:7" ht="16.5">
      <c r="A442" s="91" t="s">
        <v>863</v>
      </c>
      <c r="B442" s="57">
        <v>841</v>
      </c>
      <c r="C442" s="46" t="s">
        <v>729</v>
      </c>
      <c r="D442" s="46" t="s">
        <v>153</v>
      </c>
      <c r="E442" s="46" t="s">
        <v>69</v>
      </c>
      <c r="F442" s="46" t="s">
        <v>77</v>
      </c>
      <c r="G442" s="77">
        <f>'прил.6'!G1245</f>
        <v>79644.2</v>
      </c>
    </row>
    <row r="443" spans="1:7" ht="16.5">
      <c r="A443" s="96" t="s">
        <v>570</v>
      </c>
      <c r="B443" s="57">
        <v>841</v>
      </c>
      <c r="C443" s="46" t="s">
        <v>729</v>
      </c>
      <c r="D443" s="46" t="s">
        <v>153</v>
      </c>
      <c r="E443" s="46" t="s">
        <v>70</v>
      </c>
      <c r="F443" s="46"/>
      <c r="G443" s="77">
        <f>G444</f>
        <v>1178.3</v>
      </c>
    </row>
    <row r="444" spans="1:7" ht="16.5">
      <c r="A444" s="91" t="s">
        <v>863</v>
      </c>
      <c r="B444" s="57">
        <v>841</v>
      </c>
      <c r="C444" s="46" t="s">
        <v>729</v>
      </c>
      <c r="D444" s="46" t="s">
        <v>153</v>
      </c>
      <c r="E444" s="46" t="s">
        <v>70</v>
      </c>
      <c r="F444" s="46" t="s">
        <v>77</v>
      </c>
      <c r="G444" s="77">
        <f>'прил.6'!G1247</f>
        <v>1178.3</v>
      </c>
    </row>
    <row r="445" spans="1:7" ht="16.5">
      <c r="A445" s="96" t="s">
        <v>139</v>
      </c>
      <c r="B445" s="57"/>
      <c r="C445" s="46" t="s">
        <v>729</v>
      </c>
      <c r="D445" s="46" t="s">
        <v>153</v>
      </c>
      <c r="E445" s="46" t="s">
        <v>429</v>
      </c>
      <c r="F445" s="46"/>
      <c r="G445" s="77">
        <f>G446</f>
        <v>557.8</v>
      </c>
    </row>
    <row r="446" spans="1:7" ht="16.5">
      <c r="A446" s="91" t="s">
        <v>863</v>
      </c>
      <c r="B446" s="57"/>
      <c r="C446" s="46" t="s">
        <v>729</v>
      </c>
      <c r="D446" s="46" t="s">
        <v>153</v>
      </c>
      <c r="E446" s="46" t="s">
        <v>429</v>
      </c>
      <c r="F446" s="46" t="s">
        <v>77</v>
      </c>
      <c r="G446" s="77">
        <f>'прил.6'!G1249</f>
        <v>557.8</v>
      </c>
    </row>
    <row r="447" spans="1:7" ht="16.5">
      <c r="A447" s="89" t="s">
        <v>61</v>
      </c>
      <c r="B447" s="57"/>
      <c r="C447" s="46" t="s">
        <v>729</v>
      </c>
      <c r="D447" s="46" t="s">
        <v>153</v>
      </c>
      <c r="E447" s="56" t="s">
        <v>677</v>
      </c>
      <c r="F447" s="56"/>
      <c r="G447" s="77">
        <f>G448</f>
        <v>388.2</v>
      </c>
    </row>
    <row r="448" spans="1:7" ht="16.5">
      <c r="A448" s="86" t="s">
        <v>780</v>
      </c>
      <c r="B448" s="57"/>
      <c r="C448" s="46" t="s">
        <v>729</v>
      </c>
      <c r="D448" s="46" t="s">
        <v>153</v>
      </c>
      <c r="E448" s="56" t="s">
        <v>60</v>
      </c>
      <c r="F448" s="56"/>
      <c r="G448" s="77">
        <f>G449</f>
        <v>388.2</v>
      </c>
    </row>
    <row r="449" spans="1:7" ht="16.5">
      <c r="A449" s="86" t="s">
        <v>723</v>
      </c>
      <c r="B449" s="57"/>
      <c r="C449" s="46" t="s">
        <v>729</v>
      </c>
      <c r="D449" s="46" t="s">
        <v>153</v>
      </c>
      <c r="E449" s="56" t="s">
        <v>60</v>
      </c>
      <c r="F449" s="56" t="s">
        <v>233</v>
      </c>
      <c r="G449" s="77">
        <f>'прил.6'!G410</f>
        <v>388.2</v>
      </c>
    </row>
    <row r="450" spans="1:7" ht="51" customHeight="1">
      <c r="A450" s="88" t="s">
        <v>882</v>
      </c>
      <c r="B450" s="57">
        <v>805</v>
      </c>
      <c r="C450" s="46" t="s">
        <v>729</v>
      </c>
      <c r="D450" s="46" t="s">
        <v>153</v>
      </c>
      <c r="E450" s="46" t="s">
        <v>752</v>
      </c>
      <c r="F450" s="46"/>
      <c r="G450" s="77">
        <f>G451+G453</f>
        <v>50663.5</v>
      </c>
    </row>
    <row r="451" spans="1:7" ht="16.5">
      <c r="A451" s="87" t="s">
        <v>779</v>
      </c>
      <c r="B451" s="57">
        <v>805</v>
      </c>
      <c r="C451" s="46" t="s">
        <v>729</v>
      </c>
      <c r="D451" s="46" t="s">
        <v>153</v>
      </c>
      <c r="E451" s="46" t="s">
        <v>701</v>
      </c>
      <c r="F451" s="46"/>
      <c r="G451" s="77">
        <f>G452</f>
        <v>235.8</v>
      </c>
    </row>
    <row r="452" spans="1:7" ht="16.5">
      <c r="A452" s="88" t="s">
        <v>92</v>
      </c>
      <c r="B452" s="57">
        <v>805</v>
      </c>
      <c r="C452" s="46" t="s">
        <v>729</v>
      </c>
      <c r="D452" s="46" t="s">
        <v>153</v>
      </c>
      <c r="E452" s="46" t="s">
        <v>701</v>
      </c>
      <c r="F452" s="46" t="s">
        <v>764</v>
      </c>
      <c r="G452" s="77">
        <f>'прил.6'!G413</f>
        <v>235.8</v>
      </c>
    </row>
    <row r="453" spans="1:7" ht="16.5">
      <c r="A453" s="87" t="s">
        <v>759</v>
      </c>
      <c r="B453" s="57">
        <v>805</v>
      </c>
      <c r="C453" s="46" t="s">
        <v>729</v>
      </c>
      <c r="D453" s="46" t="s">
        <v>153</v>
      </c>
      <c r="E453" s="46" t="s">
        <v>753</v>
      </c>
      <c r="F453" s="46"/>
      <c r="G453" s="77">
        <f>G454</f>
        <v>50427.7</v>
      </c>
    </row>
    <row r="454" spans="1:7" ht="16.5">
      <c r="A454" s="88" t="s">
        <v>92</v>
      </c>
      <c r="B454" s="57">
        <v>805</v>
      </c>
      <c r="C454" s="46" t="s">
        <v>729</v>
      </c>
      <c r="D454" s="46" t="s">
        <v>153</v>
      </c>
      <c r="E454" s="46" t="s">
        <v>753</v>
      </c>
      <c r="F454" s="46" t="s">
        <v>764</v>
      </c>
      <c r="G454" s="77">
        <f>'прил.6'!G415+'прил.6'!G1106</f>
        <v>50427.7</v>
      </c>
    </row>
    <row r="455" spans="1:7" ht="16.5">
      <c r="A455" s="154" t="s">
        <v>232</v>
      </c>
      <c r="B455" s="57"/>
      <c r="C455" s="56" t="s">
        <v>729</v>
      </c>
      <c r="D455" s="56" t="s">
        <v>153</v>
      </c>
      <c r="E455" s="56" t="s">
        <v>664</v>
      </c>
      <c r="F455" s="56"/>
      <c r="G455" s="77">
        <f>G456</f>
        <v>47</v>
      </c>
    </row>
    <row r="456" spans="1:7" ht="16.5">
      <c r="A456" s="154" t="s">
        <v>627</v>
      </c>
      <c r="B456" s="57"/>
      <c r="C456" s="56" t="s">
        <v>729</v>
      </c>
      <c r="D456" s="56" t="s">
        <v>153</v>
      </c>
      <c r="E456" s="56" t="s">
        <v>626</v>
      </c>
      <c r="F456" s="56"/>
      <c r="G456" s="77">
        <f>G457</f>
        <v>47</v>
      </c>
    </row>
    <row r="457" spans="1:7" ht="16.5">
      <c r="A457" s="86" t="s">
        <v>514</v>
      </c>
      <c r="B457" s="57"/>
      <c r="C457" s="56" t="s">
        <v>729</v>
      </c>
      <c r="D457" s="56" t="s">
        <v>153</v>
      </c>
      <c r="E457" s="56" t="s">
        <v>626</v>
      </c>
      <c r="F457" s="56" t="s">
        <v>358</v>
      </c>
      <c r="G457" s="77">
        <f>'прил.6'!G418</f>
        <v>47</v>
      </c>
    </row>
    <row r="458" spans="1:7" ht="19.5" customHeight="1">
      <c r="A458" s="88" t="s">
        <v>554</v>
      </c>
      <c r="B458" s="57">
        <v>805</v>
      </c>
      <c r="C458" s="46" t="s">
        <v>729</v>
      </c>
      <c r="D458" s="46" t="s">
        <v>153</v>
      </c>
      <c r="E458" s="46" t="s">
        <v>555</v>
      </c>
      <c r="F458" s="46"/>
      <c r="G458" s="77">
        <f>G459+G466+G464+G473+G475+G471+G477+G479+G469</f>
        <v>8451.099999999999</v>
      </c>
    </row>
    <row r="459" spans="1:7" ht="38.25" customHeight="1" hidden="1">
      <c r="A459" s="91" t="s">
        <v>426</v>
      </c>
      <c r="B459" s="57"/>
      <c r="C459" s="46" t="s">
        <v>729</v>
      </c>
      <c r="D459" s="46" t="s">
        <v>153</v>
      </c>
      <c r="E459" s="46" t="s">
        <v>424</v>
      </c>
      <c r="F459" s="46"/>
      <c r="G459" s="77">
        <f>G460+G462</f>
        <v>0</v>
      </c>
    </row>
    <row r="460" spans="1:7" ht="51" customHeight="1" hidden="1">
      <c r="A460" s="91" t="s">
        <v>428</v>
      </c>
      <c r="B460" s="57">
        <v>805</v>
      </c>
      <c r="C460" s="46" t="s">
        <v>729</v>
      </c>
      <c r="D460" s="46" t="s">
        <v>153</v>
      </c>
      <c r="E460" s="46" t="s">
        <v>455</v>
      </c>
      <c r="F460" s="46"/>
      <c r="G460" s="77">
        <f>G461</f>
        <v>0</v>
      </c>
    </row>
    <row r="461" spans="1:7" ht="17.25" customHeight="1" hidden="1">
      <c r="A461" s="88" t="s">
        <v>722</v>
      </c>
      <c r="B461" s="57">
        <v>805</v>
      </c>
      <c r="C461" s="46" t="s">
        <v>729</v>
      </c>
      <c r="D461" s="46" t="s">
        <v>153</v>
      </c>
      <c r="E461" s="46" t="s">
        <v>455</v>
      </c>
      <c r="F461" s="46" t="s">
        <v>233</v>
      </c>
      <c r="G461" s="77">
        <f>'прил.6'!G425</f>
        <v>0</v>
      </c>
    </row>
    <row r="462" spans="1:7" ht="51" customHeight="1" hidden="1">
      <c r="A462" s="91" t="s">
        <v>718</v>
      </c>
      <c r="B462" s="57">
        <v>805</v>
      </c>
      <c r="C462" s="46" t="s">
        <v>729</v>
      </c>
      <c r="D462" s="46" t="s">
        <v>153</v>
      </c>
      <c r="E462" s="46" t="s">
        <v>456</v>
      </c>
      <c r="F462" s="46"/>
      <c r="G462" s="77">
        <f>G463</f>
        <v>0</v>
      </c>
    </row>
    <row r="463" spans="1:7" ht="18.75" customHeight="1" hidden="1">
      <c r="A463" s="88" t="s">
        <v>722</v>
      </c>
      <c r="B463" s="57">
        <v>805</v>
      </c>
      <c r="C463" s="46" t="s">
        <v>729</v>
      </c>
      <c r="D463" s="46" t="s">
        <v>153</v>
      </c>
      <c r="E463" s="46" t="s">
        <v>456</v>
      </c>
      <c r="F463" s="46" t="s">
        <v>233</v>
      </c>
      <c r="G463" s="77">
        <f>'прил.6'!G427</f>
        <v>0</v>
      </c>
    </row>
    <row r="464" spans="1:7" ht="18.75" customHeight="1" hidden="1">
      <c r="A464" s="91" t="s">
        <v>31</v>
      </c>
      <c r="B464" s="57">
        <v>805</v>
      </c>
      <c r="C464" s="46" t="s">
        <v>729</v>
      </c>
      <c r="D464" s="46" t="s">
        <v>153</v>
      </c>
      <c r="E464" s="46" t="s">
        <v>458</v>
      </c>
      <c r="F464" s="46"/>
      <c r="G464" s="77">
        <f>G465</f>
        <v>0</v>
      </c>
    </row>
    <row r="465" spans="1:7" ht="18.75" customHeight="1" hidden="1">
      <c r="A465" s="88" t="s">
        <v>722</v>
      </c>
      <c r="B465" s="57">
        <v>805</v>
      </c>
      <c r="C465" s="46" t="s">
        <v>729</v>
      </c>
      <c r="D465" s="46" t="s">
        <v>153</v>
      </c>
      <c r="E465" s="46" t="s">
        <v>458</v>
      </c>
      <c r="F465" s="46" t="s">
        <v>233</v>
      </c>
      <c r="G465" s="77">
        <f>'прил.6'!G429</f>
        <v>0</v>
      </c>
    </row>
    <row r="466" spans="1:7" ht="33" customHeight="1" hidden="1">
      <c r="A466" s="91" t="s">
        <v>30</v>
      </c>
      <c r="B466" s="57">
        <v>805</v>
      </c>
      <c r="C466" s="46" t="s">
        <v>729</v>
      </c>
      <c r="D466" s="46" t="s">
        <v>153</v>
      </c>
      <c r="E466" s="46" t="s">
        <v>457</v>
      </c>
      <c r="F466" s="46"/>
      <c r="G466" s="77">
        <f>G467</f>
        <v>0</v>
      </c>
    </row>
    <row r="467" spans="1:7" ht="19.5" customHeight="1" hidden="1">
      <c r="A467" s="88" t="s">
        <v>722</v>
      </c>
      <c r="B467" s="57">
        <v>805</v>
      </c>
      <c r="C467" s="46" t="s">
        <v>729</v>
      </c>
      <c r="D467" s="46" t="s">
        <v>153</v>
      </c>
      <c r="E467" s="46" t="s">
        <v>457</v>
      </c>
      <c r="F467" s="46" t="s">
        <v>233</v>
      </c>
      <c r="G467" s="77">
        <f>'прил.6'!G431</f>
        <v>0</v>
      </c>
    </row>
    <row r="468" spans="1:7" ht="35.25" customHeight="1">
      <c r="A468" s="88" t="s">
        <v>292</v>
      </c>
      <c r="B468" s="57"/>
      <c r="C468" s="46" t="s">
        <v>729</v>
      </c>
      <c r="D468" s="46" t="s">
        <v>153</v>
      </c>
      <c r="E468" s="46" t="s">
        <v>291</v>
      </c>
      <c r="F468" s="46"/>
      <c r="G468" s="77">
        <f>G469</f>
        <v>500</v>
      </c>
    </row>
    <row r="469" spans="1:7" ht="52.5" customHeight="1">
      <c r="A469" s="86" t="s">
        <v>293</v>
      </c>
      <c r="B469" s="57"/>
      <c r="C469" s="46" t="s">
        <v>729</v>
      </c>
      <c r="D469" s="46" t="s">
        <v>153</v>
      </c>
      <c r="E469" s="46" t="s">
        <v>290</v>
      </c>
      <c r="F469" s="46"/>
      <c r="G469" s="77">
        <f>G470</f>
        <v>500</v>
      </c>
    </row>
    <row r="470" spans="1:7" ht="19.5" customHeight="1">
      <c r="A470" s="156" t="s">
        <v>723</v>
      </c>
      <c r="B470" s="57"/>
      <c r="C470" s="46" t="s">
        <v>729</v>
      </c>
      <c r="D470" s="46" t="s">
        <v>153</v>
      </c>
      <c r="E470" s="46" t="s">
        <v>290</v>
      </c>
      <c r="F470" s="46" t="s">
        <v>233</v>
      </c>
      <c r="G470" s="77">
        <f>'прил.6'!G422</f>
        <v>500</v>
      </c>
    </row>
    <row r="471" spans="1:7" ht="34.5" customHeight="1">
      <c r="A471" s="86" t="s">
        <v>843</v>
      </c>
      <c r="B471" s="57"/>
      <c r="C471" s="46" t="s">
        <v>729</v>
      </c>
      <c r="D471" s="46" t="s">
        <v>153</v>
      </c>
      <c r="E471" s="46" t="s">
        <v>679</v>
      </c>
      <c r="F471" s="46"/>
      <c r="G471" s="77">
        <f>SUM(G472)</f>
        <v>2572.9</v>
      </c>
    </row>
    <row r="472" spans="1:7" ht="19.5" customHeight="1">
      <c r="A472" s="156" t="s">
        <v>723</v>
      </c>
      <c r="B472" s="57"/>
      <c r="C472" s="46" t="s">
        <v>729</v>
      </c>
      <c r="D472" s="46" t="s">
        <v>153</v>
      </c>
      <c r="E472" s="46" t="s">
        <v>679</v>
      </c>
      <c r="F472" s="46" t="s">
        <v>233</v>
      </c>
      <c r="G472" s="77">
        <f>'прил.6'!G433</f>
        <v>2572.9</v>
      </c>
    </row>
    <row r="473" spans="1:7" ht="49.5" hidden="1">
      <c r="A473" s="87" t="s">
        <v>383</v>
      </c>
      <c r="B473" s="57"/>
      <c r="C473" s="46" t="s">
        <v>729</v>
      </c>
      <c r="D473" s="46" t="s">
        <v>153</v>
      </c>
      <c r="E473" s="46" t="s">
        <v>369</v>
      </c>
      <c r="F473" s="46"/>
      <c r="G473" s="77">
        <f>G474</f>
        <v>0</v>
      </c>
    </row>
    <row r="474" spans="1:7" ht="16.5" hidden="1">
      <c r="A474" s="91" t="s">
        <v>97</v>
      </c>
      <c r="B474" s="57"/>
      <c r="C474" s="46" t="s">
        <v>729</v>
      </c>
      <c r="D474" s="46" t="s">
        <v>153</v>
      </c>
      <c r="E474" s="46" t="s">
        <v>369</v>
      </c>
      <c r="F474" s="46" t="s">
        <v>182</v>
      </c>
      <c r="G474" s="77"/>
    </row>
    <row r="475" spans="1:7" ht="34.5" customHeight="1">
      <c r="A475" s="97" t="s">
        <v>933</v>
      </c>
      <c r="B475" s="57"/>
      <c r="C475" s="46" t="s">
        <v>729</v>
      </c>
      <c r="D475" s="46" t="s">
        <v>153</v>
      </c>
      <c r="E475" s="46" t="s">
        <v>647</v>
      </c>
      <c r="F475" s="51"/>
      <c r="G475" s="77">
        <f>G476</f>
        <v>159</v>
      </c>
    </row>
    <row r="476" spans="1:7" ht="16.5">
      <c r="A476" s="156" t="s">
        <v>723</v>
      </c>
      <c r="B476" s="57"/>
      <c r="C476" s="46" t="s">
        <v>729</v>
      </c>
      <c r="D476" s="46" t="s">
        <v>153</v>
      </c>
      <c r="E476" s="46" t="s">
        <v>647</v>
      </c>
      <c r="F476" s="51" t="s">
        <v>233</v>
      </c>
      <c r="G476" s="77">
        <f>'прил.6'!G682</f>
        <v>159</v>
      </c>
    </row>
    <row r="477" spans="1:7" ht="35.25" customHeight="1">
      <c r="A477" s="86" t="s">
        <v>609</v>
      </c>
      <c r="B477" s="57"/>
      <c r="C477" s="46" t="s">
        <v>729</v>
      </c>
      <c r="D477" s="46" t="s">
        <v>153</v>
      </c>
      <c r="E477" s="46" t="s">
        <v>656</v>
      </c>
      <c r="F477" s="51"/>
      <c r="G477" s="77">
        <f>G478</f>
        <v>5037.4</v>
      </c>
    </row>
    <row r="478" spans="1:7" ht="16.5">
      <c r="A478" s="156" t="s">
        <v>723</v>
      </c>
      <c r="B478" s="57"/>
      <c r="C478" s="46" t="s">
        <v>729</v>
      </c>
      <c r="D478" s="46" t="s">
        <v>153</v>
      </c>
      <c r="E478" s="46" t="s">
        <v>656</v>
      </c>
      <c r="F478" s="51" t="s">
        <v>233</v>
      </c>
      <c r="G478" s="77">
        <f>'прил.6'!G435</f>
        <v>5037.4</v>
      </c>
    </row>
    <row r="479" spans="1:7" ht="37.5" customHeight="1">
      <c r="A479" s="156" t="s">
        <v>289</v>
      </c>
      <c r="B479" s="57"/>
      <c r="C479" s="46" t="s">
        <v>729</v>
      </c>
      <c r="D479" s="46" t="s">
        <v>153</v>
      </c>
      <c r="E479" s="46" t="s">
        <v>284</v>
      </c>
      <c r="F479" s="51"/>
      <c r="G479" s="77">
        <f>G480</f>
        <v>181.8</v>
      </c>
    </row>
    <row r="480" spans="1:7" ht="16.5">
      <c r="A480" s="86" t="s">
        <v>723</v>
      </c>
      <c r="B480" s="57"/>
      <c r="C480" s="46" t="s">
        <v>729</v>
      </c>
      <c r="D480" s="46" t="s">
        <v>153</v>
      </c>
      <c r="E480" s="46" t="s">
        <v>284</v>
      </c>
      <c r="F480" s="51" t="s">
        <v>233</v>
      </c>
      <c r="G480" s="77">
        <f>'прил.6'!G437</f>
        <v>181.8</v>
      </c>
    </row>
    <row r="481" spans="1:7" ht="16.5">
      <c r="A481" s="88" t="s">
        <v>816</v>
      </c>
      <c r="B481" s="57"/>
      <c r="C481" s="46" t="s">
        <v>729</v>
      </c>
      <c r="D481" s="46" t="s">
        <v>153</v>
      </c>
      <c r="E481" s="46" t="s">
        <v>124</v>
      </c>
      <c r="F481" s="46"/>
      <c r="G481" s="77">
        <f>G482</f>
        <v>5468.8</v>
      </c>
    </row>
    <row r="482" spans="1:7" ht="37.5" customHeight="1">
      <c r="A482" s="86" t="s">
        <v>226</v>
      </c>
      <c r="B482" s="57"/>
      <c r="C482" s="46" t="s">
        <v>729</v>
      </c>
      <c r="D482" s="46" t="s">
        <v>153</v>
      </c>
      <c r="E482" s="46" t="s">
        <v>310</v>
      </c>
      <c r="F482" s="46"/>
      <c r="G482" s="77">
        <f>G483</f>
        <v>5468.8</v>
      </c>
    </row>
    <row r="483" spans="1:7" ht="16.5">
      <c r="A483" s="155" t="s">
        <v>809</v>
      </c>
      <c r="B483" s="57"/>
      <c r="C483" s="46" t="s">
        <v>729</v>
      </c>
      <c r="D483" s="46" t="s">
        <v>153</v>
      </c>
      <c r="E483" s="46" t="s">
        <v>310</v>
      </c>
      <c r="F483" s="46" t="s">
        <v>356</v>
      </c>
      <c r="G483" s="77">
        <f>'прил.6'!G440</f>
        <v>5468.8</v>
      </c>
    </row>
    <row r="484" spans="1:7" ht="16.5">
      <c r="A484" s="87" t="s">
        <v>517</v>
      </c>
      <c r="B484" s="57">
        <v>805</v>
      </c>
      <c r="C484" s="46" t="s">
        <v>729</v>
      </c>
      <c r="D484" s="46" t="s">
        <v>153</v>
      </c>
      <c r="E484" s="46" t="s">
        <v>511</v>
      </c>
      <c r="F484" s="46"/>
      <c r="G484" s="77">
        <f>G485+G492</f>
        <v>18812.3</v>
      </c>
    </row>
    <row r="485" spans="1:7" ht="16.5">
      <c r="A485" s="87" t="s">
        <v>554</v>
      </c>
      <c r="B485" s="57"/>
      <c r="C485" s="46" t="s">
        <v>729</v>
      </c>
      <c r="D485" s="46" t="s">
        <v>153</v>
      </c>
      <c r="E485" s="46" t="s">
        <v>512</v>
      </c>
      <c r="F485" s="46"/>
      <c r="G485" s="77">
        <f>G486+G488+G490</f>
        <v>17140.7</v>
      </c>
    </row>
    <row r="486" spans="1:7" ht="19.5" customHeight="1">
      <c r="A486" s="87" t="s">
        <v>360</v>
      </c>
      <c r="B486" s="57">
        <v>805</v>
      </c>
      <c r="C486" s="46" t="s">
        <v>751</v>
      </c>
      <c r="D486" s="46" t="s">
        <v>153</v>
      </c>
      <c r="E486" s="46" t="s">
        <v>522</v>
      </c>
      <c r="F486" s="46"/>
      <c r="G486" s="77">
        <f>G487</f>
        <v>1892.9</v>
      </c>
    </row>
    <row r="487" spans="1:7" ht="16.5">
      <c r="A487" s="88" t="s">
        <v>723</v>
      </c>
      <c r="B487" s="57">
        <v>805</v>
      </c>
      <c r="C487" s="46" t="s">
        <v>751</v>
      </c>
      <c r="D487" s="46" t="s">
        <v>153</v>
      </c>
      <c r="E487" s="46" t="s">
        <v>522</v>
      </c>
      <c r="F487" s="46" t="s">
        <v>233</v>
      </c>
      <c r="G487" s="77">
        <f>'прил.6'!G444+'прил.6'!G686</f>
        <v>1892.9</v>
      </c>
    </row>
    <row r="488" spans="1:7" ht="16.5" customHeight="1">
      <c r="A488" s="87" t="s">
        <v>37</v>
      </c>
      <c r="B488" s="57">
        <v>805</v>
      </c>
      <c r="C488" s="46" t="s">
        <v>751</v>
      </c>
      <c r="D488" s="46" t="s">
        <v>153</v>
      </c>
      <c r="E488" s="46" t="s">
        <v>518</v>
      </c>
      <c r="F488" s="46"/>
      <c r="G488" s="77">
        <f>G489</f>
        <v>1058</v>
      </c>
    </row>
    <row r="489" spans="1:7" ht="17.25" customHeight="1">
      <c r="A489" s="88" t="s">
        <v>723</v>
      </c>
      <c r="B489" s="57">
        <v>805</v>
      </c>
      <c r="C489" s="46" t="s">
        <v>751</v>
      </c>
      <c r="D489" s="46" t="s">
        <v>153</v>
      </c>
      <c r="E489" s="46" t="s">
        <v>518</v>
      </c>
      <c r="F489" s="46" t="s">
        <v>233</v>
      </c>
      <c r="G489" s="77">
        <f>'прил.6'!G446</f>
        <v>1058</v>
      </c>
    </row>
    <row r="490" spans="1:7" ht="17.25" customHeight="1">
      <c r="A490" s="87" t="s">
        <v>921</v>
      </c>
      <c r="B490" s="14">
        <v>809</v>
      </c>
      <c r="C490" s="51" t="s">
        <v>729</v>
      </c>
      <c r="D490" s="51" t="s">
        <v>153</v>
      </c>
      <c r="E490" s="46" t="s">
        <v>516</v>
      </c>
      <c r="F490" s="46"/>
      <c r="G490" s="77">
        <f>SUM(G491:G491)</f>
        <v>14189.8</v>
      </c>
    </row>
    <row r="491" spans="1:7" s="20" customFormat="1" ht="17.25" customHeight="1">
      <c r="A491" s="88" t="s">
        <v>723</v>
      </c>
      <c r="B491" s="57">
        <v>841</v>
      </c>
      <c r="C491" s="46" t="s">
        <v>729</v>
      </c>
      <c r="D491" s="46" t="s">
        <v>153</v>
      </c>
      <c r="E491" s="46" t="s">
        <v>516</v>
      </c>
      <c r="F491" s="46" t="s">
        <v>233</v>
      </c>
      <c r="G491" s="77">
        <f>'прил.6'!G448+'прил.6'!G798+'прил.6'!G1110</f>
        <v>14189.8</v>
      </c>
    </row>
    <row r="492" spans="1:7" s="13" customFormat="1" ht="17.25" customHeight="1">
      <c r="A492" s="88" t="s">
        <v>114</v>
      </c>
      <c r="B492" s="14"/>
      <c r="C492" s="51" t="s">
        <v>729</v>
      </c>
      <c r="D492" s="51" t="s">
        <v>153</v>
      </c>
      <c r="E492" s="46" t="s">
        <v>754</v>
      </c>
      <c r="F492" s="46"/>
      <c r="G492" s="77">
        <f>G493</f>
        <v>1671.6</v>
      </c>
    </row>
    <row r="493" spans="1:7" s="13" customFormat="1" ht="17.25" customHeight="1">
      <c r="A493" s="87" t="s">
        <v>883</v>
      </c>
      <c r="B493" s="14"/>
      <c r="C493" s="51" t="s">
        <v>729</v>
      </c>
      <c r="D493" s="51" t="s">
        <v>153</v>
      </c>
      <c r="E493" s="46" t="s">
        <v>523</v>
      </c>
      <c r="F493" s="46"/>
      <c r="G493" s="77">
        <f>G494</f>
        <v>1671.6</v>
      </c>
    </row>
    <row r="494" spans="1:7" s="13" customFormat="1" ht="17.25" customHeight="1">
      <c r="A494" s="88" t="s">
        <v>723</v>
      </c>
      <c r="B494" s="14"/>
      <c r="C494" s="46" t="s">
        <v>729</v>
      </c>
      <c r="D494" s="46" t="s">
        <v>153</v>
      </c>
      <c r="E494" s="46" t="s">
        <v>523</v>
      </c>
      <c r="F494" s="46" t="s">
        <v>233</v>
      </c>
      <c r="G494" s="77">
        <f>'прил.6'!G451</f>
        <v>1671.6</v>
      </c>
    </row>
    <row r="495" spans="1:7" ht="16.5">
      <c r="A495" s="87" t="s">
        <v>465</v>
      </c>
      <c r="B495" s="47"/>
      <c r="C495" s="46" t="s">
        <v>156</v>
      </c>
      <c r="D495" s="46"/>
      <c r="E495" s="46"/>
      <c r="F495" s="46"/>
      <c r="G495" s="77">
        <f>G496+G546</f>
        <v>247754.99999999997</v>
      </c>
    </row>
    <row r="496" spans="1:7" ht="16.5">
      <c r="A496" s="87" t="s">
        <v>884</v>
      </c>
      <c r="B496" s="57">
        <v>808</v>
      </c>
      <c r="C496" s="46" t="s">
        <v>156</v>
      </c>
      <c r="D496" s="46" t="s">
        <v>50</v>
      </c>
      <c r="E496" s="46"/>
      <c r="F496" s="46"/>
      <c r="G496" s="77">
        <f>G497+G514+G519+G524+G534+G537</f>
        <v>233112.99999999997</v>
      </c>
    </row>
    <row r="497" spans="1:7" ht="17.25" customHeight="1">
      <c r="A497" s="88" t="s">
        <v>741</v>
      </c>
      <c r="B497" s="57">
        <v>808</v>
      </c>
      <c r="C497" s="46" t="s">
        <v>156</v>
      </c>
      <c r="D497" s="46" t="s">
        <v>50</v>
      </c>
      <c r="E497" s="46" t="s">
        <v>275</v>
      </c>
      <c r="F497" s="46"/>
      <c r="G497" s="77">
        <f>G508+G510+G498+G500+G503</f>
        <v>97068.89999999998</v>
      </c>
    </row>
    <row r="498" spans="1:7" ht="19.5" customHeight="1">
      <c r="A498" s="88" t="s">
        <v>433</v>
      </c>
      <c r="B498" s="57"/>
      <c r="C498" s="46" t="s">
        <v>156</v>
      </c>
      <c r="D498" s="46" t="s">
        <v>50</v>
      </c>
      <c r="E498" s="46" t="s">
        <v>434</v>
      </c>
      <c r="F498" s="46"/>
      <c r="G498" s="77">
        <f>G499</f>
        <v>8352.4</v>
      </c>
    </row>
    <row r="499" spans="1:7" ht="32.25" customHeight="1">
      <c r="A499" s="91" t="s">
        <v>44</v>
      </c>
      <c r="B499" s="57"/>
      <c r="C499" s="46" t="s">
        <v>156</v>
      </c>
      <c r="D499" s="46" t="s">
        <v>50</v>
      </c>
      <c r="E499" s="46" t="s">
        <v>434</v>
      </c>
      <c r="F499" s="46" t="s">
        <v>462</v>
      </c>
      <c r="G499" s="77">
        <f>'прил.6'!G691</f>
        <v>8352.4</v>
      </c>
    </row>
    <row r="500" spans="1:7" ht="24" customHeight="1" hidden="1">
      <c r="A500" s="89" t="s">
        <v>106</v>
      </c>
      <c r="B500" s="57"/>
      <c r="C500" s="56" t="s">
        <v>156</v>
      </c>
      <c r="D500" s="56" t="s">
        <v>50</v>
      </c>
      <c r="E500" s="56" t="s">
        <v>109</v>
      </c>
      <c r="F500" s="56"/>
      <c r="G500" s="77">
        <f>G501</f>
        <v>0</v>
      </c>
    </row>
    <row r="501" spans="1:7" ht="33" customHeight="1" hidden="1">
      <c r="A501" s="89" t="s">
        <v>112</v>
      </c>
      <c r="B501" s="57"/>
      <c r="C501" s="56" t="s">
        <v>156</v>
      </c>
      <c r="D501" s="56" t="s">
        <v>50</v>
      </c>
      <c r="E501" s="56" t="s">
        <v>110</v>
      </c>
      <c r="F501" s="56"/>
      <c r="G501" s="77">
        <f>G502</f>
        <v>0</v>
      </c>
    </row>
    <row r="502" spans="1:7" ht="21" customHeight="1" hidden="1">
      <c r="A502" s="89" t="s">
        <v>108</v>
      </c>
      <c r="B502" s="57"/>
      <c r="C502" s="56" t="s">
        <v>156</v>
      </c>
      <c r="D502" s="56" t="s">
        <v>50</v>
      </c>
      <c r="E502" s="56" t="s">
        <v>110</v>
      </c>
      <c r="F502" s="56" t="s">
        <v>398</v>
      </c>
      <c r="G502" s="77">
        <f>'прил.6'!G701</f>
        <v>0</v>
      </c>
    </row>
    <row r="503" spans="1:7" ht="21" customHeight="1">
      <c r="A503" s="89" t="s">
        <v>111</v>
      </c>
      <c r="B503" s="57"/>
      <c r="C503" s="56" t="s">
        <v>156</v>
      </c>
      <c r="D503" s="56" t="s">
        <v>50</v>
      </c>
      <c r="E503" s="56" t="s">
        <v>109</v>
      </c>
      <c r="F503" s="56"/>
      <c r="G503" s="77">
        <f>G504+G506</f>
        <v>607.4</v>
      </c>
    </row>
    <row r="504" spans="1:7" ht="31.5" customHeight="1">
      <c r="A504" s="89" t="s">
        <v>112</v>
      </c>
      <c r="B504" s="57"/>
      <c r="C504" s="56" t="s">
        <v>156</v>
      </c>
      <c r="D504" s="56" t="s">
        <v>50</v>
      </c>
      <c r="E504" s="56" t="s">
        <v>110</v>
      </c>
      <c r="F504" s="56"/>
      <c r="G504" s="77">
        <f>G505</f>
        <v>607.4</v>
      </c>
    </row>
    <row r="505" spans="1:7" ht="21" customHeight="1">
      <c r="A505" s="89" t="s">
        <v>108</v>
      </c>
      <c r="B505" s="57"/>
      <c r="C505" s="56" t="s">
        <v>156</v>
      </c>
      <c r="D505" s="56" t="s">
        <v>50</v>
      </c>
      <c r="E505" s="56" t="s">
        <v>110</v>
      </c>
      <c r="F505" s="56" t="s">
        <v>398</v>
      </c>
      <c r="G505" s="77">
        <f>'прил.6'!G694</f>
        <v>607.4</v>
      </c>
    </row>
    <row r="506" spans="1:7" ht="21" customHeight="1" hidden="1">
      <c r="A506" s="89" t="s">
        <v>285</v>
      </c>
      <c r="B506" s="57"/>
      <c r="C506" s="56" t="s">
        <v>156</v>
      </c>
      <c r="D506" s="56" t="s">
        <v>50</v>
      </c>
      <c r="E506" s="56" t="s">
        <v>287</v>
      </c>
      <c r="F506" s="56"/>
      <c r="G506" s="77">
        <f>G507</f>
        <v>0</v>
      </c>
    </row>
    <row r="507" spans="1:7" ht="21" customHeight="1" hidden="1">
      <c r="A507" s="89" t="s">
        <v>108</v>
      </c>
      <c r="B507" s="57"/>
      <c r="C507" s="56" t="s">
        <v>156</v>
      </c>
      <c r="D507" s="56" t="s">
        <v>50</v>
      </c>
      <c r="E507" s="56" t="s">
        <v>287</v>
      </c>
      <c r="F507" s="56" t="s">
        <v>398</v>
      </c>
      <c r="G507" s="77">
        <f>'прил.6'!G696</f>
        <v>0</v>
      </c>
    </row>
    <row r="508" spans="1:7" ht="16.5">
      <c r="A508" s="87" t="s">
        <v>779</v>
      </c>
      <c r="B508" s="57">
        <v>808</v>
      </c>
      <c r="C508" s="46" t="s">
        <v>156</v>
      </c>
      <c r="D508" s="46" t="s">
        <v>50</v>
      </c>
      <c r="E508" s="46" t="s">
        <v>706</v>
      </c>
      <c r="F508" s="46"/>
      <c r="G508" s="77">
        <f>G509</f>
        <v>1463.2</v>
      </c>
    </row>
    <row r="509" spans="1:7" ht="16.5">
      <c r="A509" s="88" t="s">
        <v>92</v>
      </c>
      <c r="B509" s="57">
        <v>808</v>
      </c>
      <c r="C509" s="46" t="s">
        <v>156</v>
      </c>
      <c r="D509" s="46" t="s">
        <v>50</v>
      </c>
      <c r="E509" s="46" t="s">
        <v>706</v>
      </c>
      <c r="F509" s="46" t="s">
        <v>764</v>
      </c>
      <c r="G509" s="77">
        <f>'прил.6'!G698</f>
        <v>1463.2</v>
      </c>
    </row>
    <row r="510" spans="1:7" ht="17.25" customHeight="1">
      <c r="A510" s="87" t="s">
        <v>759</v>
      </c>
      <c r="B510" s="57">
        <v>808</v>
      </c>
      <c r="C510" s="46" t="s">
        <v>156</v>
      </c>
      <c r="D510" s="46" t="s">
        <v>50</v>
      </c>
      <c r="E510" s="46" t="s">
        <v>276</v>
      </c>
      <c r="F510" s="46"/>
      <c r="G510" s="77">
        <f>G511</f>
        <v>86645.9</v>
      </c>
    </row>
    <row r="511" spans="1:7" ht="18" customHeight="1">
      <c r="A511" s="88" t="s">
        <v>274</v>
      </c>
      <c r="B511" s="57">
        <v>808</v>
      </c>
      <c r="C511" s="46" t="s">
        <v>156</v>
      </c>
      <c r="D511" s="46" t="s">
        <v>50</v>
      </c>
      <c r="E511" s="46" t="s">
        <v>276</v>
      </c>
      <c r="F511" s="46" t="s">
        <v>764</v>
      </c>
      <c r="G511" s="77">
        <f>'прил.6'!G703</f>
        <v>86645.9</v>
      </c>
    </row>
    <row r="512" spans="1:7" ht="33" customHeight="1" hidden="1">
      <c r="A512" s="101" t="s">
        <v>772</v>
      </c>
      <c r="B512" s="66">
        <v>808</v>
      </c>
      <c r="C512" s="52" t="s">
        <v>156</v>
      </c>
      <c r="D512" s="52" t="s">
        <v>50</v>
      </c>
      <c r="E512" s="52" t="s">
        <v>276</v>
      </c>
      <c r="F512" s="52" t="s">
        <v>771</v>
      </c>
      <c r="G512" s="77">
        <f>'прил.6'!G704</f>
        <v>0</v>
      </c>
    </row>
    <row r="513" spans="1:7" ht="18" customHeight="1" hidden="1">
      <c r="A513" s="162" t="s">
        <v>773</v>
      </c>
      <c r="B513" s="57">
        <v>808</v>
      </c>
      <c r="C513" s="46" t="s">
        <v>156</v>
      </c>
      <c r="D513" s="46" t="s">
        <v>50</v>
      </c>
      <c r="E513" s="46" t="s">
        <v>276</v>
      </c>
      <c r="F513" s="46" t="s">
        <v>774</v>
      </c>
      <c r="G513" s="77">
        <f>'прил.6'!G705</f>
        <v>0</v>
      </c>
    </row>
    <row r="514" spans="1:7" ht="16.5">
      <c r="A514" s="87" t="s">
        <v>885</v>
      </c>
      <c r="B514" s="57">
        <v>808</v>
      </c>
      <c r="C514" s="46" t="s">
        <v>156</v>
      </c>
      <c r="D514" s="46" t="s">
        <v>50</v>
      </c>
      <c r="E514" s="46" t="s">
        <v>277</v>
      </c>
      <c r="F514" s="46"/>
      <c r="G514" s="77">
        <f>G515+G517</f>
        <v>39394.5</v>
      </c>
    </row>
    <row r="515" spans="1:7" ht="17.25" customHeight="1">
      <c r="A515" s="87" t="s">
        <v>779</v>
      </c>
      <c r="B515" s="57">
        <v>808</v>
      </c>
      <c r="C515" s="46" t="s">
        <v>156</v>
      </c>
      <c r="D515" s="46" t="s">
        <v>50</v>
      </c>
      <c r="E515" s="46" t="s">
        <v>707</v>
      </c>
      <c r="F515" s="46"/>
      <c r="G515" s="77">
        <f>G516</f>
        <v>1331.6</v>
      </c>
    </row>
    <row r="516" spans="1:7" ht="16.5">
      <c r="A516" s="88" t="s">
        <v>92</v>
      </c>
      <c r="B516" s="57">
        <v>808</v>
      </c>
      <c r="C516" s="46" t="s">
        <v>156</v>
      </c>
      <c r="D516" s="46" t="s">
        <v>50</v>
      </c>
      <c r="E516" s="46" t="s">
        <v>707</v>
      </c>
      <c r="F516" s="46" t="s">
        <v>764</v>
      </c>
      <c r="G516" s="77">
        <f>'прил.6'!G708</f>
        <v>1331.6</v>
      </c>
    </row>
    <row r="517" spans="1:7" ht="16.5">
      <c r="A517" s="87" t="s">
        <v>759</v>
      </c>
      <c r="B517" s="57">
        <v>808</v>
      </c>
      <c r="C517" s="46" t="s">
        <v>156</v>
      </c>
      <c r="D517" s="46" t="s">
        <v>50</v>
      </c>
      <c r="E517" s="46" t="s">
        <v>278</v>
      </c>
      <c r="F517" s="46"/>
      <c r="G517" s="77">
        <f>G518</f>
        <v>38062.9</v>
      </c>
    </row>
    <row r="518" spans="1:7" ht="20.25" customHeight="1">
      <c r="A518" s="88" t="s">
        <v>92</v>
      </c>
      <c r="B518" s="57">
        <v>808</v>
      </c>
      <c r="C518" s="46" t="s">
        <v>156</v>
      </c>
      <c r="D518" s="46" t="s">
        <v>50</v>
      </c>
      <c r="E518" s="46" t="s">
        <v>278</v>
      </c>
      <c r="F518" s="46" t="s">
        <v>764</v>
      </c>
      <c r="G518" s="77">
        <f>'прил.6'!G710+'прил.6'!G1115</f>
        <v>38062.9</v>
      </c>
    </row>
    <row r="519" spans="1:7" ht="16.5" customHeight="1">
      <c r="A519" s="87" t="s">
        <v>886</v>
      </c>
      <c r="B519" s="57">
        <v>808</v>
      </c>
      <c r="C519" s="46" t="s">
        <v>156</v>
      </c>
      <c r="D519" s="46" t="s">
        <v>50</v>
      </c>
      <c r="E519" s="46" t="s">
        <v>279</v>
      </c>
      <c r="F519" s="46"/>
      <c r="G519" s="77">
        <f>G520+G522</f>
        <v>43565.3</v>
      </c>
    </row>
    <row r="520" spans="1:7" ht="16.5">
      <c r="A520" s="87" t="s">
        <v>779</v>
      </c>
      <c r="B520" s="57">
        <v>808</v>
      </c>
      <c r="C520" s="46" t="s">
        <v>156</v>
      </c>
      <c r="D520" s="46" t="s">
        <v>50</v>
      </c>
      <c r="E520" s="46" t="s">
        <v>720</v>
      </c>
      <c r="F520" s="46"/>
      <c r="G520" s="77">
        <f>G521</f>
        <v>459.3</v>
      </c>
    </row>
    <row r="521" spans="1:7" ht="17.25" customHeight="1">
      <c r="A521" s="88" t="s">
        <v>92</v>
      </c>
      <c r="B521" s="57">
        <v>808</v>
      </c>
      <c r="C521" s="46" t="s">
        <v>156</v>
      </c>
      <c r="D521" s="46" t="s">
        <v>50</v>
      </c>
      <c r="E521" s="46" t="s">
        <v>720</v>
      </c>
      <c r="F521" s="46" t="s">
        <v>764</v>
      </c>
      <c r="G521" s="77">
        <f>'прил.6'!G713</f>
        <v>459.3</v>
      </c>
    </row>
    <row r="522" spans="1:7" ht="18" customHeight="1">
      <c r="A522" s="87" t="s">
        <v>759</v>
      </c>
      <c r="B522" s="57">
        <v>808</v>
      </c>
      <c r="C522" s="46" t="s">
        <v>156</v>
      </c>
      <c r="D522" s="46" t="s">
        <v>50</v>
      </c>
      <c r="E522" s="46" t="s">
        <v>280</v>
      </c>
      <c r="F522" s="46"/>
      <c r="G522" s="77">
        <f>G523</f>
        <v>43106</v>
      </c>
    </row>
    <row r="523" spans="1:7" s="20" customFormat="1" ht="19.5" customHeight="1">
      <c r="A523" s="88" t="s">
        <v>92</v>
      </c>
      <c r="B523" s="57">
        <v>808</v>
      </c>
      <c r="C523" s="46" t="s">
        <v>156</v>
      </c>
      <c r="D523" s="46" t="s">
        <v>50</v>
      </c>
      <c r="E523" s="46" t="s">
        <v>280</v>
      </c>
      <c r="F523" s="46" t="s">
        <v>764</v>
      </c>
      <c r="G523" s="77">
        <f>'прил.6'!G715</f>
        <v>43106</v>
      </c>
    </row>
    <row r="524" spans="1:7" s="21" customFormat="1" ht="33" customHeight="1">
      <c r="A524" s="88" t="s">
        <v>887</v>
      </c>
      <c r="B524" s="57">
        <v>808</v>
      </c>
      <c r="C524" s="46" t="s">
        <v>156</v>
      </c>
      <c r="D524" s="46" t="s">
        <v>50</v>
      </c>
      <c r="E524" s="46" t="s">
        <v>301</v>
      </c>
      <c r="F524" s="46"/>
      <c r="G524" s="77">
        <f>G530+G532+G525</f>
        <v>49425.100000000006</v>
      </c>
    </row>
    <row r="525" spans="1:7" s="13" customFormat="1" ht="19.5" customHeight="1">
      <c r="A525" s="89" t="s">
        <v>111</v>
      </c>
      <c r="B525" s="57"/>
      <c r="C525" s="56" t="s">
        <v>156</v>
      </c>
      <c r="D525" s="56" t="s">
        <v>50</v>
      </c>
      <c r="E525" s="56" t="s">
        <v>105</v>
      </c>
      <c r="F525" s="56"/>
      <c r="G525" s="77">
        <f>G526+G528</f>
        <v>6627.9</v>
      </c>
    </row>
    <row r="526" spans="1:7" s="13" customFormat="1" ht="36" customHeight="1">
      <c r="A526" s="89" t="s">
        <v>112</v>
      </c>
      <c r="B526" s="57"/>
      <c r="C526" s="56" t="s">
        <v>156</v>
      </c>
      <c r="D526" s="56" t="s">
        <v>50</v>
      </c>
      <c r="E526" s="56" t="s">
        <v>107</v>
      </c>
      <c r="F526" s="56"/>
      <c r="G526" s="77">
        <f>G527</f>
        <v>6349.5</v>
      </c>
    </row>
    <row r="527" spans="1:7" s="13" customFormat="1" ht="19.5" customHeight="1">
      <c r="A527" s="89" t="s">
        <v>108</v>
      </c>
      <c r="B527" s="57"/>
      <c r="C527" s="56" t="s">
        <v>156</v>
      </c>
      <c r="D527" s="56" t="s">
        <v>50</v>
      </c>
      <c r="E527" s="56" t="s">
        <v>107</v>
      </c>
      <c r="F527" s="56" t="s">
        <v>398</v>
      </c>
      <c r="G527" s="77">
        <f>'прил.6'!G719</f>
        <v>6349.5</v>
      </c>
    </row>
    <row r="528" spans="1:7" s="13" customFormat="1" ht="19.5" customHeight="1">
      <c r="A528" s="89" t="s">
        <v>285</v>
      </c>
      <c r="B528" s="57"/>
      <c r="C528" s="56" t="s">
        <v>156</v>
      </c>
      <c r="D528" s="56" t="s">
        <v>50</v>
      </c>
      <c r="E528" s="56" t="s">
        <v>286</v>
      </c>
      <c r="F528" s="56"/>
      <c r="G528" s="77">
        <f>G529</f>
        <v>278.4</v>
      </c>
    </row>
    <row r="529" spans="1:7" s="13" customFormat="1" ht="19.5" customHeight="1">
      <c r="A529" s="89" t="s">
        <v>108</v>
      </c>
      <c r="B529" s="57"/>
      <c r="C529" s="56" t="s">
        <v>156</v>
      </c>
      <c r="D529" s="56" t="s">
        <v>50</v>
      </c>
      <c r="E529" s="56" t="s">
        <v>286</v>
      </c>
      <c r="F529" s="56" t="s">
        <v>398</v>
      </c>
      <c r="G529" s="77">
        <f>'прил.6'!G721</f>
        <v>278.4</v>
      </c>
    </row>
    <row r="530" spans="1:7" ht="17.25" customHeight="1">
      <c r="A530" s="87" t="s">
        <v>779</v>
      </c>
      <c r="B530" s="57">
        <v>808</v>
      </c>
      <c r="C530" s="46" t="s">
        <v>156</v>
      </c>
      <c r="D530" s="46" t="s">
        <v>50</v>
      </c>
      <c r="E530" s="46" t="s">
        <v>721</v>
      </c>
      <c r="F530" s="46"/>
      <c r="G530" s="77">
        <f>G531</f>
        <v>158.8</v>
      </c>
    </row>
    <row r="531" spans="1:7" ht="17.25" customHeight="1">
      <c r="A531" s="88" t="s">
        <v>92</v>
      </c>
      <c r="B531" s="57">
        <v>808</v>
      </c>
      <c r="C531" s="46" t="s">
        <v>156</v>
      </c>
      <c r="D531" s="46" t="s">
        <v>50</v>
      </c>
      <c r="E531" s="46" t="s">
        <v>721</v>
      </c>
      <c r="F531" s="46" t="s">
        <v>764</v>
      </c>
      <c r="G531" s="77">
        <f>'прил.6'!G723</f>
        <v>158.8</v>
      </c>
    </row>
    <row r="532" spans="1:7" ht="16.5">
      <c r="A532" s="87" t="s">
        <v>759</v>
      </c>
      <c r="B532" s="57">
        <v>808</v>
      </c>
      <c r="C532" s="46" t="s">
        <v>156</v>
      </c>
      <c r="D532" s="46" t="s">
        <v>50</v>
      </c>
      <c r="E532" s="46" t="s">
        <v>302</v>
      </c>
      <c r="F532" s="46"/>
      <c r="G532" s="77">
        <f>G533</f>
        <v>42638.4</v>
      </c>
    </row>
    <row r="533" spans="1:7" ht="16.5">
      <c r="A533" s="88" t="s">
        <v>92</v>
      </c>
      <c r="B533" s="57">
        <v>808</v>
      </c>
      <c r="C533" s="46" t="s">
        <v>156</v>
      </c>
      <c r="D533" s="46" t="s">
        <v>50</v>
      </c>
      <c r="E533" s="46" t="s">
        <v>302</v>
      </c>
      <c r="F533" s="46" t="s">
        <v>764</v>
      </c>
      <c r="G533" s="77">
        <f>'прил.6'!G725</f>
        <v>42638.4</v>
      </c>
    </row>
    <row r="534" spans="1:7" ht="36" customHeight="1" hidden="1">
      <c r="A534" s="88" t="s">
        <v>907</v>
      </c>
      <c r="B534" s="57">
        <v>808</v>
      </c>
      <c r="C534" s="46" t="s">
        <v>156</v>
      </c>
      <c r="D534" s="46" t="s">
        <v>50</v>
      </c>
      <c r="E534" s="46" t="s">
        <v>303</v>
      </c>
      <c r="F534" s="46"/>
      <c r="G534" s="77">
        <f>G535</f>
        <v>0</v>
      </c>
    </row>
    <row r="535" spans="1:7" ht="35.25" customHeight="1" hidden="1">
      <c r="A535" s="91" t="s">
        <v>888</v>
      </c>
      <c r="B535" s="57">
        <v>808</v>
      </c>
      <c r="C535" s="46" t="s">
        <v>156</v>
      </c>
      <c r="D535" s="46" t="s">
        <v>50</v>
      </c>
      <c r="E535" s="46" t="s">
        <v>305</v>
      </c>
      <c r="F535" s="46"/>
      <c r="G535" s="77">
        <f>G536</f>
        <v>0</v>
      </c>
    </row>
    <row r="536" spans="1:7" ht="17.25" customHeight="1" hidden="1">
      <c r="A536" s="91" t="s">
        <v>889</v>
      </c>
      <c r="B536" s="57">
        <v>808</v>
      </c>
      <c r="C536" s="46" t="s">
        <v>156</v>
      </c>
      <c r="D536" s="46" t="s">
        <v>50</v>
      </c>
      <c r="E536" s="46" t="s">
        <v>305</v>
      </c>
      <c r="F536" s="46" t="s">
        <v>461</v>
      </c>
      <c r="G536" s="77"/>
    </row>
    <row r="537" spans="1:7" ht="17.25" customHeight="1">
      <c r="A537" s="156" t="s">
        <v>554</v>
      </c>
      <c r="B537" s="57"/>
      <c r="C537" s="46" t="s">
        <v>156</v>
      </c>
      <c r="D537" s="46" t="s">
        <v>50</v>
      </c>
      <c r="E537" s="46" t="s">
        <v>555</v>
      </c>
      <c r="F537" s="46"/>
      <c r="G537" s="77">
        <f>G538+G540+G542+G544</f>
        <v>3659.2</v>
      </c>
    </row>
    <row r="538" spans="1:7" ht="35.25" customHeight="1">
      <c r="A538" s="89" t="s">
        <v>607</v>
      </c>
      <c r="B538" s="57"/>
      <c r="C538" s="46" t="s">
        <v>156</v>
      </c>
      <c r="D538" s="46" t="s">
        <v>50</v>
      </c>
      <c r="E538" s="46" t="s">
        <v>477</v>
      </c>
      <c r="F538" s="46"/>
      <c r="G538" s="77">
        <f>G539</f>
        <v>350</v>
      </c>
    </row>
    <row r="539" spans="1:7" ht="33.75" customHeight="1">
      <c r="A539" s="91" t="s">
        <v>44</v>
      </c>
      <c r="B539" s="57"/>
      <c r="C539" s="46" t="s">
        <v>156</v>
      </c>
      <c r="D539" s="46" t="s">
        <v>50</v>
      </c>
      <c r="E539" s="46" t="s">
        <v>477</v>
      </c>
      <c r="F539" s="46" t="s">
        <v>462</v>
      </c>
      <c r="G539" s="77">
        <f>'прил.6'!G731</f>
        <v>350</v>
      </c>
    </row>
    <row r="540" spans="1:7" ht="36" customHeight="1">
      <c r="A540" s="91" t="s">
        <v>855</v>
      </c>
      <c r="B540" s="57"/>
      <c r="C540" s="46" t="s">
        <v>156</v>
      </c>
      <c r="D540" s="46" t="s">
        <v>50</v>
      </c>
      <c r="E540" s="46" t="s">
        <v>458</v>
      </c>
      <c r="F540" s="46"/>
      <c r="G540" s="77">
        <f>G541</f>
        <v>2839</v>
      </c>
    </row>
    <row r="541" spans="1:7" ht="35.25" customHeight="1">
      <c r="A541" s="91" t="s">
        <v>44</v>
      </c>
      <c r="B541" s="57"/>
      <c r="C541" s="46" t="s">
        <v>156</v>
      </c>
      <c r="D541" s="46" t="s">
        <v>50</v>
      </c>
      <c r="E541" s="46" t="s">
        <v>458</v>
      </c>
      <c r="F541" s="46" t="s">
        <v>462</v>
      </c>
      <c r="G541" s="77">
        <f>'прил.6'!G733</f>
        <v>2839</v>
      </c>
    </row>
    <row r="542" spans="1:7" ht="53.25" customHeight="1">
      <c r="A542" s="96" t="s">
        <v>608</v>
      </c>
      <c r="B542" s="57"/>
      <c r="C542" s="46" t="s">
        <v>156</v>
      </c>
      <c r="D542" s="46" t="s">
        <v>50</v>
      </c>
      <c r="E542" s="46" t="s">
        <v>648</v>
      </c>
      <c r="F542" s="46"/>
      <c r="G542" s="77">
        <f>G543</f>
        <v>100</v>
      </c>
    </row>
    <row r="543" spans="1:7" ht="35.25" customHeight="1">
      <c r="A543" s="91" t="s">
        <v>44</v>
      </c>
      <c r="B543" s="57"/>
      <c r="C543" s="46" t="s">
        <v>156</v>
      </c>
      <c r="D543" s="46" t="s">
        <v>50</v>
      </c>
      <c r="E543" s="46" t="s">
        <v>648</v>
      </c>
      <c r="F543" s="46" t="s">
        <v>462</v>
      </c>
      <c r="G543" s="77">
        <f>'прил.6'!G735</f>
        <v>100</v>
      </c>
    </row>
    <row r="544" spans="1:7" ht="36.75" customHeight="1">
      <c r="A544" s="86" t="s">
        <v>609</v>
      </c>
      <c r="B544" s="57"/>
      <c r="C544" s="46" t="s">
        <v>156</v>
      </c>
      <c r="D544" s="46" t="s">
        <v>50</v>
      </c>
      <c r="E544" s="46" t="s">
        <v>656</v>
      </c>
      <c r="F544" s="46"/>
      <c r="G544" s="77">
        <f>G545</f>
        <v>370.2</v>
      </c>
    </row>
    <row r="545" spans="1:7" ht="35.25" customHeight="1">
      <c r="A545" s="91" t="s">
        <v>44</v>
      </c>
      <c r="B545" s="57"/>
      <c r="C545" s="46" t="s">
        <v>156</v>
      </c>
      <c r="D545" s="46" t="s">
        <v>50</v>
      </c>
      <c r="E545" s="46" t="s">
        <v>656</v>
      </c>
      <c r="F545" s="46" t="s">
        <v>462</v>
      </c>
      <c r="G545" s="77">
        <f>'прил.6'!G737</f>
        <v>370.2</v>
      </c>
    </row>
    <row r="546" spans="1:7" ht="21" customHeight="1">
      <c r="A546" s="88" t="s">
        <v>890</v>
      </c>
      <c r="B546" s="57">
        <v>808</v>
      </c>
      <c r="C546" s="46" t="s">
        <v>156</v>
      </c>
      <c r="D546" s="46" t="s">
        <v>53</v>
      </c>
      <c r="E546" s="46"/>
      <c r="F546" s="46"/>
      <c r="G546" s="77">
        <f>G547+G550+G560+G565</f>
        <v>14641.999999999998</v>
      </c>
    </row>
    <row r="547" spans="1:7" ht="51" customHeight="1">
      <c r="A547" s="88" t="s">
        <v>140</v>
      </c>
      <c r="B547" s="57">
        <v>808</v>
      </c>
      <c r="C547" s="46" t="s">
        <v>156</v>
      </c>
      <c r="D547" s="46" t="s">
        <v>53</v>
      </c>
      <c r="E547" s="46" t="s">
        <v>141</v>
      </c>
      <c r="F547" s="46"/>
      <c r="G547" s="77">
        <f>G548</f>
        <v>5130.9</v>
      </c>
    </row>
    <row r="548" spans="1:7" s="20" customFormat="1" ht="17.25" customHeight="1">
      <c r="A548" s="88" t="s">
        <v>775</v>
      </c>
      <c r="B548" s="57">
        <v>808</v>
      </c>
      <c r="C548" s="46" t="s">
        <v>156</v>
      </c>
      <c r="D548" s="46" t="s">
        <v>53</v>
      </c>
      <c r="E548" s="46" t="s">
        <v>143</v>
      </c>
      <c r="F548" s="46"/>
      <c r="G548" s="77">
        <f>G549</f>
        <v>5130.9</v>
      </c>
    </row>
    <row r="549" spans="1:7" s="21" customFormat="1" ht="18.75" customHeight="1">
      <c r="A549" s="88" t="s">
        <v>514</v>
      </c>
      <c r="B549" s="57">
        <v>808</v>
      </c>
      <c r="C549" s="46" t="s">
        <v>156</v>
      </c>
      <c r="D549" s="46" t="s">
        <v>53</v>
      </c>
      <c r="E549" s="46" t="s">
        <v>143</v>
      </c>
      <c r="F549" s="46" t="s">
        <v>358</v>
      </c>
      <c r="G549" s="77">
        <f>'прил.6'!G741</f>
        <v>5130.9</v>
      </c>
    </row>
    <row r="550" spans="1:7" ht="33" customHeight="1">
      <c r="A550" s="88" t="s">
        <v>572</v>
      </c>
      <c r="B550" s="57">
        <v>841</v>
      </c>
      <c r="C550" s="46" t="s">
        <v>156</v>
      </c>
      <c r="D550" s="46" t="s">
        <v>53</v>
      </c>
      <c r="E550" s="46" t="s">
        <v>573</v>
      </c>
      <c r="F550" s="46"/>
      <c r="G550" s="77">
        <f>G551+G555</f>
        <v>852.5</v>
      </c>
    </row>
    <row r="551" spans="1:7" ht="52.5" customHeight="1" hidden="1">
      <c r="A551" s="88" t="s">
        <v>170</v>
      </c>
      <c r="B551" s="57">
        <v>841</v>
      </c>
      <c r="C551" s="46" t="s">
        <v>156</v>
      </c>
      <c r="D551" s="46" t="s">
        <v>53</v>
      </c>
      <c r="E551" s="46" t="s">
        <v>167</v>
      </c>
      <c r="F551" s="46"/>
      <c r="G551" s="77">
        <f>G552</f>
        <v>0</v>
      </c>
    </row>
    <row r="552" spans="1:7" ht="33" customHeight="1" hidden="1">
      <c r="A552" s="88" t="s">
        <v>347</v>
      </c>
      <c r="B552" s="57">
        <v>841</v>
      </c>
      <c r="C552" s="46" t="s">
        <v>156</v>
      </c>
      <c r="D552" s="46" t="s">
        <v>53</v>
      </c>
      <c r="E552" s="46" t="s">
        <v>575</v>
      </c>
      <c r="F552" s="46"/>
      <c r="G552" s="77">
        <f>SUM(G553:G554)</f>
        <v>0</v>
      </c>
    </row>
    <row r="553" spans="1:7" ht="19.5" customHeight="1" hidden="1">
      <c r="A553" s="88" t="s">
        <v>34</v>
      </c>
      <c r="B553" s="57">
        <v>841</v>
      </c>
      <c r="C553" s="46" t="s">
        <v>156</v>
      </c>
      <c r="D553" s="46" t="s">
        <v>53</v>
      </c>
      <c r="E553" s="46" t="s">
        <v>575</v>
      </c>
      <c r="F553" s="46" t="s">
        <v>186</v>
      </c>
      <c r="G553" s="77">
        <f>'прил.6'!G1255</f>
        <v>0</v>
      </c>
    </row>
    <row r="554" spans="1:7" ht="36" customHeight="1" hidden="1">
      <c r="A554" s="91" t="s">
        <v>415</v>
      </c>
      <c r="B554" s="57">
        <v>841</v>
      </c>
      <c r="C554" s="46" t="s">
        <v>156</v>
      </c>
      <c r="D554" s="46" t="s">
        <v>53</v>
      </c>
      <c r="E554" s="46" t="s">
        <v>575</v>
      </c>
      <c r="F554" s="46" t="s">
        <v>187</v>
      </c>
      <c r="G554" s="77">
        <f>'прил.6'!G1256</f>
        <v>0</v>
      </c>
    </row>
    <row r="555" spans="1:7" ht="16.5" customHeight="1">
      <c r="A555" s="88" t="s">
        <v>35</v>
      </c>
      <c r="B555" s="57">
        <v>841</v>
      </c>
      <c r="C555" s="46" t="s">
        <v>156</v>
      </c>
      <c r="D555" s="46" t="s">
        <v>53</v>
      </c>
      <c r="E555" s="46" t="s">
        <v>59</v>
      </c>
      <c r="F555" s="46"/>
      <c r="G555" s="77">
        <f>G556+G558</f>
        <v>852.5</v>
      </c>
    </row>
    <row r="556" spans="1:7" ht="18" customHeight="1">
      <c r="A556" s="88" t="s">
        <v>8</v>
      </c>
      <c r="B556" s="57">
        <v>841</v>
      </c>
      <c r="C556" s="46" t="s">
        <v>156</v>
      </c>
      <c r="D556" s="46" t="s">
        <v>53</v>
      </c>
      <c r="E556" s="46" t="s">
        <v>64</v>
      </c>
      <c r="F556" s="46"/>
      <c r="G556" s="77">
        <f>G557</f>
        <v>852.5</v>
      </c>
    </row>
    <row r="557" spans="1:7" ht="16.5" customHeight="1">
      <c r="A557" s="91" t="s">
        <v>582</v>
      </c>
      <c r="B557" s="57">
        <v>841</v>
      </c>
      <c r="C557" s="46" t="s">
        <v>156</v>
      </c>
      <c r="D557" s="46" t="s">
        <v>53</v>
      </c>
      <c r="E557" s="46" t="s">
        <v>64</v>
      </c>
      <c r="F557" s="46" t="s">
        <v>77</v>
      </c>
      <c r="G557" s="77">
        <f>'прил.6'!G1259</f>
        <v>852.5</v>
      </c>
    </row>
    <row r="558" spans="1:7" ht="18" customHeight="1" hidden="1">
      <c r="A558" s="91" t="s">
        <v>36</v>
      </c>
      <c r="B558" s="57">
        <v>841</v>
      </c>
      <c r="C558" s="46" t="s">
        <v>156</v>
      </c>
      <c r="D558" s="46" t="s">
        <v>53</v>
      </c>
      <c r="E558" s="46" t="s">
        <v>71</v>
      </c>
      <c r="F558" s="46"/>
      <c r="G558" s="77">
        <f>G559</f>
        <v>0</v>
      </c>
    </row>
    <row r="559" spans="1:7" ht="17.25" customHeight="1" hidden="1">
      <c r="A559" s="91" t="s">
        <v>582</v>
      </c>
      <c r="B559" s="57">
        <v>841</v>
      </c>
      <c r="C559" s="46" t="s">
        <v>156</v>
      </c>
      <c r="D559" s="46" t="s">
        <v>53</v>
      </c>
      <c r="E559" s="46" t="s">
        <v>71</v>
      </c>
      <c r="F559" s="46" t="s">
        <v>77</v>
      </c>
      <c r="G559" s="77">
        <f>'прил.6'!G1261</f>
        <v>0</v>
      </c>
    </row>
    <row r="560" spans="1:7" ht="51" customHeight="1">
      <c r="A560" s="88" t="s">
        <v>882</v>
      </c>
      <c r="B560" s="57">
        <v>808</v>
      </c>
      <c r="C560" s="46" t="s">
        <v>156</v>
      </c>
      <c r="D560" s="46" t="s">
        <v>53</v>
      </c>
      <c r="E560" s="46" t="s">
        <v>752</v>
      </c>
      <c r="F560" s="46"/>
      <c r="G560" s="77">
        <f>G561+G563</f>
        <v>7861.799999999999</v>
      </c>
    </row>
    <row r="561" spans="1:7" ht="16.5">
      <c r="A561" s="87" t="s">
        <v>779</v>
      </c>
      <c r="B561" s="57">
        <v>808</v>
      </c>
      <c r="C561" s="46" t="s">
        <v>156</v>
      </c>
      <c r="D561" s="46" t="s">
        <v>53</v>
      </c>
      <c r="E561" s="46" t="s">
        <v>701</v>
      </c>
      <c r="F561" s="46"/>
      <c r="G561" s="77">
        <f>G562</f>
        <v>51.9</v>
      </c>
    </row>
    <row r="562" spans="1:7" ht="16.5">
      <c r="A562" s="88" t="s">
        <v>92</v>
      </c>
      <c r="B562" s="57">
        <v>808</v>
      </c>
      <c r="C562" s="46" t="s">
        <v>156</v>
      </c>
      <c r="D562" s="46" t="s">
        <v>53</v>
      </c>
      <c r="E562" s="46" t="s">
        <v>701</v>
      </c>
      <c r="F562" s="46" t="s">
        <v>764</v>
      </c>
      <c r="G562" s="77">
        <f>'прил.6'!G744</f>
        <v>51.9</v>
      </c>
    </row>
    <row r="563" spans="1:7" ht="16.5">
      <c r="A563" s="87" t="s">
        <v>759</v>
      </c>
      <c r="B563" s="57">
        <v>808</v>
      </c>
      <c r="C563" s="46" t="s">
        <v>156</v>
      </c>
      <c r="D563" s="46" t="s">
        <v>53</v>
      </c>
      <c r="E563" s="46" t="s">
        <v>753</v>
      </c>
      <c r="F563" s="46"/>
      <c r="G563" s="77">
        <f>G564</f>
        <v>7809.9</v>
      </c>
    </row>
    <row r="564" spans="1:7" ht="18.75" customHeight="1">
      <c r="A564" s="88" t="s">
        <v>92</v>
      </c>
      <c r="B564" s="57">
        <v>808</v>
      </c>
      <c r="C564" s="46" t="s">
        <v>156</v>
      </c>
      <c r="D564" s="46" t="s">
        <v>53</v>
      </c>
      <c r="E564" s="46" t="s">
        <v>753</v>
      </c>
      <c r="F564" s="46" t="s">
        <v>764</v>
      </c>
      <c r="G564" s="77">
        <f>'прил.6'!G746</f>
        <v>7809.9</v>
      </c>
    </row>
    <row r="565" spans="1:7" ht="16.5">
      <c r="A565" s="87" t="s">
        <v>517</v>
      </c>
      <c r="B565" s="57">
        <v>808</v>
      </c>
      <c r="C565" s="46" t="s">
        <v>156</v>
      </c>
      <c r="D565" s="46" t="s">
        <v>53</v>
      </c>
      <c r="E565" s="46" t="s">
        <v>511</v>
      </c>
      <c r="F565" s="46"/>
      <c r="G565" s="77">
        <f>G566</f>
        <v>796.8</v>
      </c>
    </row>
    <row r="566" spans="1:7" ht="16.5">
      <c r="A566" s="87" t="s">
        <v>554</v>
      </c>
      <c r="B566" s="57"/>
      <c r="C566" s="46" t="s">
        <v>156</v>
      </c>
      <c r="D566" s="46" t="s">
        <v>53</v>
      </c>
      <c r="E566" s="46" t="s">
        <v>512</v>
      </c>
      <c r="F566" s="46"/>
      <c r="G566" s="77">
        <f>G567+G569+G571</f>
        <v>796.8</v>
      </c>
    </row>
    <row r="567" spans="1:7" s="20" customFormat="1" ht="17.25" customHeight="1">
      <c r="A567" s="87" t="s">
        <v>360</v>
      </c>
      <c r="B567" s="57">
        <v>808</v>
      </c>
      <c r="C567" s="46" t="s">
        <v>156</v>
      </c>
      <c r="D567" s="46" t="s">
        <v>53</v>
      </c>
      <c r="E567" s="46" t="s">
        <v>522</v>
      </c>
      <c r="F567" s="46"/>
      <c r="G567" s="77">
        <f>G568</f>
        <v>711.8</v>
      </c>
    </row>
    <row r="568" spans="1:7" s="21" customFormat="1" ht="33.75" customHeight="1">
      <c r="A568" s="91" t="s">
        <v>306</v>
      </c>
      <c r="B568" s="57">
        <v>808</v>
      </c>
      <c r="C568" s="46" t="s">
        <v>156</v>
      </c>
      <c r="D568" s="46" t="s">
        <v>53</v>
      </c>
      <c r="E568" s="46" t="s">
        <v>522</v>
      </c>
      <c r="F568" s="46" t="s">
        <v>462</v>
      </c>
      <c r="G568" s="77">
        <f>'прил.6'!G750</f>
        <v>711.8</v>
      </c>
    </row>
    <row r="569" spans="1:7" ht="18" customHeight="1">
      <c r="A569" s="87" t="s">
        <v>37</v>
      </c>
      <c r="B569" s="57">
        <v>808</v>
      </c>
      <c r="C569" s="46" t="s">
        <v>156</v>
      </c>
      <c r="D569" s="46" t="s">
        <v>53</v>
      </c>
      <c r="E569" s="46" t="s">
        <v>518</v>
      </c>
      <c r="F569" s="46"/>
      <c r="G569" s="77">
        <f>G570</f>
        <v>85</v>
      </c>
    </row>
    <row r="570" spans="1:7" ht="32.25" customHeight="1">
      <c r="A570" s="91" t="s">
        <v>44</v>
      </c>
      <c r="B570" s="57">
        <v>808</v>
      </c>
      <c r="C570" s="46" t="s">
        <v>156</v>
      </c>
      <c r="D570" s="46" t="s">
        <v>53</v>
      </c>
      <c r="E570" s="46" t="s">
        <v>518</v>
      </c>
      <c r="F570" s="46" t="s">
        <v>462</v>
      </c>
      <c r="G570" s="77">
        <f>'прил.6'!G752</f>
        <v>85</v>
      </c>
    </row>
    <row r="571" spans="1:7" ht="36" customHeight="1" hidden="1">
      <c r="A571" s="156" t="s">
        <v>527</v>
      </c>
      <c r="B571" s="57"/>
      <c r="C571" s="46" t="s">
        <v>156</v>
      </c>
      <c r="D571" s="46" t="s">
        <v>53</v>
      </c>
      <c r="E571" s="46" t="s">
        <v>525</v>
      </c>
      <c r="F571" s="46"/>
      <c r="G571" s="77">
        <f>G572</f>
        <v>0</v>
      </c>
    </row>
    <row r="572" spans="1:7" ht="21.75" customHeight="1" hidden="1">
      <c r="A572" s="156" t="s">
        <v>514</v>
      </c>
      <c r="B572" s="57"/>
      <c r="C572" s="46" t="s">
        <v>156</v>
      </c>
      <c r="D572" s="46" t="s">
        <v>53</v>
      </c>
      <c r="E572" s="46" t="s">
        <v>525</v>
      </c>
      <c r="F572" s="46" t="s">
        <v>358</v>
      </c>
      <c r="G572" s="77">
        <f>'прил.6'!G141</f>
        <v>0</v>
      </c>
    </row>
    <row r="573" spans="1:7" ht="16.5">
      <c r="A573" s="87" t="s">
        <v>711</v>
      </c>
      <c r="B573" s="57"/>
      <c r="C573" s="46" t="s">
        <v>153</v>
      </c>
      <c r="D573" s="46"/>
      <c r="E573" s="46"/>
      <c r="F573" s="65"/>
      <c r="G573" s="77">
        <f>G574+G594+G614+G625+G636+G642</f>
        <v>578641.6000000001</v>
      </c>
    </row>
    <row r="574" spans="1:7" ht="16.5">
      <c r="A574" s="87" t="s">
        <v>762</v>
      </c>
      <c r="B574" s="57">
        <v>806</v>
      </c>
      <c r="C574" s="46" t="s">
        <v>153</v>
      </c>
      <c r="D574" s="46" t="s">
        <v>50</v>
      </c>
      <c r="E574" s="46"/>
      <c r="F574" s="65"/>
      <c r="G574" s="77">
        <f>G577+G582+G587+G590+G575</f>
        <v>178279.59999999998</v>
      </c>
    </row>
    <row r="575" spans="1:7" ht="49.5">
      <c r="A575" s="97" t="s">
        <v>920</v>
      </c>
      <c r="B575" s="57"/>
      <c r="C575" s="56" t="s">
        <v>153</v>
      </c>
      <c r="D575" s="56" t="s">
        <v>50</v>
      </c>
      <c r="E575" s="56" t="s">
        <v>919</v>
      </c>
      <c r="F575" s="56"/>
      <c r="G575" s="77">
        <f>G576</f>
        <v>199</v>
      </c>
    </row>
    <row r="576" spans="1:7" ht="16.5">
      <c r="A576" s="89" t="s">
        <v>92</v>
      </c>
      <c r="B576" s="57"/>
      <c r="C576" s="56" t="s">
        <v>153</v>
      </c>
      <c r="D576" s="56" t="s">
        <v>50</v>
      </c>
      <c r="E576" s="56" t="s">
        <v>919</v>
      </c>
      <c r="F576" s="56" t="s">
        <v>764</v>
      </c>
      <c r="G576" s="77">
        <f>'прил.6'!G507</f>
        <v>199</v>
      </c>
    </row>
    <row r="577" spans="1:7" ht="16.5">
      <c r="A577" s="91" t="s">
        <v>891</v>
      </c>
      <c r="B577" s="57">
        <v>806</v>
      </c>
      <c r="C577" s="46" t="s">
        <v>153</v>
      </c>
      <c r="D577" s="46" t="s">
        <v>50</v>
      </c>
      <c r="E577" s="46" t="s">
        <v>251</v>
      </c>
      <c r="F577" s="46"/>
      <c r="G577" s="77">
        <f>G578+G580</f>
        <v>164601.4</v>
      </c>
    </row>
    <row r="578" spans="1:7" ht="16.5">
      <c r="A578" s="87" t="s">
        <v>779</v>
      </c>
      <c r="B578" s="57">
        <v>806</v>
      </c>
      <c r="C578" s="46" t="s">
        <v>153</v>
      </c>
      <c r="D578" s="46" t="s">
        <v>50</v>
      </c>
      <c r="E578" s="46" t="s">
        <v>702</v>
      </c>
      <c r="F578" s="46"/>
      <c r="G578" s="77">
        <f>G579</f>
        <v>3471.5</v>
      </c>
    </row>
    <row r="579" spans="1:7" ht="16.5">
      <c r="A579" s="88" t="s">
        <v>92</v>
      </c>
      <c r="B579" s="57">
        <v>806</v>
      </c>
      <c r="C579" s="46" t="s">
        <v>153</v>
      </c>
      <c r="D579" s="46" t="s">
        <v>50</v>
      </c>
      <c r="E579" s="46" t="s">
        <v>702</v>
      </c>
      <c r="F579" s="46" t="s">
        <v>764</v>
      </c>
      <c r="G579" s="77">
        <f>'прил.6'!G510</f>
        <v>3471.5</v>
      </c>
    </row>
    <row r="580" spans="1:7" ht="16.5">
      <c r="A580" s="87" t="s">
        <v>759</v>
      </c>
      <c r="B580" s="57">
        <v>806</v>
      </c>
      <c r="C580" s="46" t="s">
        <v>153</v>
      </c>
      <c r="D580" s="46" t="s">
        <v>50</v>
      </c>
      <c r="E580" s="46" t="s">
        <v>252</v>
      </c>
      <c r="F580" s="65"/>
      <c r="G580" s="77">
        <f>G581</f>
        <v>161129.9</v>
      </c>
    </row>
    <row r="581" spans="1:7" ht="16.5">
      <c r="A581" s="88" t="s">
        <v>92</v>
      </c>
      <c r="B581" s="57">
        <v>806</v>
      </c>
      <c r="C581" s="46" t="s">
        <v>153</v>
      </c>
      <c r="D581" s="46" t="s">
        <v>50</v>
      </c>
      <c r="E581" s="46" t="s">
        <v>252</v>
      </c>
      <c r="F581" s="46" t="s">
        <v>764</v>
      </c>
      <c r="G581" s="77">
        <f>'прил.6'!G512+'прил.6'!G1120</f>
        <v>161129.9</v>
      </c>
    </row>
    <row r="582" spans="1:7" ht="16.5">
      <c r="A582" s="87" t="s">
        <v>892</v>
      </c>
      <c r="B582" s="57">
        <v>806</v>
      </c>
      <c r="C582" s="46" t="s">
        <v>153</v>
      </c>
      <c r="D582" s="46" t="s">
        <v>50</v>
      </c>
      <c r="E582" s="46" t="s">
        <v>253</v>
      </c>
      <c r="F582" s="46"/>
      <c r="G582" s="77">
        <f>G583+G585</f>
        <v>9079.9</v>
      </c>
    </row>
    <row r="583" spans="1:7" ht="16.5">
      <c r="A583" s="87" t="s">
        <v>779</v>
      </c>
      <c r="B583" s="57">
        <v>806</v>
      </c>
      <c r="C583" s="46" t="s">
        <v>153</v>
      </c>
      <c r="D583" s="46" t="s">
        <v>50</v>
      </c>
      <c r="E583" s="46" t="s">
        <v>57</v>
      </c>
      <c r="F583" s="46"/>
      <c r="G583" s="77">
        <f>G584</f>
        <v>421.8</v>
      </c>
    </row>
    <row r="584" spans="1:7" ht="16.5">
      <c r="A584" s="88" t="s">
        <v>92</v>
      </c>
      <c r="B584" s="57">
        <v>806</v>
      </c>
      <c r="C584" s="46" t="s">
        <v>153</v>
      </c>
      <c r="D584" s="46" t="s">
        <v>50</v>
      </c>
      <c r="E584" s="46" t="s">
        <v>57</v>
      </c>
      <c r="F584" s="46" t="s">
        <v>764</v>
      </c>
      <c r="G584" s="77">
        <f>'прил.6'!G515</f>
        <v>421.8</v>
      </c>
    </row>
    <row r="585" spans="1:7" ht="16.5">
      <c r="A585" s="87" t="s">
        <v>759</v>
      </c>
      <c r="B585" s="57">
        <v>806</v>
      </c>
      <c r="C585" s="46" t="s">
        <v>153</v>
      </c>
      <c r="D585" s="46" t="s">
        <v>50</v>
      </c>
      <c r="E585" s="46" t="s">
        <v>254</v>
      </c>
      <c r="F585" s="46"/>
      <c r="G585" s="77">
        <f>G586</f>
        <v>8658.1</v>
      </c>
    </row>
    <row r="586" spans="1:7" ht="16.5">
      <c r="A586" s="88" t="s">
        <v>92</v>
      </c>
      <c r="B586" s="57">
        <v>806</v>
      </c>
      <c r="C586" s="46" t="s">
        <v>153</v>
      </c>
      <c r="D586" s="46" t="s">
        <v>50</v>
      </c>
      <c r="E586" s="46" t="s">
        <v>254</v>
      </c>
      <c r="F586" s="46" t="s">
        <v>764</v>
      </c>
      <c r="G586" s="77">
        <f>'прил.6'!G517</f>
        <v>8658.1</v>
      </c>
    </row>
    <row r="587" spans="1:7" ht="16.5" hidden="1">
      <c r="A587" s="156" t="s">
        <v>165</v>
      </c>
      <c r="B587" s="57"/>
      <c r="C587" s="46" t="s">
        <v>153</v>
      </c>
      <c r="D587" s="46" t="s">
        <v>50</v>
      </c>
      <c r="E587" s="46" t="s">
        <v>146</v>
      </c>
      <c r="F587" s="46"/>
      <c r="G587" s="77">
        <f>G588</f>
        <v>0</v>
      </c>
    </row>
    <row r="588" spans="1:7" ht="33" hidden="1">
      <c r="A588" s="88" t="s">
        <v>297</v>
      </c>
      <c r="B588" s="57"/>
      <c r="C588" s="46" t="s">
        <v>153</v>
      </c>
      <c r="D588" s="46" t="s">
        <v>50</v>
      </c>
      <c r="E588" s="46" t="s">
        <v>296</v>
      </c>
      <c r="F588" s="46"/>
      <c r="G588" s="77">
        <f>G589</f>
        <v>0</v>
      </c>
    </row>
    <row r="589" spans="1:7" ht="16.5" hidden="1">
      <c r="A589" s="88" t="s">
        <v>92</v>
      </c>
      <c r="B589" s="57"/>
      <c r="C589" s="46" t="s">
        <v>153</v>
      </c>
      <c r="D589" s="46" t="s">
        <v>50</v>
      </c>
      <c r="E589" s="46" t="s">
        <v>296</v>
      </c>
      <c r="F589" s="46" t="s">
        <v>764</v>
      </c>
      <c r="G589" s="77"/>
    </row>
    <row r="590" spans="1:7" ht="16.5">
      <c r="A590" s="159" t="s">
        <v>540</v>
      </c>
      <c r="B590" s="57"/>
      <c r="C590" s="46" t="s">
        <v>153</v>
      </c>
      <c r="D590" s="46" t="s">
        <v>50</v>
      </c>
      <c r="E590" s="56" t="s">
        <v>492</v>
      </c>
      <c r="F590" s="56"/>
      <c r="G590" s="77">
        <f>G591</f>
        <v>4399.3</v>
      </c>
    </row>
    <row r="591" spans="1:7" ht="16.5">
      <c r="A591" s="159" t="s">
        <v>904</v>
      </c>
      <c r="B591" s="57"/>
      <c r="C591" s="46" t="s">
        <v>153</v>
      </c>
      <c r="D591" s="46" t="s">
        <v>50</v>
      </c>
      <c r="E591" s="56" t="s">
        <v>644</v>
      </c>
      <c r="F591" s="56"/>
      <c r="G591" s="77">
        <f>G592</f>
        <v>4399.3</v>
      </c>
    </row>
    <row r="592" spans="1:7" ht="33">
      <c r="A592" s="159" t="s">
        <v>538</v>
      </c>
      <c r="B592" s="57"/>
      <c r="C592" s="46" t="s">
        <v>153</v>
      </c>
      <c r="D592" s="46" t="s">
        <v>50</v>
      </c>
      <c r="E592" s="56" t="s">
        <v>539</v>
      </c>
      <c r="F592" s="56"/>
      <c r="G592" s="77">
        <f>G593</f>
        <v>4399.3</v>
      </c>
    </row>
    <row r="593" spans="1:7" ht="16.5">
      <c r="A593" s="89" t="s">
        <v>92</v>
      </c>
      <c r="B593" s="57"/>
      <c r="C593" s="46" t="s">
        <v>153</v>
      </c>
      <c r="D593" s="46" t="s">
        <v>50</v>
      </c>
      <c r="E593" s="56" t="s">
        <v>539</v>
      </c>
      <c r="F593" s="56" t="s">
        <v>764</v>
      </c>
      <c r="G593" s="77">
        <f>'прил.6'!G1124+'прил.6'!G521</f>
        <v>4399.3</v>
      </c>
    </row>
    <row r="594" spans="1:7" ht="16.5">
      <c r="A594" s="87" t="s">
        <v>893</v>
      </c>
      <c r="B594" s="57">
        <v>806</v>
      </c>
      <c r="C594" s="46" t="s">
        <v>153</v>
      </c>
      <c r="D594" s="46" t="s">
        <v>51</v>
      </c>
      <c r="E594" s="46"/>
      <c r="F594" s="46"/>
      <c r="G594" s="77">
        <f>G597+G602+G607+G610+G595</f>
        <v>53536.7</v>
      </c>
    </row>
    <row r="595" spans="1:7" ht="49.5">
      <c r="A595" s="97" t="s">
        <v>920</v>
      </c>
      <c r="B595" s="57"/>
      <c r="C595" s="56" t="s">
        <v>153</v>
      </c>
      <c r="D595" s="56" t="s">
        <v>51</v>
      </c>
      <c r="E595" s="56" t="s">
        <v>919</v>
      </c>
      <c r="F595" s="56"/>
      <c r="G595" s="77">
        <f>G596</f>
        <v>792.7</v>
      </c>
    </row>
    <row r="596" spans="1:7" ht="16.5">
      <c r="A596" s="89" t="s">
        <v>92</v>
      </c>
      <c r="B596" s="57"/>
      <c r="C596" s="56" t="s">
        <v>153</v>
      </c>
      <c r="D596" s="56" t="s">
        <v>51</v>
      </c>
      <c r="E596" s="56" t="s">
        <v>919</v>
      </c>
      <c r="F596" s="56" t="s">
        <v>764</v>
      </c>
      <c r="G596" s="77">
        <f>'прил.6'!G524</f>
        <v>792.7</v>
      </c>
    </row>
    <row r="597" spans="1:7" ht="16.5">
      <c r="A597" s="91" t="s">
        <v>891</v>
      </c>
      <c r="B597" s="57">
        <v>806</v>
      </c>
      <c r="C597" s="46" t="s">
        <v>153</v>
      </c>
      <c r="D597" s="46" t="s">
        <v>51</v>
      </c>
      <c r="E597" s="46" t="s">
        <v>251</v>
      </c>
      <c r="F597" s="46"/>
      <c r="G597" s="77">
        <f>G598+G600</f>
        <v>14856.400000000001</v>
      </c>
    </row>
    <row r="598" spans="1:7" ht="16.5">
      <c r="A598" s="87" t="s">
        <v>779</v>
      </c>
      <c r="B598" s="57">
        <v>806</v>
      </c>
      <c r="C598" s="46" t="s">
        <v>153</v>
      </c>
      <c r="D598" s="46" t="s">
        <v>51</v>
      </c>
      <c r="E598" s="46" t="s">
        <v>702</v>
      </c>
      <c r="F598" s="46"/>
      <c r="G598" s="77">
        <f>G599</f>
        <v>401.7</v>
      </c>
    </row>
    <row r="599" spans="1:7" ht="16.5">
      <c r="A599" s="88" t="s">
        <v>92</v>
      </c>
      <c r="B599" s="57">
        <v>806</v>
      </c>
      <c r="C599" s="46" t="s">
        <v>153</v>
      </c>
      <c r="D599" s="46" t="s">
        <v>51</v>
      </c>
      <c r="E599" s="46" t="s">
        <v>702</v>
      </c>
      <c r="F599" s="46" t="s">
        <v>764</v>
      </c>
      <c r="G599" s="77">
        <f>'прил.6'!G527</f>
        <v>401.7</v>
      </c>
    </row>
    <row r="600" spans="1:7" ht="16.5">
      <c r="A600" s="87" t="s">
        <v>759</v>
      </c>
      <c r="B600" s="57">
        <v>806</v>
      </c>
      <c r="C600" s="46" t="s">
        <v>153</v>
      </c>
      <c r="D600" s="46" t="s">
        <v>51</v>
      </c>
      <c r="E600" s="46" t="s">
        <v>252</v>
      </c>
      <c r="F600" s="65"/>
      <c r="G600" s="77">
        <f>G601</f>
        <v>14454.7</v>
      </c>
    </row>
    <row r="601" spans="1:7" ht="16.5">
      <c r="A601" s="88" t="s">
        <v>92</v>
      </c>
      <c r="B601" s="57">
        <v>806</v>
      </c>
      <c r="C601" s="46" t="s">
        <v>153</v>
      </c>
      <c r="D601" s="46" t="s">
        <v>51</v>
      </c>
      <c r="E601" s="46" t="s">
        <v>252</v>
      </c>
      <c r="F601" s="46" t="s">
        <v>764</v>
      </c>
      <c r="G601" s="77">
        <f>'прил.6'!G529</f>
        <v>14454.7</v>
      </c>
    </row>
    <row r="602" spans="1:7" ht="16.5">
      <c r="A602" s="87" t="s">
        <v>894</v>
      </c>
      <c r="B602" s="57">
        <v>806</v>
      </c>
      <c r="C602" s="46" t="s">
        <v>153</v>
      </c>
      <c r="D602" s="46" t="s">
        <v>51</v>
      </c>
      <c r="E602" s="46" t="s">
        <v>255</v>
      </c>
      <c r="F602" s="46"/>
      <c r="G602" s="77">
        <f>G603+G605</f>
        <v>37791.6</v>
      </c>
    </row>
    <row r="603" spans="1:7" ht="16.5">
      <c r="A603" s="87" t="s">
        <v>779</v>
      </c>
      <c r="B603" s="57">
        <v>806</v>
      </c>
      <c r="C603" s="46" t="s">
        <v>153</v>
      </c>
      <c r="D603" s="46" t="s">
        <v>51</v>
      </c>
      <c r="E603" s="46" t="s">
        <v>703</v>
      </c>
      <c r="F603" s="46"/>
      <c r="G603" s="77">
        <f>G604</f>
        <v>642.2</v>
      </c>
    </row>
    <row r="604" spans="1:7" ht="16.5">
      <c r="A604" s="88" t="s">
        <v>92</v>
      </c>
      <c r="B604" s="57">
        <v>806</v>
      </c>
      <c r="C604" s="46" t="s">
        <v>153</v>
      </c>
      <c r="D604" s="46" t="s">
        <v>51</v>
      </c>
      <c r="E604" s="46" t="s">
        <v>703</v>
      </c>
      <c r="F604" s="46" t="s">
        <v>764</v>
      </c>
      <c r="G604" s="77">
        <f>'прил.6'!G532</f>
        <v>642.2</v>
      </c>
    </row>
    <row r="605" spans="1:7" ht="16.5">
      <c r="A605" s="87" t="s">
        <v>759</v>
      </c>
      <c r="B605" s="57">
        <v>806</v>
      </c>
      <c r="C605" s="46" t="s">
        <v>153</v>
      </c>
      <c r="D605" s="46" t="s">
        <v>51</v>
      </c>
      <c r="E605" s="46" t="s">
        <v>256</v>
      </c>
      <c r="F605" s="46"/>
      <c r="G605" s="77">
        <f>G606</f>
        <v>37149.4</v>
      </c>
    </row>
    <row r="606" spans="1:7" ht="16.5">
      <c r="A606" s="88" t="s">
        <v>92</v>
      </c>
      <c r="B606" s="57">
        <v>806</v>
      </c>
      <c r="C606" s="46" t="s">
        <v>153</v>
      </c>
      <c r="D606" s="46" t="s">
        <v>51</v>
      </c>
      <c r="E606" s="46" t="s">
        <v>256</v>
      </c>
      <c r="F606" s="46" t="s">
        <v>764</v>
      </c>
      <c r="G606" s="77">
        <f>'прил.6'!G534+'прил.6'!G1128</f>
        <v>37149.4</v>
      </c>
    </row>
    <row r="607" spans="1:7" ht="16.5" hidden="1">
      <c r="A607" s="91" t="s">
        <v>232</v>
      </c>
      <c r="B607" s="57">
        <v>806</v>
      </c>
      <c r="C607" s="46" t="s">
        <v>153</v>
      </c>
      <c r="D607" s="46" t="s">
        <v>51</v>
      </c>
      <c r="E607" s="46" t="s">
        <v>664</v>
      </c>
      <c r="F607" s="46"/>
      <c r="G607" s="77">
        <f>G608</f>
        <v>0</v>
      </c>
    </row>
    <row r="608" spans="1:7" ht="88.5" customHeight="1" hidden="1">
      <c r="A608" s="91" t="s">
        <v>38</v>
      </c>
      <c r="B608" s="57">
        <v>806</v>
      </c>
      <c r="C608" s="46" t="s">
        <v>153</v>
      </c>
      <c r="D608" s="46" t="s">
        <v>51</v>
      </c>
      <c r="E608" s="46" t="s">
        <v>189</v>
      </c>
      <c r="F608" s="46"/>
      <c r="G608" s="77">
        <f>G609</f>
        <v>0</v>
      </c>
    </row>
    <row r="609" spans="1:7" ht="18" customHeight="1" hidden="1">
      <c r="A609" s="88" t="s">
        <v>92</v>
      </c>
      <c r="B609" s="57">
        <v>806</v>
      </c>
      <c r="C609" s="46" t="s">
        <v>153</v>
      </c>
      <c r="D609" s="46" t="s">
        <v>51</v>
      </c>
      <c r="E609" s="46" t="s">
        <v>189</v>
      </c>
      <c r="F609" s="46" t="s">
        <v>764</v>
      </c>
      <c r="G609" s="77">
        <f>'прил.6'!G537</f>
        <v>0</v>
      </c>
    </row>
    <row r="610" spans="1:7" ht="18" customHeight="1">
      <c r="A610" s="163" t="s">
        <v>540</v>
      </c>
      <c r="B610" s="57"/>
      <c r="C610" s="56" t="s">
        <v>153</v>
      </c>
      <c r="D610" s="56" t="s">
        <v>51</v>
      </c>
      <c r="E610" s="56" t="s">
        <v>492</v>
      </c>
      <c r="F610" s="56"/>
      <c r="G610" s="77">
        <f>G611</f>
        <v>96</v>
      </c>
    </row>
    <row r="611" spans="1:7" ht="18" customHeight="1">
      <c r="A611" s="159" t="s">
        <v>904</v>
      </c>
      <c r="B611" s="57"/>
      <c r="C611" s="56" t="s">
        <v>153</v>
      </c>
      <c r="D611" s="56" t="s">
        <v>51</v>
      </c>
      <c r="E611" s="56" t="s">
        <v>644</v>
      </c>
      <c r="F611" s="56"/>
      <c r="G611" s="77">
        <f>G612</f>
        <v>96</v>
      </c>
    </row>
    <row r="612" spans="1:7" ht="18" customHeight="1">
      <c r="A612" s="159" t="s">
        <v>538</v>
      </c>
      <c r="B612" s="57"/>
      <c r="C612" s="56" t="s">
        <v>153</v>
      </c>
      <c r="D612" s="56" t="s">
        <v>51</v>
      </c>
      <c r="E612" s="56" t="s">
        <v>539</v>
      </c>
      <c r="F612" s="56"/>
      <c r="G612" s="77">
        <f>G613</f>
        <v>96</v>
      </c>
    </row>
    <row r="613" spans="1:7" ht="18" customHeight="1">
      <c r="A613" s="89" t="s">
        <v>92</v>
      </c>
      <c r="B613" s="57"/>
      <c r="C613" s="56" t="s">
        <v>153</v>
      </c>
      <c r="D613" s="56" t="s">
        <v>51</v>
      </c>
      <c r="E613" s="56" t="s">
        <v>539</v>
      </c>
      <c r="F613" s="56" t="s">
        <v>764</v>
      </c>
      <c r="G613" s="77">
        <f>'прил.6'!G541</f>
        <v>96</v>
      </c>
    </row>
    <row r="614" spans="1:7" ht="18" customHeight="1">
      <c r="A614" s="87" t="s">
        <v>895</v>
      </c>
      <c r="B614" s="57">
        <v>806</v>
      </c>
      <c r="C614" s="46" t="s">
        <v>153</v>
      </c>
      <c r="D614" s="46" t="s">
        <v>52</v>
      </c>
      <c r="E614" s="46"/>
      <c r="F614" s="46"/>
      <c r="G614" s="77">
        <f>G615+G620</f>
        <v>3246.1000000000004</v>
      </c>
    </row>
    <row r="615" spans="1:7" ht="18" customHeight="1">
      <c r="A615" s="91" t="s">
        <v>891</v>
      </c>
      <c r="B615" s="57">
        <v>806</v>
      </c>
      <c r="C615" s="46" t="s">
        <v>153</v>
      </c>
      <c r="D615" s="46" t="s">
        <v>52</v>
      </c>
      <c r="E615" s="46" t="s">
        <v>251</v>
      </c>
      <c r="F615" s="46"/>
      <c r="G615" s="77">
        <f>G616+G618</f>
        <v>2923.8</v>
      </c>
    </row>
    <row r="616" spans="1:7" ht="18.75" customHeight="1">
      <c r="A616" s="87" t="s">
        <v>779</v>
      </c>
      <c r="B616" s="57">
        <v>806</v>
      </c>
      <c r="C616" s="46" t="s">
        <v>153</v>
      </c>
      <c r="D616" s="46" t="s">
        <v>52</v>
      </c>
      <c r="E616" s="46" t="s">
        <v>702</v>
      </c>
      <c r="F616" s="46"/>
      <c r="G616" s="77">
        <f>G617</f>
        <v>49.5</v>
      </c>
    </row>
    <row r="617" spans="1:7" ht="18.75" customHeight="1">
      <c r="A617" s="88" t="s">
        <v>92</v>
      </c>
      <c r="B617" s="57">
        <v>806</v>
      </c>
      <c r="C617" s="46" t="s">
        <v>153</v>
      </c>
      <c r="D617" s="46" t="s">
        <v>52</v>
      </c>
      <c r="E617" s="46" t="s">
        <v>702</v>
      </c>
      <c r="F617" s="46" t="s">
        <v>764</v>
      </c>
      <c r="G617" s="77">
        <f>'прил.6'!G545</f>
        <v>49.5</v>
      </c>
    </row>
    <row r="618" spans="1:7" ht="18" customHeight="1">
      <c r="A618" s="87" t="s">
        <v>759</v>
      </c>
      <c r="B618" s="57">
        <v>806</v>
      </c>
      <c r="C618" s="46" t="s">
        <v>153</v>
      </c>
      <c r="D618" s="46" t="s">
        <v>52</v>
      </c>
      <c r="E618" s="46" t="s">
        <v>252</v>
      </c>
      <c r="F618" s="65"/>
      <c r="G618" s="77">
        <f>G619</f>
        <v>2874.3</v>
      </c>
    </row>
    <row r="619" spans="1:7" s="20" customFormat="1" ht="20.25" customHeight="1">
      <c r="A619" s="88" t="s">
        <v>92</v>
      </c>
      <c r="B619" s="57">
        <v>806</v>
      </c>
      <c r="C619" s="46" t="s">
        <v>153</v>
      </c>
      <c r="D619" s="46" t="s">
        <v>52</v>
      </c>
      <c r="E619" s="46" t="s">
        <v>252</v>
      </c>
      <c r="F619" s="46" t="s">
        <v>764</v>
      </c>
      <c r="G619" s="77">
        <f>'прил.6'!G547</f>
        <v>2874.3</v>
      </c>
    </row>
    <row r="620" spans="1:7" s="21" customFormat="1" ht="18" customHeight="1">
      <c r="A620" s="87" t="s">
        <v>894</v>
      </c>
      <c r="B620" s="57"/>
      <c r="C620" s="46" t="s">
        <v>153</v>
      </c>
      <c r="D620" s="46" t="s">
        <v>52</v>
      </c>
      <c r="E620" s="46" t="s">
        <v>255</v>
      </c>
      <c r="F620" s="46"/>
      <c r="G620" s="77">
        <f>G621+G623</f>
        <v>322.3</v>
      </c>
    </row>
    <row r="621" spans="1:7" ht="18" customHeight="1">
      <c r="A621" s="87" t="s">
        <v>779</v>
      </c>
      <c r="B621" s="57"/>
      <c r="C621" s="46" t="s">
        <v>153</v>
      </c>
      <c r="D621" s="46" t="s">
        <v>52</v>
      </c>
      <c r="E621" s="46" t="s">
        <v>703</v>
      </c>
      <c r="F621" s="46"/>
      <c r="G621" s="77">
        <f>G622</f>
        <v>34</v>
      </c>
    </row>
    <row r="622" spans="1:7" ht="18" customHeight="1">
      <c r="A622" s="88" t="s">
        <v>92</v>
      </c>
      <c r="B622" s="57"/>
      <c r="C622" s="46" t="s">
        <v>153</v>
      </c>
      <c r="D622" s="46" t="s">
        <v>52</v>
      </c>
      <c r="E622" s="46" t="s">
        <v>703</v>
      </c>
      <c r="F622" s="46" t="s">
        <v>764</v>
      </c>
      <c r="G622" s="77">
        <f>'прил.6'!G550</f>
        <v>34</v>
      </c>
    </row>
    <row r="623" spans="1:7" ht="18" customHeight="1">
      <c r="A623" s="87" t="s">
        <v>759</v>
      </c>
      <c r="B623" s="57"/>
      <c r="C623" s="46" t="s">
        <v>153</v>
      </c>
      <c r="D623" s="46" t="s">
        <v>52</v>
      </c>
      <c r="E623" s="46" t="s">
        <v>256</v>
      </c>
      <c r="F623" s="46"/>
      <c r="G623" s="77">
        <f>G624</f>
        <v>288.3</v>
      </c>
    </row>
    <row r="624" spans="1:7" ht="18" customHeight="1">
      <c r="A624" s="88" t="s">
        <v>92</v>
      </c>
      <c r="B624" s="57"/>
      <c r="C624" s="46" t="s">
        <v>153</v>
      </c>
      <c r="D624" s="46" t="s">
        <v>52</v>
      </c>
      <c r="E624" s="46" t="s">
        <v>256</v>
      </c>
      <c r="F624" s="46" t="s">
        <v>764</v>
      </c>
      <c r="G624" s="77">
        <f>'прил.6'!G552</f>
        <v>288.3</v>
      </c>
    </row>
    <row r="625" spans="1:7" ht="16.5">
      <c r="A625" s="91" t="s">
        <v>896</v>
      </c>
      <c r="B625" s="57">
        <v>806</v>
      </c>
      <c r="C625" s="46" t="s">
        <v>153</v>
      </c>
      <c r="D625" s="46" t="s">
        <v>53</v>
      </c>
      <c r="E625" s="46"/>
      <c r="F625" s="46"/>
      <c r="G625" s="77">
        <f>G626+G633</f>
        <v>157431.40000000002</v>
      </c>
    </row>
    <row r="626" spans="1:7" s="13" customFormat="1" ht="16.5">
      <c r="A626" s="87" t="s">
        <v>897</v>
      </c>
      <c r="B626" s="57">
        <v>806</v>
      </c>
      <c r="C626" s="46" t="s">
        <v>153</v>
      </c>
      <c r="D626" s="46" t="s">
        <v>53</v>
      </c>
      <c r="E626" s="46" t="s">
        <v>257</v>
      </c>
      <c r="F626" s="46"/>
      <c r="G626" s="77">
        <f>G629+G631+G627</f>
        <v>139888.7</v>
      </c>
    </row>
    <row r="627" spans="1:7" s="13" customFormat="1" ht="49.5">
      <c r="A627" s="97" t="s">
        <v>427</v>
      </c>
      <c r="B627" s="57"/>
      <c r="C627" s="56" t="s">
        <v>153</v>
      </c>
      <c r="D627" s="56" t="s">
        <v>53</v>
      </c>
      <c r="E627" s="56" t="s">
        <v>128</v>
      </c>
      <c r="F627" s="56"/>
      <c r="G627" s="77">
        <f>G628</f>
        <v>18288.6</v>
      </c>
    </row>
    <row r="628" spans="1:7" s="13" customFormat="1" ht="16.5">
      <c r="A628" s="89" t="s">
        <v>92</v>
      </c>
      <c r="B628" s="57"/>
      <c r="C628" s="56" t="s">
        <v>153</v>
      </c>
      <c r="D628" s="56" t="s">
        <v>53</v>
      </c>
      <c r="E628" s="56" t="s">
        <v>128</v>
      </c>
      <c r="F628" s="56" t="s">
        <v>764</v>
      </c>
      <c r="G628" s="77">
        <f>'прил.6'!G556</f>
        <v>18288.6</v>
      </c>
    </row>
    <row r="629" spans="1:7" s="13" customFormat="1" ht="16.5">
      <c r="A629" s="87" t="s">
        <v>779</v>
      </c>
      <c r="B629" s="57">
        <v>806</v>
      </c>
      <c r="C629" s="46" t="s">
        <v>153</v>
      </c>
      <c r="D629" s="46" t="s">
        <v>53</v>
      </c>
      <c r="E629" s="46" t="s">
        <v>58</v>
      </c>
      <c r="F629" s="46"/>
      <c r="G629" s="77">
        <f>G630</f>
        <v>321.1</v>
      </c>
    </row>
    <row r="630" spans="1:7" ht="16.5">
      <c r="A630" s="88" t="s">
        <v>92</v>
      </c>
      <c r="B630" s="57">
        <v>806</v>
      </c>
      <c r="C630" s="46" t="s">
        <v>153</v>
      </c>
      <c r="D630" s="46" t="s">
        <v>53</v>
      </c>
      <c r="E630" s="46" t="s">
        <v>58</v>
      </c>
      <c r="F630" s="46" t="s">
        <v>764</v>
      </c>
      <c r="G630" s="77">
        <f>'прил.6'!G558</f>
        <v>321.1</v>
      </c>
    </row>
    <row r="631" spans="1:7" ht="16.5">
      <c r="A631" s="87" t="s">
        <v>759</v>
      </c>
      <c r="B631" s="57">
        <v>806</v>
      </c>
      <c r="C631" s="46" t="s">
        <v>153</v>
      </c>
      <c r="D631" s="46" t="s">
        <v>53</v>
      </c>
      <c r="E631" s="46" t="s">
        <v>258</v>
      </c>
      <c r="F631" s="46"/>
      <c r="G631" s="77">
        <f>G632</f>
        <v>121279</v>
      </c>
    </row>
    <row r="632" spans="1:7" ht="16.5">
      <c r="A632" s="88" t="s">
        <v>92</v>
      </c>
      <c r="B632" s="57">
        <v>806</v>
      </c>
      <c r="C632" s="46" t="s">
        <v>153</v>
      </c>
      <c r="D632" s="46" t="s">
        <v>53</v>
      </c>
      <c r="E632" s="46" t="s">
        <v>258</v>
      </c>
      <c r="F632" s="46" t="s">
        <v>764</v>
      </c>
      <c r="G632" s="77">
        <f>'прил.6'!G560</f>
        <v>121279</v>
      </c>
    </row>
    <row r="633" spans="1:7" ht="18.75" customHeight="1">
      <c r="A633" s="91" t="s">
        <v>898</v>
      </c>
      <c r="B633" s="57">
        <v>806</v>
      </c>
      <c r="C633" s="46" t="s">
        <v>153</v>
      </c>
      <c r="D633" s="46" t="s">
        <v>53</v>
      </c>
      <c r="E633" s="46" t="s">
        <v>664</v>
      </c>
      <c r="F633" s="46"/>
      <c r="G633" s="77">
        <f>G634</f>
        <v>17542.7</v>
      </c>
    </row>
    <row r="634" spans="1:7" ht="51" customHeight="1">
      <c r="A634" s="89" t="s">
        <v>610</v>
      </c>
      <c r="B634" s="57">
        <v>806</v>
      </c>
      <c r="C634" s="46" t="s">
        <v>153</v>
      </c>
      <c r="D634" s="46" t="s">
        <v>53</v>
      </c>
      <c r="E634" s="46" t="s">
        <v>190</v>
      </c>
      <c r="F634" s="46"/>
      <c r="G634" s="77">
        <f>G635</f>
        <v>17542.7</v>
      </c>
    </row>
    <row r="635" spans="1:7" ht="16.5">
      <c r="A635" s="88" t="s">
        <v>92</v>
      </c>
      <c r="B635" s="57">
        <v>806</v>
      </c>
      <c r="C635" s="46" t="s">
        <v>153</v>
      </c>
      <c r="D635" s="46" t="s">
        <v>53</v>
      </c>
      <c r="E635" s="46" t="s">
        <v>190</v>
      </c>
      <c r="F635" s="46" t="s">
        <v>764</v>
      </c>
      <c r="G635" s="77">
        <f>'прил.6'!G563</f>
        <v>17542.7</v>
      </c>
    </row>
    <row r="636" spans="1:7" ht="16.5">
      <c r="A636" s="91" t="s">
        <v>899</v>
      </c>
      <c r="B636" s="57">
        <v>806</v>
      </c>
      <c r="C636" s="46" t="s">
        <v>153</v>
      </c>
      <c r="D636" s="46" t="s">
        <v>155</v>
      </c>
      <c r="E636" s="46"/>
      <c r="F636" s="46"/>
      <c r="G636" s="77">
        <f>G637</f>
        <v>8052.8</v>
      </c>
    </row>
    <row r="637" spans="1:7" ht="16.5">
      <c r="A637" s="87" t="s">
        <v>900</v>
      </c>
      <c r="B637" s="57">
        <v>806</v>
      </c>
      <c r="C637" s="46" t="s">
        <v>153</v>
      </c>
      <c r="D637" s="46" t="s">
        <v>155</v>
      </c>
      <c r="E637" s="46" t="s">
        <v>259</v>
      </c>
      <c r="F637" s="46"/>
      <c r="G637" s="77">
        <f>G638+G640</f>
        <v>8052.8</v>
      </c>
    </row>
    <row r="638" spans="1:7" ht="17.25" customHeight="1">
      <c r="A638" s="87" t="s">
        <v>779</v>
      </c>
      <c r="B638" s="57">
        <v>806</v>
      </c>
      <c r="C638" s="46" t="s">
        <v>153</v>
      </c>
      <c r="D638" s="46" t="s">
        <v>155</v>
      </c>
      <c r="E638" s="46" t="s">
        <v>704</v>
      </c>
      <c r="F638" s="46"/>
      <c r="G638" s="77">
        <f>G639</f>
        <v>107.3</v>
      </c>
    </row>
    <row r="639" spans="1:7" ht="16.5">
      <c r="A639" s="88" t="s">
        <v>92</v>
      </c>
      <c r="B639" s="57">
        <v>806</v>
      </c>
      <c r="C639" s="46" t="s">
        <v>153</v>
      </c>
      <c r="D639" s="46" t="s">
        <v>155</v>
      </c>
      <c r="E639" s="46" t="s">
        <v>704</v>
      </c>
      <c r="F639" s="46" t="s">
        <v>764</v>
      </c>
      <c r="G639" s="77">
        <f>'прил.6'!G567</f>
        <v>107.3</v>
      </c>
    </row>
    <row r="640" spans="1:7" ht="15.75" customHeight="1">
      <c r="A640" s="87" t="s">
        <v>759</v>
      </c>
      <c r="B640" s="57">
        <v>806</v>
      </c>
      <c r="C640" s="46" t="s">
        <v>153</v>
      </c>
      <c r="D640" s="46" t="s">
        <v>155</v>
      </c>
      <c r="E640" s="46" t="s">
        <v>260</v>
      </c>
      <c r="F640" s="46"/>
      <c r="G640" s="77">
        <f>G641</f>
        <v>7945.5</v>
      </c>
    </row>
    <row r="641" spans="1:7" ht="18" customHeight="1">
      <c r="A641" s="88" t="s">
        <v>92</v>
      </c>
      <c r="B641" s="57">
        <v>806</v>
      </c>
      <c r="C641" s="46" t="s">
        <v>153</v>
      </c>
      <c r="D641" s="46" t="s">
        <v>155</v>
      </c>
      <c r="E641" s="46" t="s">
        <v>260</v>
      </c>
      <c r="F641" s="46" t="s">
        <v>764</v>
      </c>
      <c r="G641" s="77">
        <f>'прил.6'!G569</f>
        <v>7945.5</v>
      </c>
    </row>
    <row r="642" spans="1:7" ht="19.5" customHeight="1">
      <c r="A642" s="91" t="s">
        <v>901</v>
      </c>
      <c r="B642" s="57">
        <v>806</v>
      </c>
      <c r="C642" s="46" t="s">
        <v>153</v>
      </c>
      <c r="D642" s="46" t="s">
        <v>153</v>
      </c>
      <c r="E642" s="46"/>
      <c r="F642" s="46"/>
      <c r="G642" s="77">
        <f>G643+G647+G658+G678+G686+G663+G669+G654</f>
        <v>178095</v>
      </c>
    </row>
    <row r="643" spans="1:7" ht="54" customHeight="1">
      <c r="A643" s="88" t="s">
        <v>140</v>
      </c>
      <c r="B643" s="57">
        <v>806</v>
      </c>
      <c r="C643" s="46" t="s">
        <v>153</v>
      </c>
      <c r="D643" s="46" t="s">
        <v>153</v>
      </c>
      <c r="E643" s="46" t="s">
        <v>141</v>
      </c>
      <c r="F643" s="46"/>
      <c r="G643" s="77">
        <f>G644</f>
        <v>10383.9</v>
      </c>
    </row>
    <row r="644" spans="1:7" ht="16.5">
      <c r="A644" s="88" t="s">
        <v>775</v>
      </c>
      <c r="B644" s="57">
        <v>806</v>
      </c>
      <c r="C644" s="46" t="s">
        <v>153</v>
      </c>
      <c r="D644" s="46" t="s">
        <v>153</v>
      </c>
      <c r="E644" s="46" t="s">
        <v>143</v>
      </c>
      <c r="F644" s="46"/>
      <c r="G644" s="77">
        <f>G645</f>
        <v>10383.9</v>
      </c>
    </row>
    <row r="645" spans="1:7" ht="17.25" customHeight="1">
      <c r="A645" s="88" t="s">
        <v>514</v>
      </c>
      <c r="B645" s="57">
        <v>806</v>
      </c>
      <c r="C645" s="46" t="s">
        <v>153</v>
      </c>
      <c r="D645" s="46" t="s">
        <v>153</v>
      </c>
      <c r="E645" s="46" t="s">
        <v>143</v>
      </c>
      <c r="F645" s="46" t="s">
        <v>358</v>
      </c>
      <c r="G645" s="77">
        <f>'прил.6'!G573</f>
        <v>10383.9</v>
      </c>
    </row>
    <row r="646" spans="1:7" ht="17.25" customHeight="1" hidden="1">
      <c r="A646" s="88"/>
      <c r="B646" s="57"/>
      <c r="C646" s="46"/>
      <c r="D646" s="46"/>
      <c r="E646" s="46"/>
      <c r="F646" s="46"/>
      <c r="G646" s="77"/>
    </row>
    <row r="647" spans="1:7" ht="17.25" customHeight="1">
      <c r="A647" s="88" t="s">
        <v>240</v>
      </c>
      <c r="B647" s="57"/>
      <c r="C647" s="46" t="s">
        <v>153</v>
      </c>
      <c r="D647" s="46" t="s">
        <v>153</v>
      </c>
      <c r="E647" s="46" t="s">
        <v>59</v>
      </c>
      <c r="F647" s="46"/>
      <c r="G647" s="77">
        <f>G648+G650+G652</f>
        <v>404.09999999999997</v>
      </c>
    </row>
    <row r="648" spans="1:7" ht="17.25" customHeight="1" hidden="1">
      <c r="A648" s="88" t="s">
        <v>8</v>
      </c>
      <c r="B648" s="57"/>
      <c r="C648" s="51" t="s">
        <v>153</v>
      </c>
      <c r="D648" s="46" t="s">
        <v>153</v>
      </c>
      <c r="E648" s="46" t="s">
        <v>64</v>
      </c>
      <c r="F648" s="46"/>
      <c r="G648" s="81">
        <f>G649</f>
        <v>0</v>
      </c>
    </row>
    <row r="649" spans="1:7" ht="17.25" customHeight="1" hidden="1">
      <c r="A649" s="91" t="s">
        <v>582</v>
      </c>
      <c r="B649" s="57"/>
      <c r="C649" s="51" t="s">
        <v>153</v>
      </c>
      <c r="D649" s="46" t="s">
        <v>153</v>
      </c>
      <c r="E649" s="46" t="s">
        <v>64</v>
      </c>
      <c r="F649" s="46" t="s">
        <v>77</v>
      </c>
      <c r="G649" s="81">
        <f>'прил.6'!G1267</f>
        <v>0</v>
      </c>
    </row>
    <row r="650" spans="1:7" ht="17.25" customHeight="1">
      <c r="A650" s="89" t="s">
        <v>912</v>
      </c>
      <c r="B650" s="57">
        <v>841</v>
      </c>
      <c r="C650" s="51" t="s">
        <v>153</v>
      </c>
      <c r="D650" s="46" t="s">
        <v>153</v>
      </c>
      <c r="E650" s="46" t="s">
        <v>911</v>
      </c>
      <c r="F650" s="46"/>
      <c r="G650" s="81">
        <f>G651</f>
        <v>399.9</v>
      </c>
    </row>
    <row r="651" spans="1:7" ht="17.25" customHeight="1">
      <c r="A651" s="91" t="s">
        <v>348</v>
      </c>
      <c r="B651" s="57">
        <v>841</v>
      </c>
      <c r="C651" s="51" t="s">
        <v>153</v>
      </c>
      <c r="D651" s="46" t="s">
        <v>153</v>
      </c>
      <c r="E651" s="46" t="s">
        <v>911</v>
      </c>
      <c r="F651" s="46" t="s">
        <v>77</v>
      </c>
      <c r="G651" s="81">
        <f>'прил.6'!G1269</f>
        <v>399.9</v>
      </c>
    </row>
    <row r="652" spans="1:7" ht="32.25" customHeight="1">
      <c r="A652" s="96" t="s">
        <v>819</v>
      </c>
      <c r="B652" s="57"/>
      <c r="C652" s="51" t="s">
        <v>153</v>
      </c>
      <c r="D652" s="46" t="s">
        <v>153</v>
      </c>
      <c r="E652" s="46" t="s">
        <v>820</v>
      </c>
      <c r="F652" s="46"/>
      <c r="G652" s="81">
        <f>G653</f>
        <v>4.2</v>
      </c>
    </row>
    <row r="653" spans="1:7" ht="17.25" customHeight="1">
      <c r="A653" s="96" t="s">
        <v>582</v>
      </c>
      <c r="B653" s="57"/>
      <c r="C653" s="51" t="s">
        <v>153</v>
      </c>
      <c r="D653" s="46" t="s">
        <v>153</v>
      </c>
      <c r="E653" s="46" t="s">
        <v>820</v>
      </c>
      <c r="F653" s="46" t="s">
        <v>77</v>
      </c>
      <c r="G653" s="81">
        <f>'прил.6'!G1271</f>
        <v>4.2</v>
      </c>
    </row>
    <row r="654" spans="1:7" ht="17.25" customHeight="1" hidden="1">
      <c r="A654" s="91" t="s">
        <v>901</v>
      </c>
      <c r="B654" s="57"/>
      <c r="C654" s="51" t="s">
        <v>153</v>
      </c>
      <c r="D654" s="46" t="s">
        <v>153</v>
      </c>
      <c r="E654" s="46"/>
      <c r="F654" s="46"/>
      <c r="G654" s="81">
        <f>G655</f>
        <v>143273.4</v>
      </c>
    </row>
    <row r="655" spans="1:7" ht="32.25" customHeight="1">
      <c r="A655" s="164" t="s">
        <v>117</v>
      </c>
      <c r="B655" s="57"/>
      <c r="C655" s="51" t="s">
        <v>153</v>
      </c>
      <c r="D655" s="46" t="s">
        <v>153</v>
      </c>
      <c r="E655" s="46" t="s">
        <v>101</v>
      </c>
      <c r="F655" s="46"/>
      <c r="G655" s="81">
        <f>G656</f>
        <v>143273.4</v>
      </c>
    </row>
    <row r="656" spans="1:7" ht="48.75" customHeight="1">
      <c r="A656" s="154" t="s">
        <v>118</v>
      </c>
      <c r="B656" s="57"/>
      <c r="C656" s="51" t="s">
        <v>153</v>
      </c>
      <c r="D656" s="46" t="s">
        <v>153</v>
      </c>
      <c r="E656" s="46" t="s">
        <v>100</v>
      </c>
      <c r="F656" s="46"/>
      <c r="G656" s="81">
        <f>G657</f>
        <v>143273.4</v>
      </c>
    </row>
    <row r="657" spans="1:7" ht="17.25" customHeight="1">
      <c r="A657" s="89" t="s">
        <v>92</v>
      </c>
      <c r="B657" s="57"/>
      <c r="C657" s="51" t="s">
        <v>153</v>
      </c>
      <c r="D657" s="46" t="s">
        <v>153</v>
      </c>
      <c r="E657" s="46" t="s">
        <v>100</v>
      </c>
      <c r="F657" s="46" t="s">
        <v>764</v>
      </c>
      <c r="G657" s="81">
        <f>'прил.6'!G1136</f>
        <v>143273.4</v>
      </c>
    </row>
    <row r="658" spans="1:7" ht="53.25" customHeight="1">
      <c r="A658" s="88" t="s">
        <v>882</v>
      </c>
      <c r="B658" s="57">
        <v>806</v>
      </c>
      <c r="C658" s="46" t="s">
        <v>153</v>
      </c>
      <c r="D658" s="46" t="s">
        <v>153</v>
      </c>
      <c r="E658" s="46" t="s">
        <v>752</v>
      </c>
      <c r="F658" s="46"/>
      <c r="G658" s="77">
        <f>G659+G661</f>
        <v>9363.4</v>
      </c>
    </row>
    <row r="659" spans="1:7" ht="16.5" hidden="1">
      <c r="A659" s="87" t="s">
        <v>697</v>
      </c>
      <c r="B659" s="57">
        <v>806</v>
      </c>
      <c r="C659" s="46" t="s">
        <v>153</v>
      </c>
      <c r="D659" s="46" t="s">
        <v>153</v>
      </c>
      <c r="E659" s="46" t="s">
        <v>701</v>
      </c>
      <c r="F659" s="46"/>
      <c r="G659" s="77">
        <f>G660</f>
        <v>0</v>
      </c>
    </row>
    <row r="660" spans="1:7" ht="16.5" hidden="1">
      <c r="A660" s="88" t="s">
        <v>92</v>
      </c>
      <c r="B660" s="57">
        <v>806</v>
      </c>
      <c r="C660" s="46" t="s">
        <v>153</v>
      </c>
      <c r="D660" s="46" t="s">
        <v>153</v>
      </c>
      <c r="E660" s="46" t="s">
        <v>701</v>
      </c>
      <c r="F660" s="46" t="s">
        <v>764</v>
      </c>
      <c r="G660" s="77">
        <f>'прил.6'!G576</f>
        <v>0</v>
      </c>
    </row>
    <row r="661" spans="1:7" ht="16.5">
      <c r="A661" s="87" t="s">
        <v>759</v>
      </c>
      <c r="B661" s="57">
        <v>806</v>
      </c>
      <c r="C661" s="46" t="s">
        <v>153</v>
      </c>
      <c r="D661" s="46" t="s">
        <v>153</v>
      </c>
      <c r="E661" s="46" t="s">
        <v>753</v>
      </c>
      <c r="F661" s="46"/>
      <c r="G661" s="77">
        <f>G662</f>
        <v>9363.4</v>
      </c>
    </row>
    <row r="662" spans="1:7" ht="16.5">
      <c r="A662" s="88" t="s">
        <v>92</v>
      </c>
      <c r="B662" s="57">
        <v>806</v>
      </c>
      <c r="C662" s="46" t="s">
        <v>153</v>
      </c>
      <c r="D662" s="46" t="s">
        <v>153</v>
      </c>
      <c r="E662" s="46" t="s">
        <v>753</v>
      </c>
      <c r="F662" s="46" t="s">
        <v>764</v>
      </c>
      <c r="G662" s="77">
        <f>'прил.6'!G578</f>
        <v>9363.4</v>
      </c>
    </row>
    <row r="663" spans="1:7" ht="31.5" customHeight="1">
      <c r="A663" s="87" t="s">
        <v>902</v>
      </c>
      <c r="B663" s="57">
        <v>806</v>
      </c>
      <c r="C663" s="46" t="s">
        <v>153</v>
      </c>
      <c r="D663" s="46" t="s">
        <v>153</v>
      </c>
      <c r="E663" s="46" t="s">
        <v>261</v>
      </c>
      <c r="F663" s="46"/>
      <c r="G663" s="77">
        <f>G664+G666</f>
        <v>1381.2</v>
      </c>
    </row>
    <row r="664" spans="1:7" ht="16.5" hidden="1">
      <c r="A664" s="87" t="s">
        <v>697</v>
      </c>
      <c r="B664" s="57">
        <v>806</v>
      </c>
      <c r="C664" s="46" t="s">
        <v>153</v>
      </c>
      <c r="D664" s="46" t="s">
        <v>153</v>
      </c>
      <c r="E664" s="46" t="s">
        <v>705</v>
      </c>
      <c r="F664" s="46"/>
      <c r="G664" s="77">
        <f>G665</f>
        <v>0</v>
      </c>
    </row>
    <row r="665" spans="1:7" ht="17.25" customHeight="1" hidden="1">
      <c r="A665" s="88" t="s">
        <v>92</v>
      </c>
      <c r="B665" s="57">
        <v>806</v>
      </c>
      <c r="C665" s="46" t="s">
        <v>153</v>
      </c>
      <c r="D665" s="46" t="s">
        <v>153</v>
      </c>
      <c r="E665" s="46" t="s">
        <v>705</v>
      </c>
      <c r="F665" s="46" t="s">
        <v>764</v>
      </c>
      <c r="G665" s="77">
        <f>'прил.6'!G581</f>
        <v>0</v>
      </c>
    </row>
    <row r="666" spans="1:7" s="20" customFormat="1" ht="17.25" customHeight="1">
      <c r="A666" s="87" t="s">
        <v>759</v>
      </c>
      <c r="B666" s="57">
        <v>806</v>
      </c>
      <c r="C666" s="46" t="s">
        <v>153</v>
      </c>
      <c r="D666" s="46" t="s">
        <v>153</v>
      </c>
      <c r="E666" s="46" t="s">
        <v>262</v>
      </c>
      <c r="F666" s="46"/>
      <c r="G666" s="77">
        <f>G667</f>
        <v>1381.2</v>
      </c>
    </row>
    <row r="667" spans="1:7" s="21" customFormat="1" ht="16.5">
      <c r="A667" s="88" t="s">
        <v>92</v>
      </c>
      <c r="B667" s="57">
        <v>806</v>
      </c>
      <c r="C667" s="46" t="s">
        <v>153</v>
      </c>
      <c r="D667" s="46" t="s">
        <v>153</v>
      </c>
      <c r="E667" s="46" t="s">
        <v>262</v>
      </c>
      <c r="F667" s="46" t="s">
        <v>764</v>
      </c>
      <c r="G667" s="77">
        <f>'прил.6'!G583</f>
        <v>1381.2</v>
      </c>
    </row>
    <row r="668" spans="1:7" s="13" customFormat="1" ht="16.5">
      <c r="A668" s="88" t="s">
        <v>903</v>
      </c>
      <c r="B668" s="57"/>
      <c r="C668" s="46" t="s">
        <v>153</v>
      </c>
      <c r="D668" s="46" t="s">
        <v>153</v>
      </c>
      <c r="E668" s="46" t="s">
        <v>492</v>
      </c>
      <c r="F668" s="46"/>
      <c r="G668" s="77">
        <f>G669</f>
        <v>6881</v>
      </c>
    </row>
    <row r="669" spans="1:7" s="13" customFormat="1" ht="16.5">
      <c r="A669" s="88" t="s">
        <v>904</v>
      </c>
      <c r="B669" s="57"/>
      <c r="C669" s="46" t="s">
        <v>153</v>
      </c>
      <c r="D669" s="46" t="s">
        <v>153</v>
      </c>
      <c r="E669" s="46" t="s">
        <v>644</v>
      </c>
      <c r="F669" s="46"/>
      <c r="G669" s="77">
        <f>G670+G674+G676+G672</f>
        <v>6881</v>
      </c>
    </row>
    <row r="670" spans="1:7" s="13" customFormat="1" ht="33.75" customHeight="1">
      <c r="A670" s="88" t="s">
        <v>611</v>
      </c>
      <c r="B670" s="57"/>
      <c r="C670" s="46" t="s">
        <v>153</v>
      </c>
      <c r="D670" s="46" t="s">
        <v>153</v>
      </c>
      <c r="E670" s="46" t="s">
        <v>643</v>
      </c>
      <c r="F670" s="46"/>
      <c r="G670" s="77">
        <f>G671</f>
        <v>3882.4</v>
      </c>
    </row>
    <row r="671" spans="1:7" s="13" customFormat="1" ht="16.5">
      <c r="A671" s="88" t="s">
        <v>632</v>
      </c>
      <c r="B671" s="57"/>
      <c r="C671" s="46" t="s">
        <v>153</v>
      </c>
      <c r="D671" s="46" t="s">
        <v>153</v>
      </c>
      <c r="E671" s="46" t="s">
        <v>643</v>
      </c>
      <c r="F671" s="46" t="s">
        <v>936</v>
      </c>
      <c r="G671" s="77">
        <f>'прил.6'!G587</f>
        <v>3882.4</v>
      </c>
    </row>
    <row r="672" spans="1:7" s="13" customFormat="1" ht="33">
      <c r="A672" s="99" t="s">
        <v>14</v>
      </c>
      <c r="B672" s="57"/>
      <c r="C672" s="46" t="s">
        <v>153</v>
      </c>
      <c r="D672" s="46" t="s">
        <v>153</v>
      </c>
      <c r="E672" s="46" t="s">
        <v>850</v>
      </c>
      <c r="F672" s="46"/>
      <c r="G672" s="77">
        <f>G673</f>
        <v>150.6</v>
      </c>
    </row>
    <row r="673" spans="1:7" s="13" customFormat="1" ht="16.5">
      <c r="A673" s="99" t="s">
        <v>13</v>
      </c>
      <c r="B673" s="57"/>
      <c r="C673" s="46" t="s">
        <v>263</v>
      </c>
      <c r="D673" s="46" t="s">
        <v>153</v>
      </c>
      <c r="E673" s="46" t="s">
        <v>850</v>
      </c>
      <c r="F673" s="46" t="s">
        <v>936</v>
      </c>
      <c r="G673" s="77">
        <f>'прил.6'!G461+'прил.6'!G589+'прил.6'!G876+'прил.6'!G758+'прил.6'!G804</f>
        <v>150.6</v>
      </c>
    </row>
    <row r="674" spans="1:7" s="13" customFormat="1" ht="33">
      <c r="A674" s="88" t="s">
        <v>852</v>
      </c>
      <c r="B674" s="57"/>
      <c r="C674" s="46" t="s">
        <v>153</v>
      </c>
      <c r="D674" s="46" t="s">
        <v>153</v>
      </c>
      <c r="E674" s="46" t="s">
        <v>401</v>
      </c>
      <c r="F674" s="46"/>
      <c r="G674" s="77">
        <f>G675</f>
        <v>204.5</v>
      </c>
    </row>
    <row r="675" spans="1:7" s="13" customFormat="1" ht="16.5">
      <c r="A675" s="89" t="s">
        <v>632</v>
      </c>
      <c r="B675" s="57"/>
      <c r="C675" s="46" t="s">
        <v>153</v>
      </c>
      <c r="D675" s="46" t="s">
        <v>153</v>
      </c>
      <c r="E675" s="46" t="s">
        <v>401</v>
      </c>
      <c r="F675" s="46" t="s">
        <v>936</v>
      </c>
      <c r="G675" s="77">
        <f>'прил.6'!G591</f>
        <v>204.5</v>
      </c>
    </row>
    <row r="676" spans="1:7" s="13" customFormat="1" ht="33">
      <c r="A676" s="99" t="s">
        <v>218</v>
      </c>
      <c r="B676" s="57"/>
      <c r="C676" s="46" t="s">
        <v>153</v>
      </c>
      <c r="D676" s="46" t="s">
        <v>153</v>
      </c>
      <c r="E676" s="46" t="s">
        <v>12</v>
      </c>
      <c r="F676" s="46"/>
      <c r="G676" s="77">
        <f>G677</f>
        <v>2643.4999999999995</v>
      </c>
    </row>
    <row r="677" spans="1:7" s="13" customFormat="1" ht="16.5">
      <c r="A677" s="99" t="s">
        <v>13</v>
      </c>
      <c r="B677" s="57"/>
      <c r="C677" s="46" t="s">
        <v>263</v>
      </c>
      <c r="D677" s="46" t="s">
        <v>153</v>
      </c>
      <c r="E677" s="46" t="s">
        <v>12</v>
      </c>
      <c r="F677" s="46" t="s">
        <v>936</v>
      </c>
      <c r="G677" s="77">
        <f>'прил.6'!G464+'прил.6'!G760+'прил.6'!G593+'прил.6'!G806+'прил.6'!G878</f>
        <v>2643.4999999999995</v>
      </c>
    </row>
    <row r="678" spans="1:7" ht="16.5">
      <c r="A678" s="88" t="s">
        <v>554</v>
      </c>
      <c r="B678" s="57">
        <v>806</v>
      </c>
      <c r="C678" s="46" t="s">
        <v>153</v>
      </c>
      <c r="D678" s="46" t="s">
        <v>153</v>
      </c>
      <c r="E678" s="46" t="s">
        <v>555</v>
      </c>
      <c r="F678" s="46"/>
      <c r="G678" s="77">
        <f>G681+G683+G679</f>
        <v>2499.9</v>
      </c>
    </row>
    <row r="679" spans="1:7" ht="33" hidden="1">
      <c r="A679" s="156" t="s">
        <v>905</v>
      </c>
      <c r="B679" s="57"/>
      <c r="C679" s="46" t="s">
        <v>153</v>
      </c>
      <c r="D679" s="46" t="s">
        <v>153</v>
      </c>
      <c r="E679" s="46" t="s">
        <v>646</v>
      </c>
      <c r="F679" s="46"/>
      <c r="G679" s="77">
        <f>G680</f>
        <v>0</v>
      </c>
    </row>
    <row r="680" spans="1:7" ht="33" hidden="1">
      <c r="A680" s="88" t="s">
        <v>803</v>
      </c>
      <c r="B680" s="57"/>
      <c r="C680" s="46" t="s">
        <v>153</v>
      </c>
      <c r="D680" s="46" t="s">
        <v>153</v>
      </c>
      <c r="E680" s="46" t="s">
        <v>646</v>
      </c>
      <c r="F680" s="46" t="s">
        <v>419</v>
      </c>
      <c r="G680" s="77">
        <f>'прил.6'!G596</f>
        <v>0</v>
      </c>
    </row>
    <row r="681" spans="1:7" ht="34.5" customHeight="1">
      <c r="A681" s="88" t="s">
        <v>853</v>
      </c>
      <c r="B681" s="57">
        <v>806</v>
      </c>
      <c r="C681" s="46" t="s">
        <v>153</v>
      </c>
      <c r="D681" s="46" t="s">
        <v>153</v>
      </c>
      <c r="E681" s="46" t="s">
        <v>191</v>
      </c>
      <c r="F681" s="46"/>
      <c r="G681" s="77">
        <f>G682</f>
        <v>2499.9</v>
      </c>
    </row>
    <row r="682" spans="1:7" ht="18" customHeight="1">
      <c r="A682" s="91" t="s">
        <v>632</v>
      </c>
      <c r="B682" s="57">
        <v>806</v>
      </c>
      <c r="C682" s="46" t="s">
        <v>153</v>
      </c>
      <c r="D682" s="46" t="s">
        <v>153</v>
      </c>
      <c r="E682" s="46" t="s">
        <v>191</v>
      </c>
      <c r="F682" s="46" t="s">
        <v>936</v>
      </c>
      <c r="G682" s="77">
        <f>'прил.6'!G598+'прил.6'!G1132</f>
        <v>2499.9</v>
      </c>
    </row>
    <row r="683" spans="1:7" ht="35.25" customHeight="1" hidden="1">
      <c r="A683" s="87" t="s">
        <v>383</v>
      </c>
      <c r="B683" s="57"/>
      <c r="C683" s="46" t="s">
        <v>153</v>
      </c>
      <c r="D683" s="46" t="s">
        <v>153</v>
      </c>
      <c r="E683" s="46" t="s">
        <v>369</v>
      </c>
      <c r="F683" s="46"/>
      <c r="G683" s="77">
        <f>G684</f>
        <v>0</v>
      </c>
    </row>
    <row r="684" spans="1:7" ht="33" hidden="1">
      <c r="A684" s="91" t="s">
        <v>96</v>
      </c>
      <c r="B684" s="57"/>
      <c r="C684" s="46" t="s">
        <v>153</v>
      </c>
      <c r="D684" s="46" t="s">
        <v>153</v>
      </c>
      <c r="E684" s="46" t="s">
        <v>369</v>
      </c>
      <c r="F684" s="46" t="s">
        <v>95</v>
      </c>
      <c r="G684" s="77"/>
    </row>
    <row r="685" spans="1:7" ht="16.5">
      <c r="A685" s="87" t="s">
        <v>517</v>
      </c>
      <c r="B685" s="57"/>
      <c r="C685" s="46" t="s">
        <v>153</v>
      </c>
      <c r="D685" s="46" t="s">
        <v>153</v>
      </c>
      <c r="E685" s="46" t="s">
        <v>511</v>
      </c>
      <c r="F685" s="46"/>
      <c r="G685" s="77">
        <f>G686</f>
        <v>3908.1</v>
      </c>
    </row>
    <row r="686" spans="1:7" ht="16.5">
      <c r="A686" s="87" t="s">
        <v>554</v>
      </c>
      <c r="B686" s="57">
        <v>806</v>
      </c>
      <c r="C686" s="46" t="s">
        <v>153</v>
      </c>
      <c r="D686" s="46" t="s">
        <v>153</v>
      </c>
      <c r="E686" s="46" t="s">
        <v>512</v>
      </c>
      <c r="F686" s="46"/>
      <c r="G686" s="77">
        <f>G687+G689</f>
        <v>3908.1</v>
      </c>
    </row>
    <row r="687" spans="1:7" ht="18" customHeight="1">
      <c r="A687" s="87" t="s">
        <v>360</v>
      </c>
      <c r="B687" s="57">
        <v>806</v>
      </c>
      <c r="C687" s="46" t="s">
        <v>153</v>
      </c>
      <c r="D687" s="46" t="s">
        <v>153</v>
      </c>
      <c r="E687" s="46" t="s">
        <v>522</v>
      </c>
      <c r="F687" s="46"/>
      <c r="G687" s="77">
        <f>G688</f>
        <v>628</v>
      </c>
    </row>
    <row r="688" spans="1:7" ht="16.5">
      <c r="A688" s="88" t="s">
        <v>632</v>
      </c>
      <c r="B688" s="57">
        <v>806</v>
      </c>
      <c r="C688" s="46" t="s">
        <v>153</v>
      </c>
      <c r="D688" s="46" t="s">
        <v>153</v>
      </c>
      <c r="E688" s="46" t="s">
        <v>522</v>
      </c>
      <c r="F688" s="46" t="s">
        <v>936</v>
      </c>
      <c r="G688" s="77">
        <f>'прил.6'!G602</f>
        <v>628</v>
      </c>
    </row>
    <row r="689" spans="1:7" ht="16.5" customHeight="1">
      <c r="A689" s="87" t="s">
        <v>37</v>
      </c>
      <c r="B689" s="57">
        <v>806</v>
      </c>
      <c r="C689" s="46" t="s">
        <v>153</v>
      </c>
      <c r="D689" s="46" t="s">
        <v>153</v>
      </c>
      <c r="E689" s="46" t="s">
        <v>518</v>
      </c>
      <c r="F689" s="46"/>
      <c r="G689" s="77">
        <f>G690</f>
        <v>3280.1</v>
      </c>
    </row>
    <row r="690" spans="1:7" ht="15.75" customHeight="1">
      <c r="A690" s="88" t="s">
        <v>632</v>
      </c>
      <c r="B690" s="57">
        <v>806</v>
      </c>
      <c r="C690" s="46" t="s">
        <v>153</v>
      </c>
      <c r="D690" s="46" t="s">
        <v>153</v>
      </c>
      <c r="E690" s="46" t="s">
        <v>518</v>
      </c>
      <c r="F690" s="46" t="s">
        <v>936</v>
      </c>
      <c r="G690" s="77">
        <f>'прил.6'!G604</f>
        <v>3280.1</v>
      </c>
    </row>
    <row r="691" spans="1:7" ht="16.5">
      <c r="A691" s="87" t="s">
        <v>692</v>
      </c>
      <c r="B691" s="47"/>
      <c r="C691" s="46" t="s">
        <v>693</v>
      </c>
      <c r="D691" s="46"/>
      <c r="E691" s="46"/>
      <c r="F691" s="46"/>
      <c r="G691" s="77">
        <f>G710+G771+G777+G692+G696</f>
        <v>1127091.3</v>
      </c>
    </row>
    <row r="692" spans="1:7" ht="16.5">
      <c r="A692" s="87" t="s">
        <v>906</v>
      </c>
      <c r="B692" s="47"/>
      <c r="C692" s="46" t="s">
        <v>693</v>
      </c>
      <c r="D692" s="46" t="s">
        <v>50</v>
      </c>
      <c r="E692" s="46"/>
      <c r="F692" s="46"/>
      <c r="G692" s="77">
        <f>G693</f>
        <v>4785.8</v>
      </c>
    </row>
    <row r="693" spans="1:7" ht="19.5" customHeight="1">
      <c r="A693" s="88" t="s">
        <v>908</v>
      </c>
      <c r="B693" s="47"/>
      <c r="C693" s="46" t="s">
        <v>693</v>
      </c>
      <c r="D693" s="46" t="s">
        <v>50</v>
      </c>
      <c r="E693" s="46" t="s">
        <v>535</v>
      </c>
      <c r="F693" s="46"/>
      <c r="G693" s="77">
        <f>G694</f>
        <v>4785.8</v>
      </c>
    </row>
    <row r="694" spans="1:7" ht="33">
      <c r="A694" s="88" t="s">
        <v>909</v>
      </c>
      <c r="B694" s="47"/>
      <c r="C694" s="46" t="s">
        <v>693</v>
      </c>
      <c r="D694" s="46" t="s">
        <v>50</v>
      </c>
      <c r="E694" s="46" t="s">
        <v>546</v>
      </c>
      <c r="F694" s="46"/>
      <c r="G694" s="77">
        <f>G695</f>
        <v>4785.8</v>
      </c>
    </row>
    <row r="695" spans="1:7" ht="16.5">
      <c r="A695" s="91" t="s">
        <v>910</v>
      </c>
      <c r="B695" s="47"/>
      <c r="C695" s="46" t="s">
        <v>693</v>
      </c>
      <c r="D695" s="46" t="s">
        <v>50</v>
      </c>
      <c r="E695" s="46" t="s">
        <v>546</v>
      </c>
      <c r="F695" s="46" t="s">
        <v>164</v>
      </c>
      <c r="G695" s="77">
        <f>'прил.6'!G146</f>
        <v>4785.8</v>
      </c>
    </row>
    <row r="696" spans="1:7" ht="16.5">
      <c r="A696" s="92" t="s">
        <v>309</v>
      </c>
      <c r="B696" s="47"/>
      <c r="C696" s="56" t="s">
        <v>693</v>
      </c>
      <c r="D696" s="56" t="s">
        <v>51</v>
      </c>
      <c r="E696" s="56"/>
      <c r="F696" s="56"/>
      <c r="G696" s="77">
        <f>G702+G707+G697</f>
        <v>97339.6</v>
      </c>
    </row>
    <row r="697" spans="1:7" ht="16.5">
      <c r="A697" s="89" t="s">
        <v>515</v>
      </c>
      <c r="B697" s="67">
        <v>810</v>
      </c>
      <c r="C697" s="56" t="s">
        <v>693</v>
      </c>
      <c r="D697" s="56" t="s">
        <v>51</v>
      </c>
      <c r="E697" s="56" t="s">
        <v>555</v>
      </c>
      <c r="F697" s="56"/>
      <c r="G697" s="77">
        <f>G700+G698</f>
        <v>2973.9</v>
      </c>
    </row>
    <row r="698" spans="1:7" ht="49.5">
      <c r="A698" s="89" t="s">
        <v>848</v>
      </c>
      <c r="B698" s="67"/>
      <c r="C698" s="56" t="s">
        <v>693</v>
      </c>
      <c r="D698" s="56" t="s">
        <v>51</v>
      </c>
      <c r="E698" s="56" t="s">
        <v>847</v>
      </c>
      <c r="F698" s="56"/>
      <c r="G698" s="77">
        <f>G699</f>
        <v>2500</v>
      </c>
    </row>
    <row r="699" spans="1:7" ht="16.5">
      <c r="A699" s="89" t="s">
        <v>92</v>
      </c>
      <c r="B699" s="67"/>
      <c r="C699" s="56" t="s">
        <v>693</v>
      </c>
      <c r="D699" s="56" t="s">
        <v>51</v>
      </c>
      <c r="E699" s="56" t="s">
        <v>847</v>
      </c>
      <c r="F699" s="56" t="s">
        <v>764</v>
      </c>
      <c r="G699" s="77">
        <f>'прил.6'!G883</f>
        <v>2500</v>
      </c>
    </row>
    <row r="700" spans="1:7" ht="33">
      <c r="A700" s="92" t="s">
        <v>845</v>
      </c>
      <c r="B700" s="67">
        <v>810</v>
      </c>
      <c r="C700" s="56" t="s">
        <v>693</v>
      </c>
      <c r="D700" s="56" t="s">
        <v>51</v>
      </c>
      <c r="E700" s="56" t="s">
        <v>846</v>
      </c>
      <c r="F700" s="56"/>
      <c r="G700" s="77">
        <f>G701</f>
        <v>473.9</v>
      </c>
    </row>
    <row r="701" spans="1:7" ht="16.5">
      <c r="A701" s="89" t="s">
        <v>92</v>
      </c>
      <c r="B701" s="67">
        <v>810</v>
      </c>
      <c r="C701" s="56" t="s">
        <v>693</v>
      </c>
      <c r="D701" s="56" t="s">
        <v>51</v>
      </c>
      <c r="E701" s="56" t="s">
        <v>846</v>
      </c>
      <c r="F701" s="56" t="s">
        <v>764</v>
      </c>
      <c r="G701" s="77">
        <f>'прил.6'!G885</f>
        <v>473.9</v>
      </c>
    </row>
    <row r="702" spans="1:7" ht="16.5">
      <c r="A702" s="92" t="s">
        <v>435</v>
      </c>
      <c r="B702" s="47"/>
      <c r="C702" s="56" t="s">
        <v>693</v>
      </c>
      <c r="D702" s="56" t="s">
        <v>51</v>
      </c>
      <c r="E702" s="56" t="s">
        <v>300</v>
      </c>
      <c r="F702" s="56"/>
      <c r="G702" s="77">
        <f>G703+G705</f>
        <v>2086.1</v>
      </c>
    </row>
    <row r="703" spans="1:7" ht="34.5" customHeight="1">
      <c r="A703" s="92" t="s">
        <v>436</v>
      </c>
      <c r="B703" s="47"/>
      <c r="C703" s="56" t="s">
        <v>693</v>
      </c>
      <c r="D703" s="56" t="s">
        <v>51</v>
      </c>
      <c r="E703" s="56" t="s">
        <v>298</v>
      </c>
      <c r="F703" s="56"/>
      <c r="G703" s="77">
        <f>G704</f>
        <v>1026.1</v>
      </c>
    </row>
    <row r="704" spans="1:7" ht="16.5">
      <c r="A704" s="89" t="s">
        <v>92</v>
      </c>
      <c r="B704" s="47"/>
      <c r="C704" s="56" t="s">
        <v>693</v>
      </c>
      <c r="D704" s="56" t="s">
        <v>51</v>
      </c>
      <c r="E704" s="56" t="s">
        <v>298</v>
      </c>
      <c r="F704" s="56" t="s">
        <v>764</v>
      </c>
      <c r="G704" s="77">
        <f>'прил.6'!G888</f>
        <v>1026.1</v>
      </c>
    </row>
    <row r="705" spans="1:7" ht="65.25" customHeight="1">
      <c r="A705" s="89" t="s">
        <v>446</v>
      </c>
      <c r="B705" s="47"/>
      <c r="C705" s="56" t="s">
        <v>693</v>
      </c>
      <c r="D705" s="56" t="s">
        <v>51</v>
      </c>
      <c r="E705" s="56" t="s">
        <v>445</v>
      </c>
      <c r="F705" s="56"/>
      <c r="G705" s="77">
        <f>G706</f>
        <v>1060</v>
      </c>
    </row>
    <row r="706" spans="1:7" ht="16.5">
      <c r="A706" s="89" t="s">
        <v>92</v>
      </c>
      <c r="B706" s="47"/>
      <c r="C706" s="56" t="s">
        <v>693</v>
      </c>
      <c r="D706" s="56" t="s">
        <v>51</v>
      </c>
      <c r="E706" s="56" t="s">
        <v>445</v>
      </c>
      <c r="F706" s="56" t="s">
        <v>764</v>
      </c>
      <c r="G706" s="77">
        <f>'прил.6'!G890</f>
        <v>1060</v>
      </c>
    </row>
    <row r="707" spans="1:7" ht="16.5">
      <c r="A707" s="97" t="s">
        <v>123</v>
      </c>
      <c r="B707" s="47"/>
      <c r="C707" s="56" t="s">
        <v>693</v>
      </c>
      <c r="D707" s="56" t="s">
        <v>51</v>
      </c>
      <c r="E707" s="56" t="s">
        <v>124</v>
      </c>
      <c r="F707" s="56"/>
      <c r="G707" s="77">
        <f>G708</f>
        <v>92279.6</v>
      </c>
    </row>
    <row r="708" spans="1:7" ht="120.75" customHeight="1">
      <c r="A708" s="97" t="s">
        <v>859</v>
      </c>
      <c r="B708" s="47"/>
      <c r="C708" s="56" t="s">
        <v>693</v>
      </c>
      <c r="D708" s="56" t="s">
        <v>51</v>
      </c>
      <c r="E708" s="56" t="s">
        <v>122</v>
      </c>
      <c r="F708" s="56"/>
      <c r="G708" s="77">
        <f>G709</f>
        <v>92279.6</v>
      </c>
    </row>
    <row r="709" spans="1:7" ht="16.5">
      <c r="A709" s="89" t="s">
        <v>92</v>
      </c>
      <c r="B709" s="47"/>
      <c r="C709" s="56" t="s">
        <v>693</v>
      </c>
      <c r="D709" s="56" t="s">
        <v>51</v>
      </c>
      <c r="E709" s="56" t="s">
        <v>122</v>
      </c>
      <c r="F709" s="56" t="s">
        <v>764</v>
      </c>
      <c r="G709" s="77">
        <f>'прил.6'!G893</f>
        <v>92279.6</v>
      </c>
    </row>
    <row r="710" spans="1:7" ht="16.5">
      <c r="A710" s="87" t="s">
        <v>547</v>
      </c>
      <c r="B710" s="57">
        <v>810</v>
      </c>
      <c r="C710" s="46" t="s">
        <v>693</v>
      </c>
      <c r="D710" s="46" t="s">
        <v>52</v>
      </c>
      <c r="E710" s="46"/>
      <c r="F710" s="46"/>
      <c r="G710" s="77">
        <f>G720+G733+G752+G757+G714+G767+G717</f>
        <v>885031</v>
      </c>
    </row>
    <row r="711" spans="1:7" ht="18.75" customHeight="1" hidden="1">
      <c r="A711" s="88" t="s">
        <v>770</v>
      </c>
      <c r="B711" s="57"/>
      <c r="C711" s="46" t="s">
        <v>693</v>
      </c>
      <c r="D711" s="46" t="s">
        <v>52</v>
      </c>
      <c r="E711" s="46" t="s">
        <v>548</v>
      </c>
      <c r="F711" s="46"/>
      <c r="G711" s="77" t="e">
        <f>G712</f>
        <v>#REF!</v>
      </c>
    </row>
    <row r="712" spans="1:7" ht="16.5" hidden="1">
      <c r="A712" s="101" t="s">
        <v>549</v>
      </c>
      <c r="B712" s="57"/>
      <c r="C712" s="46" t="s">
        <v>693</v>
      </c>
      <c r="D712" s="46" t="s">
        <v>52</v>
      </c>
      <c r="E712" s="46" t="s">
        <v>550</v>
      </c>
      <c r="F712" s="46"/>
      <c r="G712" s="77" t="e">
        <f>G713</f>
        <v>#REF!</v>
      </c>
    </row>
    <row r="713" spans="1:7" ht="16.5" hidden="1">
      <c r="A713" s="87" t="s">
        <v>551</v>
      </c>
      <c r="B713" s="57"/>
      <c r="C713" s="46" t="s">
        <v>693</v>
      </c>
      <c r="D713" s="46" t="s">
        <v>52</v>
      </c>
      <c r="E713" s="46" t="s">
        <v>550</v>
      </c>
      <c r="F713" s="46" t="s">
        <v>73</v>
      </c>
      <c r="G713" s="77" t="e">
        <f>'прил.6'!#REF!</f>
        <v>#REF!</v>
      </c>
    </row>
    <row r="714" spans="1:7" ht="16.5">
      <c r="A714" s="97" t="s">
        <v>228</v>
      </c>
      <c r="B714" s="57"/>
      <c r="C714" s="46" t="s">
        <v>693</v>
      </c>
      <c r="D714" s="46" t="s">
        <v>52</v>
      </c>
      <c r="E714" s="6" t="s">
        <v>653</v>
      </c>
      <c r="F714" s="56"/>
      <c r="G714" s="77">
        <f>G715</f>
        <v>364.5</v>
      </c>
    </row>
    <row r="715" spans="1:7" ht="16.5">
      <c r="A715" s="97" t="s">
        <v>86</v>
      </c>
      <c r="B715" s="57"/>
      <c r="C715" s="46" t="s">
        <v>693</v>
      </c>
      <c r="D715" s="46" t="s">
        <v>52</v>
      </c>
      <c r="E715" s="6" t="s">
        <v>654</v>
      </c>
      <c r="F715" s="56"/>
      <c r="G715" s="77">
        <f>G716</f>
        <v>364.5</v>
      </c>
    </row>
    <row r="716" spans="1:7" ht="16.5">
      <c r="A716" s="87" t="s">
        <v>551</v>
      </c>
      <c r="B716" s="57"/>
      <c r="C716" s="46" t="s">
        <v>693</v>
      </c>
      <c r="D716" s="46" t="s">
        <v>52</v>
      </c>
      <c r="E716" s="6" t="s">
        <v>654</v>
      </c>
      <c r="F716" s="56" t="s">
        <v>73</v>
      </c>
      <c r="G716" s="77">
        <f>'прил.6'!G150</f>
        <v>364.5</v>
      </c>
    </row>
    <row r="717" spans="1:7" ht="16.5">
      <c r="A717" s="88" t="s">
        <v>227</v>
      </c>
      <c r="B717" s="57"/>
      <c r="C717" s="46" t="s">
        <v>693</v>
      </c>
      <c r="D717" s="46" t="s">
        <v>52</v>
      </c>
      <c r="E717" s="6" t="s">
        <v>548</v>
      </c>
      <c r="F717" s="6"/>
      <c r="G717" s="77">
        <f>G718</f>
        <v>299.8</v>
      </c>
    </row>
    <row r="718" spans="1:7" ht="16.5">
      <c r="A718" s="101" t="s">
        <v>798</v>
      </c>
      <c r="B718" s="57"/>
      <c r="C718" s="46" t="s">
        <v>693</v>
      </c>
      <c r="D718" s="46" t="s">
        <v>52</v>
      </c>
      <c r="E718" s="6" t="s">
        <v>550</v>
      </c>
      <c r="F718" s="6"/>
      <c r="G718" s="77">
        <f>G719</f>
        <v>299.8</v>
      </c>
    </row>
    <row r="719" spans="1:7" ht="16.5">
      <c r="A719" s="87" t="s">
        <v>551</v>
      </c>
      <c r="B719" s="57"/>
      <c r="C719" s="46" t="s">
        <v>693</v>
      </c>
      <c r="D719" s="46" t="s">
        <v>52</v>
      </c>
      <c r="E719" s="6" t="s">
        <v>550</v>
      </c>
      <c r="F719" s="6" t="s">
        <v>73</v>
      </c>
      <c r="G719" s="77">
        <f>'прил.6'!G153</f>
        <v>299.8</v>
      </c>
    </row>
    <row r="720" spans="1:7" s="20" customFormat="1" ht="16.5">
      <c r="A720" s="87" t="s">
        <v>913</v>
      </c>
      <c r="B720" s="57">
        <v>810</v>
      </c>
      <c r="C720" s="46" t="s">
        <v>693</v>
      </c>
      <c r="D720" s="46" t="s">
        <v>52</v>
      </c>
      <c r="E720" s="46" t="s">
        <v>552</v>
      </c>
      <c r="F720" s="46"/>
      <c r="G720" s="77">
        <f>G721+G726+G728+G730</f>
        <v>256348.1</v>
      </c>
    </row>
    <row r="721" spans="1:7" s="21" customFormat="1" ht="136.5" customHeight="1">
      <c r="A721" s="86" t="s">
        <v>791</v>
      </c>
      <c r="B721" s="57">
        <v>801</v>
      </c>
      <c r="C721" s="46" t="s">
        <v>693</v>
      </c>
      <c r="D721" s="46" t="s">
        <v>52</v>
      </c>
      <c r="E721" s="46" t="s">
        <v>553</v>
      </c>
      <c r="F721" s="46"/>
      <c r="G721" s="77">
        <f>G723+G725</f>
        <v>52903.8</v>
      </c>
    </row>
    <row r="722" spans="1:7" s="13" customFormat="1" ht="88.5" customHeight="1">
      <c r="A722" s="156" t="s">
        <v>625</v>
      </c>
      <c r="B722" s="57"/>
      <c r="C722" s="46" t="s">
        <v>693</v>
      </c>
      <c r="D722" s="46" t="s">
        <v>52</v>
      </c>
      <c r="E722" s="46" t="s">
        <v>169</v>
      </c>
      <c r="F722" s="46"/>
      <c r="G722" s="77">
        <f>G723</f>
        <v>40204.8</v>
      </c>
    </row>
    <row r="723" spans="1:7" s="13" customFormat="1" ht="18" customHeight="1">
      <c r="A723" s="87" t="s">
        <v>760</v>
      </c>
      <c r="B723" s="57"/>
      <c r="C723" s="46" t="s">
        <v>693</v>
      </c>
      <c r="D723" s="46" t="s">
        <v>52</v>
      </c>
      <c r="E723" s="46" t="s">
        <v>169</v>
      </c>
      <c r="F723" s="46" t="s">
        <v>164</v>
      </c>
      <c r="G723" s="77">
        <f>'прил.6'!G157</f>
        <v>40204.8</v>
      </c>
    </row>
    <row r="724" spans="1:7" s="13" customFormat="1" ht="67.5" customHeight="1">
      <c r="A724" s="86" t="s">
        <v>211</v>
      </c>
      <c r="B724" s="57"/>
      <c r="C724" s="46" t="s">
        <v>693</v>
      </c>
      <c r="D724" s="46" t="s">
        <v>52</v>
      </c>
      <c r="E724" s="46" t="s">
        <v>740</v>
      </c>
      <c r="F724" s="46"/>
      <c r="G724" s="77">
        <f>G725</f>
        <v>12699</v>
      </c>
    </row>
    <row r="725" spans="1:7" ht="16.5">
      <c r="A725" s="87" t="s">
        <v>760</v>
      </c>
      <c r="B725" s="57">
        <v>801</v>
      </c>
      <c r="C725" s="46" t="s">
        <v>693</v>
      </c>
      <c r="D725" s="46" t="s">
        <v>52</v>
      </c>
      <c r="E725" s="46" t="s">
        <v>740</v>
      </c>
      <c r="F725" s="46" t="s">
        <v>164</v>
      </c>
      <c r="G725" s="77">
        <f>'прил.6'!G159</f>
        <v>12699</v>
      </c>
    </row>
    <row r="726" spans="1:7" s="13" customFormat="1" ht="33.75" customHeight="1">
      <c r="A726" s="91" t="s">
        <v>212</v>
      </c>
      <c r="B726" s="57"/>
      <c r="C726" s="46" t="s">
        <v>693</v>
      </c>
      <c r="D726" s="46" t="s">
        <v>52</v>
      </c>
      <c r="E726" s="46" t="s">
        <v>364</v>
      </c>
      <c r="F726" s="46"/>
      <c r="G726" s="77">
        <f>G727</f>
        <v>173647.5</v>
      </c>
    </row>
    <row r="727" spans="1:7" s="13" customFormat="1" ht="17.25" customHeight="1">
      <c r="A727" s="91" t="s">
        <v>910</v>
      </c>
      <c r="B727" s="57"/>
      <c r="C727" s="46" t="s">
        <v>693</v>
      </c>
      <c r="D727" s="46" t="s">
        <v>52</v>
      </c>
      <c r="E727" s="46" t="s">
        <v>193</v>
      </c>
      <c r="F727" s="46" t="s">
        <v>164</v>
      </c>
      <c r="G727" s="77">
        <f>'прил.6'!G897</f>
        <v>173647.5</v>
      </c>
    </row>
    <row r="728" spans="1:7" ht="36" customHeight="1">
      <c r="A728" s="96" t="s">
        <v>808</v>
      </c>
      <c r="B728" s="57">
        <v>810</v>
      </c>
      <c r="C728" s="46" t="s">
        <v>693</v>
      </c>
      <c r="D728" s="46" t="s">
        <v>52</v>
      </c>
      <c r="E728" s="46" t="s">
        <v>451</v>
      </c>
      <c r="F728" s="46"/>
      <c r="G728" s="77">
        <f>G729</f>
        <v>26594.6</v>
      </c>
    </row>
    <row r="729" spans="1:7" ht="21.75" customHeight="1">
      <c r="A729" s="91" t="s">
        <v>910</v>
      </c>
      <c r="B729" s="57">
        <v>810</v>
      </c>
      <c r="C729" s="46" t="s">
        <v>693</v>
      </c>
      <c r="D729" s="46" t="s">
        <v>52</v>
      </c>
      <c r="E729" s="46" t="s">
        <v>451</v>
      </c>
      <c r="F729" s="46" t="s">
        <v>164</v>
      </c>
      <c r="G729" s="77">
        <f>'прил.6'!G899</f>
        <v>26594.6</v>
      </c>
    </row>
    <row r="730" spans="1:7" ht="18.75" customHeight="1">
      <c r="A730" s="96" t="s">
        <v>448</v>
      </c>
      <c r="B730" s="57"/>
      <c r="C730" s="56" t="s">
        <v>693</v>
      </c>
      <c r="D730" s="56" t="s">
        <v>52</v>
      </c>
      <c r="E730" s="56" t="s">
        <v>449</v>
      </c>
      <c r="F730" s="56"/>
      <c r="G730" s="77">
        <f>G731</f>
        <v>3202.2</v>
      </c>
    </row>
    <row r="731" spans="1:7" ht="33.75" customHeight="1">
      <c r="A731" s="96" t="s">
        <v>171</v>
      </c>
      <c r="B731" s="57"/>
      <c r="C731" s="56" t="s">
        <v>693</v>
      </c>
      <c r="D731" s="56" t="s">
        <v>52</v>
      </c>
      <c r="E731" s="56" t="s">
        <v>447</v>
      </c>
      <c r="F731" s="56"/>
      <c r="G731" s="77">
        <f>G732</f>
        <v>3202.2</v>
      </c>
    </row>
    <row r="732" spans="1:7" ht="18.75" customHeight="1">
      <c r="A732" s="96" t="s">
        <v>739</v>
      </c>
      <c r="B732" s="57"/>
      <c r="C732" s="56" t="s">
        <v>693</v>
      </c>
      <c r="D732" s="56" t="s">
        <v>52</v>
      </c>
      <c r="E732" s="56" t="s">
        <v>447</v>
      </c>
      <c r="F732" s="56" t="s">
        <v>164</v>
      </c>
      <c r="G732" s="77">
        <f>'прил.6'!G902</f>
        <v>3202.2</v>
      </c>
    </row>
    <row r="733" spans="1:7" ht="19.5" customHeight="1">
      <c r="A733" s="91" t="s">
        <v>602</v>
      </c>
      <c r="B733" s="57">
        <v>810</v>
      </c>
      <c r="C733" s="46" t="s">
        <v>693</v>
      </c>
      <c r="D733" s="46" t="s">
        <v>52</v>
      </c>
      <c r="E733" s="46" t="s">
        <v>637</v>
      </c>
      <c r="F733" s="46"/>
      <c r="G733" s="77">
        <f>G734+G739+G737</f>
        <v>47408.49999999999</v>
      </c>
    </row>
    <row r="734" spans="1:7" ht="20.25" customHeight="1">
      <c r="A734" s="87" t="s">
        <v>313</v>
      </c>
      <c r="B734" s="57">
        <v>810</v>
      </c>
      <c r="C734" s="46" t="s">
        <v>693</v>
      </c>
      <c r="D734" s="46" t="s">
        <v>52</v>
      </c>
      <c r="E734" s="46" t="s">
        <v>638</v>
      </c>
      <c r="F734" s="46"/>
      <c r="G734" s="77">
        <f>G735</f>
        <v>6572.599999999999</v>
      </c>
    </row>
    <row r="735" spans="1:7" ht="20.25" customHeight="1">
      <c r="A735" s="87" t="s">
        <v>56</v>
      </c>
      <c r="B735" s="57">
        <v>810</v>
      </c>
      <c r="C735" s="46" t="s">
        <v>693</v>
      </c>
      <c r="D735" s="46" t="s">
        <v>52</v>
      </c>
      <c r="E735" s="46" t="s">
        <v>55</v>
      </c>
      <c r="F735" s="46"/>
      <c r="G735" s="77">
        <f>SUM(G736)</f>
        <v>6572.599999999999</v>
      </c>
    </row>
    <row r="736" spans="1:7" ht="21.75" customHeight="1">
      <c r="A736" s="91" t="s">
        <v>636</v>
      </c>
      <c r="B736" s="57">
        <v>810</v>
      </c>
      <c r="C736" s="46" t="s">
        <v>693</v>
      </c>
      <c r="D736" s="46" t="s">
        <v>52</v>
      </c>
      <c r="E736" s="46" t="s">
        <v>55</v>
      </c>
      <c r="F736" s="46" t="s">
        <v>151</v>
      </c>
      <c r="G736" s="77">
        <f>'прил.6'!G906+'прил.6'!G294</f>
        <v>6572.599999999999</v>
      </c>
    </row>
    <row r="737" spans="1:7" ht="36.75" customHeight="1">
      <c r="A737" s="97" t="s">
        <v>405</v>
      </c>
      <c r="B737" s="57"/>
      <c r="C737" s="56" t="s">
        <v>693</v>
      </c>
      <c r="D737" s="56" t="s">
        <v>52</v>
      </c>
      <c r="E737" s="56" t="s">
        <v>404</v>
      </c>
      <c r="F737" s="56"/>
      <c r="G737" s="77">
        <f>G738</f>
        <v>59.9</v>
      </c>
    </row>
    <row r="738" spans="1:7" ht="21.75" customHeight="1">
      <c r="A738" s="97" t="s">
        <v>406</v>
      </c>
      <c r="B738" s="57"/>
      <c r="C738" s="56" t="s">
        <v>693</v>
      </c>
      <c r="D738" s="56" t="s">
        <v>52</v>
      </c>
      <c r="E738" s="56" t="s">
        <v>404</v>
      </c>
      <c r="F738" s="56" t="s">
        <v>73</v>
      </c>
      <c r="G738" s="77">
        <f>'прил.6'!G161</f>
        <v>59.9</v>
      </c>
    </row>
    <row r="739" spans="1:7" ht="21.75" customHeight="1">
      <c r="A739" s="91" t="s">
        <v>612</v>
      </c>
      <c r="B739" s="57"/>
      <c r="C739" s="46" t="s">
        <v>693</v>
      </c>
      <c r="D739" s="46" t="s">
        <v>52</v>
      </c>
      <c r="E739" s="46" t="s">
        <v>78</v>
      </c>
      <c r="F739" s="46"/>
      <c r="G739" s="77">
        <f>G740+G742+G744+G746+G748+G750</f>
        <v>40775.99999999999</v>
      </c>
    </row>
    <row r="740" spans="1:7" ht="33" customHeight="1">
      <c r="A740" s="91" t="s">
        <v>613</v>
      </c>
      <c r="B740" s="57">
        <v>810</v>
      </c>
      <c r="C740" s="46" t="s">
        <v>693</v>
      </c>
      <c r="D740" s="46" t="s">
        <v>52</v>
      </c>
      <c r="E740" s="46" t="s">
        <v>79</v>
      </c>
      <c r="F740" s="46"/>
      <c r="G740" s="77">
        <f>G741</f>
        <v>305.8</v>
      </c>
    </row>
    <row r="741" spans="1:7" ht="18.75" customHeight="1">
      <c r="A741" s="91" t="s">
        <v>910</v>
      </c>
      <c r="B741" s="57">
        <v>810</v>
      </c>
      <c r="C741" s="46" t="s">
        <v>693</v>
      </c>
      <c r="D741" s="46" t="s">
        <v>52</v>
      </c>
      <c r="E741" s="46" t="s">
        <v>79</v>
      </c>
      <c r="F741" s="46" t="s">
        <v>164</v>
      </c>
      <c r="G741" s="77">
        <f>'прил.6'!G909</f>
        <v>305.8</v>
      </c>
    </row>
    <row r="742" spans="1:7" ht="33" customHeight="1">
      <c r="A742" s="91" t="s">
        <v>83</v>
      </c>
      <c r="B742" s="57">
        <v>810</v>
      </c>
      <c r="C742" s="46" t="s">
        <v>693</v>
      </c>
      <c r="D742" s="46" t="s">
        <v>52</v>
      </c>
      <c r="E742" s="46" t="s">
        <v>80</v>
      </c>
      <c r="F742" s="46"/>
      <c r="G742" s="77">
        <f>G743</f>
        <v>250.9</v>
      </c>
    </row>
    <row r="743" spans="1:7" ht="16.5" customHeight="1">
      <c r="A743" s="91" t="s">
        <v>910</v>
      </c>
      <c r="B743" s="57">
        <v>810</v>
      </c>
      <c r="C743" s="46" t="s">
        <v>693</v>
      </c>
      <c r="D743" s="46" t="s">
        <v>52</v>
      </c>
      <c r="E743" s="46" t="s">
        <v>80</v>
      </c>
      <c r="F743" s="46" t="s">
        <v>164</v>
      </c>
      <c r="G743" s="77">
        <f>'прил.6'!G911</f>
        <v>250.9</v>
      </c>
    </row>
    <row r="744" spans="1:7" ht="32.25" customHeight="1">
      <c r="A744" s="96" t="s">
        <v>464</v>
      </c>
      <c r="B744" s="57"/>
      <c r="C744" s="46" t="s">
        <v>693</v>
      </c>
      <c r="D744" s="46" t="s">
        <v>52</v>
      </c>
      <c r="E744" s="56" t="s">
        <v>563</v>
      </c>
      <c r="F744" s="56"/>
      <c r="G744" s="77">
        <f>G745</f>
        <v>500</v>
      </c>
    </row>
    <row r="745" spans="1:7" ht="16.5" customHeight="1">
      <c r="A745" s="96" t="s">
        <v>739</v>
      </c>
      <c r="B745" s="57"/>
      <c r="C745" s="46" t="s">
        <v>693</v>
      </c>
      <c r="D745" s="46" t="s">
        <v>52</v>
      </c>
      <c r="E745" s="56" t="s">
        <v>563</v>
      </c>
      <c r="F745" s="56" t="s">
        <v>164</v>
      </c>
      <c r="G745" s="77">
        <f>'прил.6'!G913</f>
        <v>500</v>
      </c>
    </row>
    <row r="746" spans="1:7" ht="52.5" customHeight="1">
      <c r="A746" s="96" t="s">
        <v>379</v>
      </c>
      <c r="B746" s="57"/>
      <c r="C746" s="46" t="s">
        <v>693</v>
      </c>
      <c r="D746" s="46" t="s">
        <v>52</v>
      </c>
      <c r="E746" s="56" t="s">
        <v>925</v>
      </c>
      <c r="F746" s="56"/>
      <c r="G746" s="77">
        <f>G747</f>
        <v>318</v>
      </c>
    </row>
    <row r="747" spans="1:7" ht="16.5" customHeight="1">
      <c r="A747" s="96" t="s">
        <v>739</v>
      </c>
      <c r="B747" s="57"/>
      <c r="C747" s="46" t="s">
        <v>693</v>
      </c>
      <c r="D747" s="46" t="s">
        <v>52</v>
      </c>
      <c r="E747" s="56" t="s">
        <v>925</v>
      </c>
      <c r="F747" s="56" t="s">
        <v>164</v>
      </c>
      <c r="G747" s="77">
        <f>'прил.6'!G915</f>
        <v>318</v>
      </c>
    </row>
    <row r="748" spans="1:7" ht="32.25" customHeight="1">
      <c r="A748" s="96" t="s">
        <v>270</v>
      </c>
      <c r="B748" s="57"/>
      <c r="C748" s="46" t="s">
        <v>693</v>
      </c>
      <c r="D748" s="46" t="s">
        <v>52</v>
      </c>
      <c r="E748" s="56" t="s">
        <v>378</v>
      </c>
      <c r="F748" s="56"/>
      <c r="G748" s="77">
        <f>G749</f>
        <v>39395.1</v>
      </c>
    </row>
    <row r="749" spans="1:7" ht="16.5" customHeight="1">
      <c r="A749" s="96" t="s">
        <v>739</v>
      </c>
      <c r="B749" s="57"/>
      <c r="C749" s="46" t="s">
        <v>693</v>
      </c>
      <c r="D749" s="46" t="s">
        <v>52</v>
      </c>
      <c r="E749" s="56" t="s">
        <v>378</v>
      </c>
      <c r="F749" s="56" t="s">
        <v>164</v>
      </c>
      <c r="G749" s="77">
        <f>'прил.6'!G470</f>
        <v>39395.1</v>
      </c>
    </row>
    <row r="750" spans="1:7" ht="51.75" customHeight="1">
      <c r="A750" s="96" t="s">
        <v>33</v>
      </c>
      <c r="B750" s="57"/>
      <c r="C750" s="46" t="s">
        <v>693</v>
      </c>
      <c r="D750" s="46" t="s">
        <v>52</v>
      </c>
      <c r="E750" s="56" t="s">
        <v>272</v>
      </c>
      <c r="F750" s="56"/>
      <c r="G750" s="77">
        <f>G751</f>
        <v>6.2</v>
      </c>
    </row>
    <row r="751" spans="1:7" ht="16.5" customHeight="1">
      <c r="A751" s="96" t="s">
        <v>739</v>
      </c>
      <c r="B751" s="57"/>
      <c r="C751" s="46" t="s">
        <v>693</v>
      </c>
      <c r="D751" s="46" t="s">
        <v>52</v>
      </c>
      <c r="E751" s="56" t="s">
        <v>273</v>
      </c>
      <c r="F751" s="56" t="s">
        <v>164</v>
      </c>
      <c r="G751" s="77">
        <f>'прил.6'!G920</f>
        <v>6.2</v>
      </c>
    </row>
    <row r="752" spans="1:7" ht="18" customHeight="1">
      <c r="A752" s="87" t="s">
        <v>554</v>
      </c>
      <c r="B752" s="57">
        <v>801</v>
      </c>
      <c r="C752" s="46" t="s">
        <v>693</v>
      </c>
      <c r="D752" s="46" t="s">
        <v>52</v>
      </c>
      <c r="E752" s="46" t="s">
        <v>555</v>
      </c>
      <c r="F752" s="46"/>
      <c r="G752" s="77">
        <f>G753+G755</f>
        <v>686.2</v>
      </c>
    </row>
    <row r="753" spans="1:7" ht="34.5" customHeight="1">
      <c r="A753" s="103" t="s">
        <v>614</v>
      </c>
      <c r="B753" s="57">
        <v>801</v>
      </c>
      <c r="C753" s="46" t="s">
        <v>693</v>
      </c>
      <c r="D753" s="46" t="s">
        <v>52</v>
      </c>
      <c r="E753" s="46" t="s">
        <v>556</v>
      </c>
      <c r="F753" s="46"/>
      <c r="G753" s="77">
        <f>G754</f>
        <v>569</v>
      </c>
    </row>
    <row r="754" spans="1:7" ht="15.75" customHeight="1">
      <c r="A754" s="87" t="s">
        <v>551</v>
      </c>
      <c r="B754" s="57">
        <v>801</v>
      </c>
      <c r="C754" s="46" t="s">
        <v>693</v>
      </c>
      <c r="D754" s="46" t="s">
        <v>52</v>
      </c>
      <c r="E754" s="46" t="s">
        <v>556</v>
      </c>
      <c r="F754" s="46" t="s">
        <v>73</v>
      </c>
      <c r="G754" s="77">
        <f>'прил.6'!G164</f>
        <v>569</v>
      </c>
    </row>
    <row r="755" spans="1:7" ht="38.25" customHeight="1">
      <c r="A755" s="92" t="s">
        <v>845</v>
      </c>
      <c r="B755" s="57"/>
      <c r="C755" s="56" t="s">
        <v>693</v>
      </c>
      <c r="D755" s="56" t="s">
        <v>52</v>
      </c>
      <c r="E755" s="56" t="s">
        <v>846</v>
      </c>
      <c r="F755" s="56"/>
      <c r="G755" s="77">
        <f>G756</f>
        <v>117.2</v>
      </c>
    </row>
    <row r="756" spans="1:7" ht="21.75" customHeight="1">
      <c r="A756" s="87" t="s">
        <v>760</v>
      </c>
      <c r="B756" s="57"/>
      <c r="C756" s="56" t="s">
        <v>693</v>
      </c>
      <c r="D756" s="56" t="s">
        <v>52</v>
      </c>
      <c r="E756" s="56" t="s">
        <v>846</v>
      </c>
      <c r="F756" s="56" t="s">
        <v>164</v>
      </c>
      <c r="G756" s="77">
        <f>'прил.6'!G923</f>
        <v>117.2</v>
      </c>
    </row>
    <row r="757" spans="1:7" ht="17.25" customHeight="1">
      <c r="A757" s="87" t="s">
        <v>816</v>
      </c>
      <c r="B757" s="57"/>
      <c r="C757" s="46" t="s">
        <v>693</v>
      </c>
      <c r="D757" s="46" t="s">
        <v>52</v>
      </c>
      <c r="E757" s="46" t="s">
        <v>124</v>
      </c>
      <c r="F757" s="46"/>
      <c r="G757" s="77">
        <f>G763+G765+G758</f>
        <v>579598.4</v>
      </c>
    </row>
    <row r="758" spans="1:7" ht="15.75" customHeight="1">
      <c r="A758" s="88" t="s">
        <v>867</v>
      </c>
      <c r="B758" s="57"/>
      <c r="C758" s="46" t="s">
        <v>693</v>
      </c>
      <c r="D758" s="46" t="s">
        <v>52</v>
      </c>
      <c r="E758" s="46" t="s">
        <v>127</v>
      </c>
      <c r="F758" s="46"/>
      <c r="G758" s="77">
        <f>G759+G761</f>
        <v>6022.3</v>
      </c>
    </row>
    <row r="759" spans="1:7" ht="136.5" customHeight="1">
      <c r="A759" s="88" t="s">
        <v>504</v>
      </c>
      <c r="B759" s="57"/>
      <c r="C759" s="46" t="s">
        <v>693</v>
      </c>
      <c r="D759" s="46" t="s">
        <v>52</v>
      </c>
      <c r="E759" s="46" t="s">
        <v>132</v>
      </c>
      <c r="F759" s="46"/>
      <c r="G759" s="77">
        <f>G760</f>
        <v>2530</v>
      </c>
    </row>
    <row r="760" spans="1:7" ht="19.5" customHeight="1">
      <c r="A760" s="87" t="s">
        <v>760</v>
      </c>
      <c r="B760" s="57"/>
      <c r="C760" s="46" t="s">
        <v>693</v>
      </c>
      <c r="D760" s="46" t="s">
        <v>52</v>
      </c>
      <c r="E760" s="46" t="s">
        <v>132</v>
      </c>
      <c r="F760" s="46" t="s">
        <v>164</v>
      </c>
      <c r="G760" s="77">
        <f>'прил.6'!G474+'прил.6'!G927</f>
        <v>2530</v>
      </c>
    </row>
    <row r="761" spans="1:7" ht="135" customHeight="1">
      <c r="A761" s="97" t="s">
        <v>844</v>
      </c>
      <c r="B761" s="57"/>
      <c r="C761" s="46" t="s">
        <v>693</v>
      </c>
      <c r="D761" s="46" t="s">
        <v>52</v>
      </c>
      <c r="E761" s="46" t="s">
        <v>683</v>
      </c>
      <c r="F761" s="46"/>
      <c r="G761" s="77">
        <f>G762</f>
        <v>3492.3</v>
      </c>
    </row>
    <row r="762" spans="1:7" ht="19.5" customHeight="1">
      <c r="A762" s="87" t="s">
        <v>760</v>
      </c>
      <c r="B762" s="57"/>
      <c r="C762" s="46" t="s">
        <v>693</v>
      </c>
      <c r="D762" s="46" t="s">
        <v>52</v>
      </c>
      <c r="E762" s="46" t="s">
        <v>683</v>
      </c>
      <c r="F762" s="46" t="s">
        <v>164</v>
      </c>
      <c r="G762" s="77">
        <f>'прил.6'!G476</f>
        <v>3492.3</v>
      </c>
    </row>
    <row r="763" spans="1:7" ht="118.5" customHeight="1">
      <c r="A763" s="97" t="s">
        <v>505</v>
      </c>
      <c r="B763" s="57"/>
      <c r="C763" s="46" t="s">
        <v>693</v>
      </c>
      <c r="D763" s="46" t="s">
        <v>52</v>
      </c>
      <c r="E763" s="46" t="s">
        <v>122</v>
      </c>
      <c r="F763" s="46"/>
      <c r="G763" s="77">
        <f>G764</f>
        <v>369895.7</v>
      </c>
    </row>
    <row r="764" spans="1:7" ht="17.25" customHeight="1">
      <c r="A764" s="87" t="s">
        <v>760</v>
      </c>
      <c r="B764" s="57"/>
      <c r="C764" s="46" t="s">
        <v>693</v>
      </c>
      <c r="D764" s="46" t="s">
        <v>52</v>
      </c>
      <c r="E764" s="46" t="s">
        <v>122</v>
      </c>
      <c r="F764" s="46" t="s">
        <v>164</v>
      </c>
      <c r="G764" s="77">
        <f>'прил.6'!G929</f>
        <v>369895.7</v>
      </c>
    </row>
    <row r="765" spans="1:7" ht="151.5" customHeight="1">
      <c r="A765" s="97" t="s">
        <v>858</v>
      </c>
      <c r="B765" s="57"/>
      <c r="C765" s="46" t="s">
        <v>693</v>
      </c>
      <c r="D765" s="46" t="s">
        <v>52</v>
      </c>
      <c r="E765" s="46" t="s">
        <v>125</v>
      </c>
      <c r="F765" s="46"/>
      <c r="G765" s="77">
        <f>G766</f>
        <v>203680.4</v>
      </c>
    </row>
    <row r="766" spans="1:7" ht="15.75" customHeight="1">
      <c r="A766" s="87" t="s">
        <v>760</v>
      </c>
      <c r="B766" s="57"/>
      <c r="C766" s="46" t="s">
        <v>693</v>
      </c>
      <c r="D766" s="46" t="s">
        <v>52</v>
      </c>
      <c r="E766" s="46" t="s">
        <v>125</v>
      </c>
      <c r="F766" s="46" t="s">
        <v>164</v>
      </c>
      <c r="G766" s="77">
        <f>'прил.6'!G931</f>
        <v>203680.4</v>
      </c>
    </row>
    <row r="767" spans="1:7" ht="15.75" customHeight="1">
      <c r="A767" s="105" t="s">
        <v>517</v>
      </c>
      <c r="B767" s="57"/>
      <c r="C767" s="46" t="s">
        <v>693</v>
      </c>
      <c r="D767" s="46" t="s">
        <v>52</v>
      </c>
      <c r="E767" s="46" t="s">
        <v>511</v>
      </c>
      <c r="F767" s="46"/>
      <c r="G767" s="77">
        <f>G768</f>
        <v>325.5</v>
      </c>
    </row>
    <row r="768" spans="1:7" ht="17.25" customHeight="1">
      <c r="A768" s="105" t="s">
        <v>554</v>
      </c>
      <c r="B768" s="57">
        <v>801</v>
      </c>
      <c r="C768" s="46" t="s">
        <v>693</v>
      </c>
      <c r="D768" s="46" t="s">
        <v>52</v>
      </c>
      <c r="E768" s="56" t="s">
        <v>512</v>
      </c>
      <c r="F768" s="46"/>
      <c r="G768" s="77">
        <f>G769</f>
        <v>325.5</v>
      </c>
    </row>
    <row r="769" spans="1:7" ht="18" customHeight="1">
      <c r="A769" s="97" t="s">
        <v>390</v>
      </c>
      <c r="B769" s="57">
        <v>801</v>
      </c>
      <c r="C769" s="46" t="s">
        <v>693</v>
      </c>
      <c r="D769" s="46" t="s">
        <v>52</v>
      </c>
      <c r="E769" s="56" t="s">
        <v>389</v>
      </c>
      <c r="F769" s="46"/>
      <c r="G769" s="77">
        <f>G770</f>
        <v>325.5</v>
      </c>
    </row>
    <row r="770" spans="1:7" ht="18" customHeight="1">
      <c r="A770" s="87" t="s">
        <v>551</v>
      </c>
      <c r="B770" s="57">
        <v>801</v>
      </c>
      <c r="C770" s="46" t="s">
        <v>693</v>
      </c>
      <c r="D770" s="46" t="s">
        <v>52</v>
      </c>
      <c r="E770" s="56" t="s">
        <v>389</v>
      </c>
      <c r="F770" s="46" t="s">
        <v>73</v>
      </c>
      <c r="G770" s="77">
        <f>'прил.6'!G168</f>
        <v>325.5</v>
      </c>
    </row>
    <row r="771" spans="1:7" ht="17.25" customHeight="1">
      <c r="A771" s="87" t="s">
        <v>942</v>
      </c>
      <c r="B771" s="57">
        <v>805</v>
      </c>
      <c r="C771" s="46" t="s">
        <v>693</v>
      </c>
      <c r="D771" s="46" t="s">
        <v>53</v>
      </c>
      <c r="E771" s="46"/>
      <c r="F771" s="46"/>
      <c r="G771" s="77">
        <f>G772</f>
        <v>77746.4</v>
      </c>
    </row>
    <row r="772" spans="1:7" ht="18.75" customHeight="1">
      <c r="A772" s="91" t="s">
        <v>898</v>
      </c>
      <c r="B772" s="57">
        <v>805</v>
      </c>
      <c r="C772" s="46" t="s">
        <v>693</v>
      </c>
      <c r="D772" s="46" t="s">
        <v>53</v>
      </c>
      <c r="E772" s="46" t="s">
        <v>664</v>
      </c>
      <c r="F772" s="46"/>
      <c r="G772" s="77">
        <f>G773+G775</f>
        <v>77746.4</v>
      </c>
    </row>
    <row r="773" spans="1:7" ht="83.25" customHeight="1">
      <c r="A773" s="96" t="s">
        <v>624</v>
      </c>
      <c r="B773" s="57">
        <v>805</v>
      </c>
      <c r="C773" s="46" t="s">
        <v>693</v>
      </c>
      <c r="D773" s="46" t="s">
        <v>53</v>
      </c>
      <c r="E773" s="46" t="s">
        <v>459</v>
      </c>
      <c r="F773" s="46"/>
      <c r="G773" s="77">
        <f>G774</f>
        <v>41359.5</v>
      </c>
    </row>
    <row r="774" spans="1:7" ht="18" customHeight="1">
      <c r="A774" s="97" t="s">
        <v>760</v>
      </c>
      <c r="B774" s="57">
        <v>805</v>
      </c>
      <c r="C774" s="46" t="s">
        <v>693</v>
      </c>
      <c r="D774" s="46" t="s">
        <v>53</v>
      </c>
      <c r="E774" s="46" t="s">
        <v>459</v>
      </c>
      <c r="F774" s="46" t="s">
        <v>164</v>
      </c>
      <c r="G774" s="77">
        <f>'прил.6'!G480</f>
        <v>41359.5</v>
      </c>
    </row>
    <row r="775" spans="1:7" s="20" customFormat="1" ht="33" customHeight="1">
      <c r="A775" s="97" t="s">
        <v>631</v>
      </c>
      <c r="B775" s="57"/>
      <c r="C775" s="46" t="s">
        <v>693</v>
      </c>
      <c r="D775" s="46" t="s">
        <v>53</v>
      </c>
      <c r="E775" s="46" t="s">
        <v>299</v>
      </c>
      <c r="F775" s="46"/>
      <c r="G775" s="77">
        <f>G776</f>
        <v>36386.9</v>
      </c>
    </row>
    <row r="776" spans="1:7" s="21" customFormat="1" ht="18" customHeight="1">
      <c r="A776" s="87" t="s">
        <v>760</v>
      </c>
      <c r="B776" s="57"/>
      <c r="C776" s="46" t="s">
        <v>693</v>
      </c>
      <c r="D776" s="46" t="s">
        <v>53</v>
      </c>
      <c r="E776" s="46" t="s">
        <v>299</v>
      </c>
      <c r="F776" s="46" t="s">
        <v>164</v>
      </c>
      <c r="G776" s="77">
        <f>'прил.6'!G482</f>
        <v>36386.9</v>
      </c>
    </row>
    <row r="777" spans="1:7" ht="19.5" customHeight="1">
      <c r="A777" s="87" t="s">
        <v>914</v>
      </c>
      <c r="B777" s="57">
        <v>810</v>
      </c>
      <c r="C777" s="46" t="s">
        <v>693</v>
      </c>
      <c r="D777" s="46" t="s">
        <v>54</v>
      </c>
      <c r="E777" s="46"/>
      <c r="F777" s="46"/>
      <c r="G777" s="77">
        <f>G778+G781+G784+G800+G806+G793+G790</f>
        <v>62188.500000000015</v>
      </c>
    </row>
    <row r="778" spans="1:7" ht="53.25" customHeight="1">
      <c r="A778" s="88" t="s">
        <v>140</v>
      </c>
      <c r="B778" s="57">
        <v>810</v>
      </c>
      <c r="C778" s="46" t="s">
        <v>693</v>
      </c>
      <c r="D778" s="46" t="s">
        <v>54</v>
      </c>
      <c r="E778" s="46" t="s">
        <v>141</v>
      </c>
      <c r="F778" s="46"/>
      <c r="G778" s="77">
        <f>G779</f>
        <v>22276.8</v>
      </c>
    </row>
    <row r="779" spans="1:7" ht="18" customHeight="1">
      <c r="A779" s="88" t="s">
        <v>775</v>
      </c>
      <c r="B779" s="57">
        <v>810</v>
      </c>
      <c r="C779" s="46" t="s">
        <v>693</v>
      </c>
      <c r="D779" s="46" t="s">
        <v>54</v>
      </c>
      <c r="E779" s="46" t="s">
        <v>143</v>
      </c>
      <c r="F779" s="46"/>
      <c r="G779" s="77">
        <f>G780</f>
        <v>22276.8</v>
      </c>
    </row>
    <row r="780" spans="1:7" ht="19.5" customHeight="1">
      <c r="A780" s="88" t="s">
        <v>514</v>
      </c>
      <c r="B780" s="57">
        <v>810</v>
      </c>
      <c r="C780" s="46" t="s">
        <v>693</v>
      </c>
      <c r="D780" s="46" t="s">
        <v>54</v>
      </c>
      <c r="E780" s="46" t="s">
        <v>143</v>
      </c>
      <c r="F780" s="46" t="s">
        <v>358</v>
      </c>
      <c r="G780" s="77">
        <f>'прил.6'!G935</f>
        <v>22276.8</v>
      </c>
    </row>
    <row r="781" spans="1:7" ht="50.25" customHeight="1">
      <c r="A781" s="88" t="s">
        <v>882</v>
      </c>
      <c r="B781" s="57">
        <v>810</v>
      </c>
      <c r="C781" s="46" t="s">
        <v>693</v>
      </c>
      <c r="D781" s="46" t="s">
        <v>54</v>
      </c>
      <c r="E781" s="46" t="s">
        <v>752</v>
      </c>
      <c r="F781" s="46"/>
      <c r="G781" s="77">
        <f>G782</f>
        <v>922.9</v>
      </c>
    </row>
    <row r="782" spans="1:7" ht="18" customHeight="1">
      <c r="A782" s="87" t="s">
        <v>759</v>
      </c>
      <c r="B782" s="57">
        <v>810</v>
      </c>
      <c r="C782" s="46" t="s">
        <v>693</v>
      </c>
      <c r="D782" s="46" t="s">
        <v>54</v>
      </c>
      <c r="E782" s="46" t="s">
        <v>753</v>
      </c>
      <c r="F782" s="46"/>
      <c r="G782" s="77">
        <f>G783</f>
        <v>922.9</v>
      </c>
    </row>
    <row r="783" spans="1:7" ht="16.5">
      <c r="A783" s="88" t="s">
        <v>92</v>
      </c>
      <c r="B783" s="57">
        <v>810</v>
      </c>
      <c r="C783" s="46" t="s">
        <v>693</v>
      </c>
      <c r="D783" s="46" t="s">
        <v>54</v>
      </c>
      <c r="E783" s="46" t="s">
        <v>753</v>
      </c>
      <c r="F783" s="46" t="s">
        <v>764</v>
      </c>
      <c r="G783" s="77">
        <f>'прил.6'!G938</f>
        <v>922.9</v>
      </c>
    </row>
    <row r="784" spans="1:7" ht="18" customHeight="1">
      <c r="A784" s="87" t="s">
        <v>192</v>
      </c>
      <c r="B784" s="57">
        <v>810</v>
      </c>
      <c r="C784" s="46" t="s">
        <v>693</v>
      </c>
      <c r="D784" s="46" t="s">
        <v>54</v>
      </c>
      <c r="E784" s="46" t="s">
        <v>552</v>
      </c>
      <c r="F784" s="46"/>
      <c r="G784" s="77">
        <f>G785+G787</f>
        <v>12163.900000000001</v>
      </c>
    </row>
    <row r="785" spans="1:7" ht="35.25" customHeight="1">
      <c r="A785" s="91" t="s">
        <v>212</v>
      </c>
      <c r="B785" s="57"/>
      <c r="C785" s="46" t="s">
        <v>693</v>
      </c>
      <c r="D785" s="46" t="s">
        <v>54</v>
      </c>
      <c r="E785" s="46" t="s">
        <v>193</v>
      </c>
      <c r="F785" s="46"/>
      <c r="G785" s="77">
        <f>G786</f>
        <v>957.7</v>
      </c>
    </row>
    <row r="786" spans="1:7" ht="18" customHeight="1">
      <c r="A786" s="88" t="s">
        <v>529</v>
      </c>
      <c r="B786" s="57"/>
      <c r="C786" s="46" t="s">
        <v>693</v>
      </c>
      <c r="D786" s="46" t="s">
        <v>54</v>
      </c>
      <c r="E786" s="46" t="s">
        <v>193</v>
      </c>
      <c r="F786" s="46" t="s">
        <v>356</v>
      </c>
      <c r="G786" s="77">
        <f>'прил.6'!G941</f>
        <v>957.7</v>
      </c>
    </row>
    <row r="787" spans="1:7" ht="33" customHeight="1">
      <c r="A787" s="96" t="s">
        <v>808</v>
      </c>
      <c r="B787" s="57">
        <v>810</v>
      </c>
      <c r="C787" s="46" t="s">
        <v>693</v>
      </c>
      <c r="D787" s="46" t="s">
        <v>54</v>
      </c>
      <c r="E787" s="46" t="s">
        <v>451</v>
      </c>
      <c r="F787" s="46"/>
      <c r="G787" s="77">
        <f>SUM(G788:G789)</f>
        <v>11206.2</v>
      </c>
    </row>
    <row r="788" spans="1:7" ht="18" customHeight="1">
      <c r="A788" s="88" t="s">
        <v>92</v>
      </c>
      <c r="B788" s="57"/>
      <c r="C788" s="46" t="s">
        <v>693</v>
      </c>
      <c r="D788" s="46" t="s">
        <v>54</v>
      </c>
      <c r="E788" s="46" t="s">
        <v>451</v>
      </c>
      <c r="F788" s="46" t="s">
        <v>764</v>
      </c>
      <c r="G788" s="77">
        <f>'прил.6'!G943</f>
        <v>570</v>
      </c>
    </row>
    <row r="789" spans="1:7" ht="20.25" customHeight="1">
      <c r="A789" s="88" t="s">
        <v>529</v>
      </c>
      <c r="B789" s="57">
        <v>810</v>
      </c>
      <c r="C789" s="46" t="s">
        <v>693</v>
      </c>
      <c r="D789" s="46" t="s">
        <v>54</v>
      </c>
      <c r="E789" s="46" t="s">
        <v>451</v>
      </c>
      <c r="F789" s="46" t="s">
        <v>356</v>
      </c>
      <c r="G789" s="77">
        <f>'прил.6'!G944</f>
        <v>10636.2</v>
      </c>
    </row>
    <row r="790" spans="1:7" ht="20.25" customHeight="1">
      <c r="A790" s="163" t="s">
        <v>232</v>
      </c>
      <c r="B790" s="57"/>
      <c r="C790" s="56" t="s">
        <v>693</v>
      </c>
      <c r="D790" s="56" t="s">
        <v>54</v>
      </c>
      <c r="E790" s="56" t="s">
        <v>664</v>
      </c>
      <c r="F790" s="56"/>
      <c r="G790" s="77">
        <f>G791</f>
        <v>1307.2</v>
      </c>
    </row>
    <row r="791" spans="1:7" ht="35.25" customHeight="1">
      <c r="A791" s="159" t="s">
        <v>536</v>
      </c>
      <c r="B791" s="57"/>
      <c r="C791" s="56" t="s">
        <v>693</v>
      </c>
      <c r="D791" s="56" t="s">
        <v>54</v>
      </c>
      <c r="E791" s="56" t="s">
        <v>926</v>
      </c>
      <c r="F791" s="56"/>
      <c r="G791" s="77">
        <f>G792</f>
        <v>1307.2</v>
      </c>
    </row>
    <row r="792" spans="1:7" ht="20.25" customHeight="1">
      <c r="A792" s="89" t="s">
        <v>529</v>
      </c>
      <c r="B792" s="57"/>
      <c r="C792" s="56" t="s">
        <v>412</v>
      </c>
      <c r="D792" s="56" t="s">
        <v>54</v>
      </c>
      <c r="E792" s="56" t="s">
        <v>926</v>
      </c>
      <c r="F792" s="56" t="s">
        <v>356</v>
      </c>
      <c r="G792" s="77">
        <f>'прил.6'!G951</f>
        <v>1307.2</v>
      </c>
    </row>
    <row r="793" spans="1:7" ht="21.75" customHeight="1">
      <c r="A793" s="156" t="s">
        <v>554</v>
      </c>
      <c r="B793" s="57"/>
      <c r="C793" s="46" t="s">
        <v>693</v>
      </c>
      <c r="D793" s="46" t="s">
        <v>54</v>
      </c>
      <c r="E793" s="46" t="s">
        <v>555</v>
      </c>
      <c r="F793" s="46"/>
      <c r="G793" s="77">
        <f>G794+G798</f>
        <v>3753.8</v>
      </c>
    </row>
    <row r="794" spans="1:7" ht="34.5" customHeight="1">
      <c r="A794" s="86" t="s">
        <v>543</v>
      </c>
      <c r="B794" s="57"/>
      <c r="C794" s="46" t="s">
        <v>693</v>
      </c>
      <c r="D794" s="46" t="s">
        <v>54</v>
      </c>
      <c r="E794" s="46" t="s">
        <v>656</v>
      </c>
      <c r="F794" s="46"/>
      <c r="G794" s="77">
        <f>G795</f>
        <v>2078</v>
      </c>
    </row>
    <row r="795" spans="1:7" ht="18" customHeight="1">
      <c r="A795" s="156" t="s">
        <v>636</v>
      </c>
      <c r="B795" s="57"/>
      <c r="C795" s="46" t="s">
        <v>693</v>
      </c>
      <c r="D795" s="46" t="s">
        <v>54</v>
      </c>
      <c r="E795" s="46" t="s">
        <v>656</v>
      </c>
      <c r="F795" s="46" t="s">
        <v>151</v>
      </c>
      <c r="G795" s="77">
        <f>'прил.6'!G298+'прил.6'!G954</f>
        <v>2078</v>
      </c>
    </row>
    <row r="796" spans="1:7" ht="34.5" customHeight="1" hidden="1">
      <c r="A796" s="92" t="s">
        <v>845</v>
      </c>
      <c r="B796" s="57"/>
      <c r="C796" s="56" t="s">
        <v>693</v>
      </c>
      <c r="D796" s="56" t="s">
        <v>54</v>
      </c>
      <c r="E796" s="56" t="s">
        <v>846</v>
      </c>
      <c r="F796" s="56"/>
      <c r="G796" s="77">
        <f>G797</f>
        <v>0</v>
      </c>
    </row>
    <row r="797" spans="1:7" ht="18" customHeight="1" hidden="1">
      <c r="A797" s="89" t="s">
        <v>92</v>
      </c>
      <c r="B797" s="57"/>
      <c r="C797" s="56" t="s">
        <v>693</v>
      </c>
      <c r="D797" s="56" t="s">
        <v>54</v>
      </c>
      <c r="E797" s="56" t="s">
        <v>846</v>
      </c>
      <c r="F797" s="56" t="s">
        <v>764</v>
      </c>
      <c r="G797" s="77">
        <f>'прил.6'!G956</f>
        <v>0</v>
      </c>
    </row>
    <row r="798" spans="1:7" ht="33" customHeight="1">
      <c r="A798" s="92" t="s">
        <v>742</v>
      </c>
      <c r="B798" s="57"/>
      <c r="C798" s="56" t="s">
        <v>693</v>
      </c>
      <c r="D798" s="56" t="s">
        <v>54</v>
      </c>
      <c r="E798" s="56" t="s">
        <v>846</v>
      </c>
      <c r="F798" s="56"/>
      <c r="G798" s="77">
        <f>G799</f>
        <v>1675.8</v>
      </c>
    </row>
    <row r="799" spans="1:7" ht="18" customHeight="1">
      <c r="A799" s="89" t="s">
        <v>529</v>
      </c>
      <c r="B799" s="57"/>
      <c r="C799" s="56" t="s">
        <v>693</v>
      </c>
      <c r="D799" s="56" t="s">
        <v>54</v>
      </c>
      <c r="E799" s="56" t="s">
        <v>846</v>
      </c>
      <c r="F799" s="56" t="s">
        <v>356</v>
      </c>
      <c r="G799" s="77">
        <f>'прил.6'!G958</f>
        <v>1675.8</v>
      </c>
    </row>
    <row r="800" spans="1:7" ht="21.75" customHeight="1">
      <c r="A800" s="87" t="s">
        <v>816</v>
      </c>
      <c r="B800" s="57"/>
      <c r="C800" s="46" t="s">
        <v>693</v>
      </c>
      <c r="D800" s="46" t="s">
        <v>54</v>
      </c>
      <c r="E800" s="46" t="s">
        <v>124</v>
      </c>
      <c r="F800" s="46"/>
      <c r="G800" s="77">
        <f>G804+G801</f>
        <v>19912.600000000002</v>
      </c>
    </row>
    <row r="801" spans="1:7" ht="120.75" customHeight="1">
      <c r="A801" s="97" t="s">
        <v>505</v>
      </c>
      <c r="B801" s="57"/>
      <c r="C801" s="56" t="s">
        <v>693</v>
      </c>
      <c r="D801" s="56" t="s">
        <v>54</v>
      </c>
      <c r="E801" s="56" t="s">
        <v>122</v>
      </c>
      <c r="F801" s="56"/>
      <c r="G801" s="77">
        <f>G802+G803</f>
        <v>18498.7</v>
      </c>
    </row>
    <row r="802" spans="1:7" ht="21.75" customHeight="1">
      <c r="A802" s="89" t="s">
        <v>92</v>
      </c>
      <c r="B802" s="57"/>
      <c r="C802" s="56" t="s">
        <v>693</v>
      </c>
      <c r="D802" s="56" t="s">
        <v>54</v>
      </c>
      <c r="E802" s="56" t="s">
        <v>122</v>
      </c>
      <c r="F802" s="56" t="s">
        <v>764</v>
      </c>
      <c r="G802" s="77">
        <f>'прил.6'!G961</f>
        <v>7350.5</v>
      </c>
    </row>
    <row r="803" spans="1:7" ht="21.75" customHeight="1">
      <c r="A803" s="89" t="s">
        <v>529</v>
      </c>
      <c r="B803" s="57"/>
      <c r="C803" s="56" t="s">
        <v>693</v>
      </c>
      <c r="D803" s="56" t="s">
        <v>54</v>
      </c>
      <c r="E803" s="56" t="s">
        <v>122</v>
      </c>
      <c r="F803" s="56" t="s">
        <v>356</v>
      </c>
      <c r="G803" s="77">
        <f>'прил.6'!G962</f>
        <v>11148.2</v>
      </c>
    </row>
    <row r="804" spans="1:7" ht="53.25" customHeight="1">
      <c r="A804" s="86" t="s">
        <v>615</v>
      </c>
      <c r="B804" s="57"/>
      <c r="C804" s="46" t="s">
        <v>693</v>
      </c>
      <c r="D804" s="46" t="s">
        <v>54</v>
      </c>
      <c r="E804" s="46" t="s">
        <v>500</v>
      </c>
      <c r="F804" s="46"/>
      <c r="G804" s="77">
        <f>G805</f>
        <v>1413.9</v>
      </c>
    </row>
    <row r="805" spans="1:7" ht="21.75" customHeight="1">
      <c r="A805" s="88" t="s">
        <v>529</v>
      </c>
      <c r="B805" s="57"/>
      <c r="C805" s="46" t="s">
        <v>693</v>
      </c>
      <c r="D805" s="46" t="s">
        <v>54</v>
      </c>
      <c r="E805" s="46" t="s">
        <v>500</v>
      </c>
      <c r="F805" s="46" t="s">
        <v>356</v>
      </c>
      <c r="G805" s="77">
        <f>'прил.6'!G964</f>
        <v>1413.9</v>
      </c>
    </row>
    <row r="806" spans="1:7" ht="19.5" customHeight="1">
      <c r="A806" s="87" t="s">
        <v>517</v>
      </c>
      <c r="B806" s="57">
        <v>810</v>
      </c>
      <c r="C806" s="46" t="s">
        <v>693</v>
      </c>
      <c r="D806" s="46" t="s">
        <v>54</v>
      </c>
      <c r="E806" s="51" t="s">
        <v>511</v>
      </c>
      <c r="F806" s="51"/>
      <c r="G806" s="77">
        <f>G808+G810</f>
        <v>1851.3</v>
      </c>
    </row>
    <row r="807" spans="1:7" ht="19.5" customHeight="1">
      <c r="A807" s="87" t="s">
        <v>554</v>
      </c>
      <c r="B807" s="57"/>
      <c r="C807" s="46" t="s">
        <v>693</v>
      </c>
      <c r="D807" s="46" t="s">
        <v>54</v>
      </c>
      <c r="E807" s="46" t="s">
        <v>512</v>
      </c>
      <c r="F807" s="51"/>
      <c r="G807" s="77">
        <f>G809+G812</f>
        <v>859.3</v>
      </c>
    </row>
    <row r="808" spans="1:7" ht="17.25" customHeight="1">
      <c r="A808" s="87" t="s">
        <v>360</v>
      </c>
      <c r="B808" s="57">
        <v>810</v>
      </c>
      <c r="C808" s="46" t="s">
        <v>693</v>
      </c>
      <c r="D808" s="46" t="s">
        <v>54</v>
      </c>
      <c r="E808" s="46" t="s">
        <v>522</v>
      </c>
      <c r="F808" s="46"/>
      <c r="G808" s="77">
        <f>G809</f>
        <v>107.8</v>
      </c>
    </row>
    <row r="809" spans="1:7" ht="18.75" customHeight="1">
      <c r="A809" s="88" t="s">
        <v>724</v>
      </c>
      <c r="B809" s="57">
        <v>810</v>
      </c>
      <c r="C809" s="46" t="s">
        <v>693</v>
      </c>
      <c r="D809" s="46" t="s">
        <v>54</v>
      </c>
      <c r="E809" s="46" t="s">
        <v>522</v>
      </c>
      <c r="F809" s="46" t="s">
        <v>151</v>
      </c>
      <c r="G809" s="77">
        <f>'прил.6'!G968</f>
        <v>107.8</v>
      </c>
    </row>
    <row r="810" spans="1:7" ht="18.75" customHeight="1">
      <c r="A810" s="156" t="s">
        <v>616</v>
      </c>
      <c r="B810" s="57"/>
      <c r="C810" s="46" t="s">
        <v>693</v>
      </c>
      <c r="D810" s="46" t="s">
        <v>54</v>
      </c>
      <c r="E810" s="46" t="s">
        <v>521</v>
      </c>
      <c r="F810" s="46"/>
      <c r="G810" s="77">
        <f>G811+G812</f>
        <v>1743.5</v>
      </c>
    </row>
    <row r="811" spans="1:7" ht="21.75" customHeight="1">
      <c r="A811" s="91" t="s">
        <v>833</v>
      </c>
      <c r="B811" s="57"/>
      <c r="C811" s="46" t="s">
        <v>693</v>
      </c>
      <c r="D811" s="46" t="s">
        <v>54</v>
      </c>
      <c r="E811" s="46" t="s">
        <v>521</v>
      </c>
      <c r="F811" s="46" t="s">
        <v>398</v>
      </c>
      <c r="G811" s="77">
        <f>'прил.6'!G812</f>
        <v>992</v>
      </c>
    </row>
    <row r="812" spans="1:7" ht="18.75" customHeight="1">
      <c r="A812" s="88" t="s">
        <v>636</v>
      </c>
      <c r="B812" s="57"/>
      <c r="C812" s="46" t="s">
        <v>693</v>
      </c>
      <c r="D812" s="46" t="s">
        <v>54</v>
      </c>
      <c r="E812" s="46" t="s">
        <v>521</v>
      </c>
      <c r="F812" s="46" t="s">
        <v>151</v>
      </c>
      <c r="G812" s="77">
        <f>'прил.6'!G487+'прил.6'!G766+'прил.6'!G302</f>
        <v>751.5</v>
      </c>
    </row>
    <row r="813" spans="1:7" ht="18.75" customHeight="1">
      <c r="A813" s="91" t="s">
        <v>713</v>
      </c>
      <c r="B813" s="14">
        <v>809</v>
      </c>
      <c r="C813" s="51" t="s">
        <v>158</v>
      </c>
      <c r="D813" s="51"/>
      <c r="E813" s="51"/>
      <c r="F813" s="51"/>
      <c r="G813" s="77">
        <f>G814+G837+G828+G832</f>
        <v>539551.5</v>
      </c>
    </row>
    <row r="814" spans="1:7" ht="18.75" customHeight="1">
      <c r="A814" s="87" t="s">
        <v>915</v>
      </c>
      <c r="B814" s="14"/>
      <c r="C814" s="51" t="s">
        <v>158</v>
      </c>
      <c r="D814" s="51" t="s">
        <v>50</v>
      </c>
      <c r="E814" s="51"/>
      <c r="F814" s="51"/>
      <c r="G814" s="77">
        <f>G819+G822+G815</f>
        <v>179547.69999999998</v>
      </c>
    </row>
    <row r="815" spans="1:7" ht="32.25" customHeight="1" hidden="1">
      <c r="A815" s="89" t="s">
        <v>345</v>
      </c>
      <c r="B815" s="14"/>
      <c r="C815" s="51" t="s">
        <v>158</v>
      </c>
      <c r="D815" s="51" t="s">
        <v>50</v>
      </c>
      <c r="E815" s="51" t="s">
        <v>573</v>
      </c>
      <c r="F815" s="51"/>
      <c r="G815" s="77">
        <f>G816</f>
        <v>0</v>
      </c>
    </row>
    <row r="816" spans="1:7" ht="18.75" customHeight="1" hidden="1">
      <c r="A816" s="89" t="s">
        <v>240</v>
      </c>
      <c r="B816" s="14"/>
      <c r="C816" s="51" t="s">
        <v>158</v>
      </c>
      <c r="D816" s="51" t="s">
        <v>50</v>
      </c>
      <c r="E816" s="51" t="s">
        <v>59</v>
      </c>
      <c r="F816" s="51"/>
      <c r="G816" s="77">
        <f>G817</f>
        <v>0</v>
      </c>
    </row>
    <row r="817" spans="1:7" ht="33.75" customHeight="1" hidden="1">
      <c r="A817" s="96" t="s">
        <v>934</v>
      </c>
      <c r="B817" s="14"/>
      <c r="C817" s="51" t="s">
        <v>158</v>
      </c>
      <c r="D817" s="51" t="s">
        <v>50</v>
      </c>
      <c r="E817" s="56" t="s">
        <v>400</v>
      </c>
      <c r="F817" s="56"/>
      <c r="G817" s="77">
        <f>G818</f>
        <v>0</v>
      </c>
    </row>
    <row r="818" spans="1:7" ht="18.75" customHeight="1" hidden="1">
      <c r="A818" s="96" t="s">
        <v>863</v>
      </c>
      <c r="B818" s="14"/>
      <c r="C818" s="51" t="s">
        <v>158</v>
      </c>
      <c r="D818" s="51" t="s">
        <v>50</v>
      </c>
      <c r="E818" s="56" t="s">
        <v>400</v>
      </c>
      <c r="F818" s="56" t="s">
        <v>77</v>
      </c>
      <c r="G818" s="77"/>
    </row>
    <row r="819" spans="1:7" ht="18.75" customHeight="1">
      <c r="A819" s="87" t="s">
        <v>916</v>
      </c>
      <c r="B819" s="14">
        <v>809</v>
      </c>
      <c r="C819" s="51" t="s">
        <v>158</v>
      </c>
      <c r="D819" s="51" t="s">
        <v>50</v>
      </c>
      <c r="E819" s="51" t="s">
        <v>307</v>
      </c>
      <c r="F819" s="51"/>
      <c r="G819" s="77">
        <f>G820</f>
        <v>168231.3</v>
      </c>
    </row>
    <row r="820" spans="1:7" ht="32.25" customHeight="1">
      <c r="A820" s="88" t="s">
        <v>917</v>
      </c>
      <c r="B820" s="14">
        <v>809</v>
      </c>
      <c r="C820" s="51" t="s">
        <v>158</v>
      </c>
      <c r="D820" s="51" t="s">
        <v>50</v>
      </c>
      <c r="E820" s="51" t="s">
        <v>308</v>
      </c>
      <c r="F820" s="51"/>
      <c r="G820" s="77">
        <f>G821</f>
        <v>168231.3</v>
      </c>
    </row>
    <row r="821" spans="1:7" ht="18.75" customHeight="1">
      <c r="A821" s="88" t="s">
        <v>92</v>
      </c>
      <c r="B821" s="14">
        <v>809</v>
      </c>
      <c r="C821" s="51" t="s">
        <v>158</v>
      </c>
      <c r="D821" s="51" t="s">
        <v>50</v>
      </c>
      <c r="E821" s="51" t="s">
        <v>308</v>
      </c>
      <c r="F821" s="51" t="s">
        <v>764</v>
      </c>
      <c r="G821" s="77">
        <f>'прил.6'!G817</f>
        <v>168231.3</v>
      </c>
    </row>
    <row r="822" spans="1:7" ht="18.75" customHeight="1">
      <c r="A822" s="87" t="s">
        <v>557</v>
      </c>
      <c r="B822" s="14">
        <v>809</v>
      </c>
      <c r="C822" s="51" t="s">
        <v>158</v>
      </c>
      <c r="D822" s="51" t="s">
        <v>50</v>
      </c>
      <c r="E822" s="51" t="s">
        <v>511</v>
      </c>
      <c r="F822" s="51"/>
      <c r="G822" s="77">
        <f>G823+G825</f>
        <v>11316.4</v>
      </c>
    </row>
    <row r="823" spans="1:7" ht="18.75" customHeight="1">
      <c r="A823" s="87" t="s">
        <v>360</v>
      </c>
      <c r="B823" s="57">
        <v>809</v>
      </c>
      <c r="C823" s="46" t="s">
        <v>158</v>
      </c>
      <c r="D823" s="46" t="s">
        <v>50</v>
      </c>
      <c r="E823" s="46" t="s">
        <v>522</v>
      </c>
      <c r="F823" s="46"/>
      <c r="G823" s="77">
        <f>G824</f>
        <v>1125.4</v>
      </c>
    </row>
    <row r="824" spans="1:7" ht="23.25" customHeight="1">
      <c r="A824" s="89" t="s">
        <v>92</v>
      </c>
      <c r="B824" s="57">
        <v>809</v>
      </c>
      <c r="C824" s="46" t="s">
        <v>158</v>
      </c>
      <c r="D824" s="46" t="s">
        <v>50</v>
      </c>
      <c r="E824" s="46" t="s">
        <v>522</v>
      </c>
      <c r="F824" s="46" t="s">
        <v>764</v>
      </c>
      <c r="G824" s="77">
        <f>'прил.6'!G825</f>
        <v>1125.4</v>
      </c>
    </row>
    <row r="825" spans="1:7" ht="18.75" customHeight="1">
      <c r="A825" s="87" t="s">
        <v>921</v>
      </c>
      <c r="B825" s="57">
        <v>809</v>
      </c>
      <c r="C825" s="46" t="s">
        <v>158</v>
      </c>
      <c r="D825" s="46" t="s">
        <v>50</v>
      </c>
      <c r="E825" s="46" t="s">
        <v>516</v>
      </c>
      <c r="F825" s="46"/>
      <c r="G825" s="77">
        <f>SUM(G826:G827)</f>
        <v>10191</v>
      </c>
    </row>
    <row r="826" spans="1:7" ht="18.75" customHeight="1">
      <c r="A826" s="91" t="s">
        <v>833</v>
      </c>
      <c r="B826" s="57"/>
      <c r="C826" s="46" t="s">
        <v>158</v>
      </c>
      <c r="D826" s="46" t="s">
        <v>50</v>
      </c>
      <c r="E826" s="46" t="s">
        <v>516</v>
      </c>
      <c r="F826" s="46" t="s">
        <v>398</v>
      </c>
      <c r="G826" s="77">
        <f>'прил.6'!G827</f>
        <v>4350</v>
      </c>
    </row>
    <row r="827" spans="1:7" ht="21.75" customHeight="1">
      <c r="A827" s="89" t="s">
        <v>92</v>
      </c>
      <c r="B827" s="57">
        <v>809</v>
      </c>
      <c r="C827" s="46" t="s">
        <v>158</v>
      </c>
      <c r="D827" s="46" t="s">
        <v>50</v>
      </c>
      <c r="E827" s="46" t="s">
        <v>516</v>
      </c>
      <c r="F827" s="46" t="s">
        <v>764</v>
      </c>
      <c r="G827" s="77">
        <f>'прил.6'!G828</f>
        <v>5841</v>
      </c>
    </row>
    <row r="828" spans="1:7" ht="18.75" customHeight="1">
      <c r="A828" s="91" t="s">
        <v>922</v>
      </c>
      <c r="B828" s="57"/>
      <c r="C828" s="46" t="s">
        <v>158</v>
      </c>
      <c r="D828" s="46" t="s">
        <v>51</v>
      </c>
      <c r="E828" s="46"/>
      <c r="F828" s="46"/>
      <c r="G828" s="77">
        <f>G829</f>
        <v>436.1</v>
      </c>
    </row>
    <row r="829" spans="1:7" ht="18.75" customHeight="1">
      <c r="A829" s="87" t="s">
        <v>916</v>
      </c>
      <c r="B829" s="57"/>
      <c r="C829" s="46" t="s">
        <v>158</v>
      </c>
      <c r="D829" s="46" t="s">
        <v>51</v>
      </c>
      <c r="E829" s="46" t="s">
        <v>307</v>
      </c>
      <c r="F829" s="46"/>
      <c r="G829" s="77">
        <f>G830</f>
        <v>436.1</v>
      </c>
    </row>
    <row r="830" spans="1:7" ht="32.25" customHeight="1">
      <c r="A830" s="88" t="s">
        <v>917</v>
      </c>
      <c r="B830" s="57"/>
      <c r="C830" s="46" t="s">
        <v>158</v>
      </c>
      <c r="D830" s="46" t="s">
        <v>51</v>
      </c>
      <c r="E830" s="51" t="s">
        <v>308</v>
      </c>
      <c r="F830" s="46"/>
      <c r="G830" s="77">
        <f>G831</f>
        <v>436.1</v>
      </c>
    </row>
    <row r="831" spans="1:7" ht="21" customHeight="1">
      <c r="A831" s="89" t="s">
        <v>92</v>
      </c>
      <c r="B831" s="57"/>
      <c r="C831" s="46" t="s">
        <v>158</v>
      </c>
      <c r="D831" s="46" t="s">
        <v>51</v>
      </c>
      <c r="E831" s="51" t="s">
        <v>308</v>
      </c>
      <c r="F831" s="46" t="s">
        <v>764</v>
      </c>
      <c r="G831" s="77">
        <f>'прил.6'!G832</f>
        <v>436.1</v>
      </c>
    </row>
    <row r="832" spans="1:7" ht="18.75" customHeight="1">
      <c r="A832" s="91" t="s">
        <v>927</v>
      </c>
      <c r="B832" s="57"/>
      <c r="C832" s="46" t="s">
        <v>158</v>
      </c>
      <c r="D832" s="46" t="s">
        <v>52</v>
      </c>
      <c r="E832" s="51"/>
      <c r="F832" s="46"/>
      <c r="G832" s="77">
        <f>G835</f>
        <v>350000</v>
      </c>
    </row>
    <row r="833" spans="1:7" ht="17.25" customHeight="1">
      <c r="A833" s="91" t="s">
        <v>928</v>
      </c>
      <c r="B833" s="57"/>
      <c r="C833" s="46" t="s">
        <v>158</v>
      </c>
      <c r="D833" s="46" t="s">
        <v>52</v>
      </c>
      <c r="E833" s="51" t="s">
        <v>493</v>
      </c>
      <c r="F833" s="46"/>
      <c r="G833" s="77">
        <f>G834</f>
        <v>350000</v>
      </c>
    </row>
    <row r="834" spans="1:7" ht="18.75" customHeight="1">
      <c r="A834" s="91" t="s">
        <v>929</v>
      </c>
      <c r="B834" s="57"/>
      <c r="C834" s="46" t="s">
        <v>158</v>
      </c>
      <c r="D834" s="46" t="s">
        <v>52</v>
      </c>
      <c r="E834" s="51" t="s">
        <v>649</v>
      </c>
      <c r="F834" s="46"/>
      <c r="G834" s="77">
        <f>G835</f>
        <v>350000</v>
      </c>
    </row>
    <row r="835" spans="1:7" ht="18.75" customHeight="1">
      <c r="A835" s="86" t="s">
        <v>856</v>
      </c>
      <c r="B835" s="57"/>
      <c r="C835" s="46" t="s">
        <v>158</v>
      </c>
      <c r="D835" s="46" t="s">
        <v>52</v>
      </c>
      <c r="E835" s="51" t="s">
        <v>650</v>
      </c>
      <c r="F835" s="46"/>
      <c r="G835" s="77">
        <f>G836</f>
        <v>350000</v>
      </c>
    </row>
    <row r="836" spans="1:7" ht="18.75" customHeight="1">
      <c r="A836" s="91" t="s">
        <v>833</v>
      </c>
      <c r="B836" s="57"/>
      <c r="C836" s="46" t="s">
        <v>158</v>
      </c>
      <c r="D836" s="46" t="s">
        <v>52</v>
      </c>
      <c r="E836" s="51" t="s">
        <v>650</v>
      </c>
      <c r="F836" s="46" t="s">
        <v>398</v>
      </c>
      <c r="G836" s="77">
        <f>'прил.6'!G837</f>
        <v>350000</v>
      </c>
    </row>
    <row r="837" spans="1:7" ht="18.75" customHeight="1">
      <c r="A837" s="88" t="s">
        <v>930</v>
      </c>
      <c r="B837" s="57"/>
      <c r="C837" s="46" t="s">
        <v>158</v>
      </c>
      <c r="D837" s="46" t="s">
        <v>155</v>
      </c>
      <c r="E837" s="46"/>
      <c r="F837" s="46"/>
      <c r="G837" s="77">
        <f>G838+G841+G846</f>
        <v>9567.7</v>
      </c>
    </row>
    <row r="838" spans="1:7" ht="53.25" customHeight="1">
      <c r="A838" s="88" t="s">
        <v>140</v>
      </c>
      <c r="B838" s="57">
        <v>806</v>
      </c>
      <c r="C838" s="46" t="s">
        <v>158</v>
      </c>
      <c r="D838" s="46" t="s">
        <v>155</v>
      </c>
      <c r="E838" s="46" t="s">
        <v>141</v>
      </c>
      <c r="F838" s="46"/>
      <c r="G838" s="77">
        <f>G839</f>
        <v>3114.9</v>
      </c>
    </row>
    <row r="839" spans="1:7" ht="18.75" customHeight="1">
      <c r="A839" s="88" t="s">
        <v>775</v>
      </c>
      <c r="B839" s="57">
        <v>806</v>
      </c>
      <c r="C839" s="46" t="s">
        <v>158</v>
      </c>
      <c r="D839" s="46" t="s">
        <v>155</v>
      </c>
      <c r="E839" s="46" t="s">
        <v>143</v>
      </c>
      <c r="F839" s="46"/>
      <c r="G839" s="77">
        <f>G840</f>
        <v>3114.9</v>
      </c>
    </row>
    <row r="840" spans="1:7" ht="18.75" customHeight="1">
      <c r="A840" s="88" t="s">
        <v>514</v>
      </c>
      <c r="B840" s="57">
        <v>806</v>
      </c>
      <c r="C840" s="46" t="s">
        <v>158</v>
      </c>
      <c r="D840" s="46" t="s">
        <v>155</v>
      </c>
      <c r="E840" s="46" t="s">
        <v>143</v>
      </c>
      <c r="F840" s="46" t="s">
        <v>358</v>
      </c>
      <c r="G840" s="77">
        <f>'прил.6'!G841</f>
        <v>3114.9</v>
      </c>
    </row>
    <row r="841" spans="1:7" ht="51" customHeight="1">
      <c r="A841" s="88" t="s">
        <v>882</v>
      </c>
      <c r="B841" s="57"/>
      <c r="C841" s="46" t="s">
        <v>158</v>
      </c>
      <c r="D841" s="46" t="s">
        <v>155</v>
      </c>
      <c r="E841" s="46" t="s">
        <v>752</v>
      </c>
      <c r="F841" s="46"/>
      <c r="G841" s="77">
        <f>G842+G844</f>
        <v>4010.6</v>
      </c>
    </row>
    <row r="842" spans="1:7" ht="18.75" customHeight="1" hidden="1">
      <c r="A842" s="87" t="s">
        <v>697</v>
      </c>
      <c r="B842" s="57"/>
      <c r="C842" s="46" t="s">
        <v>158</v>
      </c>
      <c r="D842" s="46" t="s">
        <v>155</v>
      </c>
      <c r="E842" s="46" t="s">
        <v>701</v>
      </c>
      <c r="F842" s="46"/>
      <c r="G842" s="77">
        <f>G843</f>
        <v>0</v>
      </c>
    </row>
    <row r="843" spans="1:7" ht="18.75" customHeight="1" hidden="1">
      <c r="A843" s="88" t="s">
        <v>92</v>
      </c>
      <c r="B843" s="57"/>
      <c r="C843" s="46" t="s">
        <v>158</v>
      </c>
      <c r="D843" s="46" t="s">
        <v>155</v>
      </c>
      <c r="E843" s="46" t="s">
        <v>701</v>
      </c>
      <c r="F843" s="46" t="s">
        <v>764</v>
      </c>
      <c r="G843" s="77">
        <f>'прил.6'!G844</f>
        <v>0</v>
      </c>
    </row>
    <row r="844" spans="1:7" ht="18.75" customHeight="1">
      <c r="A844" s="87" t="s">
        <v>759</v>
      </c>
      <c r="B844" s="57"/>
      <c r="C844" s="46" t="s">
        <v>158</v>
      </c>
      <c r="D844" s="46" t="s">
        <v>155</v>
      </c>
      <c r="E844" s="46" t="s">
        <v>753</v>
      </c>
      <c r="F844" s="46"/>
      <c r="G844" s="77">
        <f>G845</f>
        <v>4010.6</v>
      </c>
    </row>
    <row r="845" spans="1:7" ht="18.75" customHeight="1">
      <c r="A845" s="88" t="s">
        <v>92</v>
      </c>
      <c r="B845" s="57"/>
      <c r="C845" s="46" t="s">
        <v>158</v>
      </c>
      <c r="D845" s="46" t="s">
        <v>155</v>
      </c>
      <c r="E845" s="46" t="s">
        <v>753</v>
      </c>
      <c r="F845" s="46" t="s">
        <v>764</v>
      </c>
      <c r="G845" s="77">
        <f>'прил.6'!G846</f>
        <v>4010.6</v>
      </c>
    </row>
    <row r="846" spans="1:7" ht="32.25" customHeight="1">
      <c r="A846" s="89" t="s">
        <v>345</v>
      </c>
      <c r="B846" s="14"/>
      <c r="C846" s="51" t="s">
        <v>158</v>
      </c>
      <c r="D846" s="51" t="s">
        <v>155</v>
      </c>
      <c r="E846" s="51" t="s">
        <v>573</v>
      </c>
      <c r="F846" s="51"/>
      <c r="G846" s="77">
        <f>G847</f>
        <v>2442.2</v>
      </c>
    </row>
    <row r="847" spans="1:7" ht="18.75" customHeight="1">
      <c r="A847" s="89" t="s">
        <v>240</v>
      </c>
      <c r="B847" s="14"/>
      <c r="C847" s="51" t="s">
        <v>158</v>
      </c>
      <c r="D847" s="51" t="s">
        <v>155</v>
      </c>
      <c r="E847" s="51" t="s">
        <v>59</v>
      </c>
      <c r="F847" s="51"/>
      <c r="G847" s="77">
        <f>G850+G848</f>
        <v>2442.2</v>
      </c>
    </row>
    <row r="848" spans="1:7" ht="18.75" customHeight="1">
      <c r="A848" s="89" t="s">
        <v>8</v>
      </c>
      <c r="B848" s="14"/>
      <c r="C848" s="51" t="s">
        <v>158</v>
      </c>
      <c r="D848" s="51" t="s">
        <v>155</v>
      </c>
      <c r="E848" s="51" t="s">
        <v>64</v>
      </c>
      <c r="F848" s="51"/>
      <c r="G848" s="77">
        <f>G849</f>
        <v>450</v>
      </c>
    </row>
    <row r="849" spans="1:7" ht="18.75" customHeight="1">
      <c r="A849" s="96" t="s">
        <v>582</v>
      </c>
      <c r="B849" s="14"/>
      <c r="C849" s="51" t="s">
        <v>158</v>
      </c>
      <c r="D849" s="51" t="s">
        <v>155</v>
      </c>
      <c r="E849" s="51" t="s">
        <v>64</v>
      </c>
      <c r="F849" s="51" t="s">
        <v>77</v>
      </c>
      <c r="G849" s="77">
        <f>'прил.6'!G1277</f>
        <v>450</v>
      </c>
    </row>
    <row r="850" spans="1:7" ht="17.25" customHeight="1">
      <c r="A850" s="96" t="s">
        <v>934</v>
      </c>
      <c r="B850" s="14"/>
      <c r="C850" s="51" t="s">
        <v>158</v>
      </c>
      <c r="D850" s="51" t="s">
        <v>155</v>
      </c>
      <c r="E850" s="56" t="s">
        <v>400</v>
      </c>
      <c r="F850" s="56"/>
      <c r="G850" s="77">
        <f>G851</f>
        <v>1992.2</v>
      </c>
    </row>
    <row r="851" spans="1:7" ht="18.75" customHeight="1">
      <c r="A851" s="96" t="s">
        <v>863</v>
      </c>
      <c r="B851" s="14"/>
      <c r="C851" s="51" t="s">
        <v>158</v>
      </c>
      <c r="D851" s="51" t="s">
        <v>155</v>
      </c>
      <c r="E851" s="56" t="s">
        <v>400</v>
      </c>
      <c r="F851" s="56" t="s">
        <v>77</v>
      </c>
      <c r="G851" s="77">
        <f>'прил.6'!G1279</f>
        <v>1992.2</v>
      </c>
    </row>
    <row r="852" spans="1:7" ht="18.75" customHeight="1">
      <c r="A852" s="87" t="s">
        <v>716</v>
      </c>
      <c r="B852" s="57">
        <v>801</v>
      </c>
      <c r="C852" s="46" t="s">
        <v>730</v>
      </c>
      <c r="D852" s="46"/>
      <c r="E852" s="46"/>
      <c r="F852" s="46"/>
      <c r="G852" s="77">
        <f>G853</f>
        <v>43680.399999999994</v>
      </c>
    </row>
    <row r="853" spans="1:7" ht="18.75" customHeight="1">
      <c r="A853" s="87" t="s">
        <v>931</v>
      </c>
      <c r="B853" s="57"/>
      <c r="C853" s="46" t="s">
        <v>730</v>
      </c>
      <c r="D853" s="46" t="s">
        <v>51</v>
      </c>
      <c r="E853" s="46"/>
      <c r="F853" s="46"/>
      <c r="G853" s="77">
        <f>G854+G859</f>
        <v>43680.399999999994</v>
      </c>
    </row>
    <row r="854" spans="1:7" ht="31.5" customHeight="1">
      <c r="A854" s="91" t="s">
        <v>937</v>
      </c>
      <c r="B854" s="57">
        <v>801</v>
      </c>
      <c r="C854" s="46" t="s">
        <v>730</v>
      </c>
      <c r="D854" s="46" t="s">
        <v>51</v>
      </c>
      <c r="E854" s="46" t="s">
        <v>533</v>
      </c>
      <c r="F854" s="46"/>
      <c r="G854" s="77">
        <f>G855+G857</f>
        <v>43605.399999999994</v>
      </c>
    </row>
    <row r="855" spans="1:7" ht="18.75" customHeight="1">
      <c r="A855" s="87" t="s">
        <v>779</v>
      </c>
      <c r="B855" s="57">
        <v>801</v>
      </c>
      <c r="C855" s="46" t="s">
        <v>730</v>
      </c>
      <c r="D855" s="46" t="s">
        <v>51</v>
      </c>
      <c r="E855" s="46" t="s">
        <v>726</v>
      </c>
      <c r="F855" s="46"/>
      <c r="G855" s="77">
        <f>G856</f>
        <v>8.7</v>
      </c>
    </row>
    <row r="856" spans="1:7" ht="18.75" customHeight="1">
      <c r="A856" s="88" t="s">
        <v>92</v>
      </c>
      <c r="B856" s="57">
        <v>801</v>
      </c>
      <c r="C856" s="46" t="s">
        <v>730</v>
      </c>
      <c r="D856" s="46" t="s">
        <v>51</v>
      </c>
      <c r="E856" s="46" t="s">
        <v>726</v>
      </c>
      <c r="F856" s="46" t="s">
        <v>764</v>
      </c>
      <c r="G856" s="77">
        <f>'прил.6'!G173</f>
        <v>8.7</v>
      </c>
    </row>
    <row r="857" spans="1:7" ht="18.75" customHeight="1">
      <c r="A857" s="88" t="s">
        <v>759</v>
      </c>
      <c r="B857" s="57">
        <v>801</v>
      </c>
      <c r="C857" s="46" t="s">
        <v>730</v>
      </c>
      <c r="D857" s="46" t="s">
        <v>51</v>
      </c>
      <c r="E857" s="46" t="s">
        <v>534</v>
      </c>
      <c r="F857" s="46"/>
      <c r="G857" s="77">
        <f>G858</f>
        <v>43596.7</v>
      </c>
    </row>
    <row r="858" spans="1:7" ht="18.75" customHeight="1">
      <c r="A858" s="88" t="s">
        <v>92</v>
      </c>
      <c r="B858" s="57">
        <v>801</v>
      </c>
      <c r="C858" s="46" t="s">
        <v>730</v>
      </c>
      <c r="D858" s="46" t="s">
        <v>51</v>
      </c>
      <c r="E858" s="46" t="s">
        <v>534</v>
      </c>
      <c r="F858" s="46" t="s">
        <v>764</v>
      </c>
      <c r="G858" s="77">
        <f>'прил.6'!G175</f>
        <v>43596.7</v>
      </c>
    </row>
    <row r="859" spans="1:7" ht="18.75" customHeight="1">
      <c r="A859" s="105" t="s">
        <v>517</v>
      </c>
      <c r="B859" s="57"/>
      <c r="C859" s="56" t="s">
        <v>730</v>
      </c>
      <c r="D859" s="56" t="s">
        <v>51</v>
      </c>
      <c r="E859" s="56" t="s">
        <v>511</v>
      </c>
      <c r="F859" s="56"/>
      <c r="G859" s="77">
        <f>G860</f>
        <v>75</v>
      </c>
    </row>
    <row r="860" spans="1:7" ht="18.75" customHeight="1">
      <c r="A860" s="105" t="s">
        <v>554</v>
      </c>
      <c r="B860" s="57"/>
      <c r="C860" s="56" t="s">
        <v>730</v>
      </c>
      <c r="D860" s="56" t="s">
        <v>51</v>
      </c>
      <c r="E860" s="56" t="s">
        <v>512</v>
      </c>
      <c r="F860" s="56"/>
      <c r="G860" s="77">
        <f>G861</f>
        <v>75</v>
      </c>
    </row>
    <row r="861" spans="1:7" ht="31.5" customHeight="1">
      <c r="A861" s="86" t="s">
        <v>527</v>
      </c>
      <c r="B861" s="57"/>
      <c r="C861" s="56" t="s">
        <v>730</v>
      </c>
      <c r="D861" s="56" t="s">
        <v>51</v>
      </c>
      <c r="E861" s="56" t="s">
        <v>525</v>
      </c>
      <c r="F861" s="56"/>
      <c r="G861" s="77">
        <f>G862</f>
        <v>75</v>
      </c>
    </row>
    <row r="862" spans="1:7" ht="18.75" customHeight="1">
      <c r="A862" s="86" t="s">
        <v>514</v>
      </c>
      <c r="B862" s="57"/>
      <c r="C862" s="56" t="s">
        <v>730</v>
      </c>
      <c r="D862" s="56" t="s">
        <v>51</v>
      </c>
      <c r="E862" s="56" t="s">
        <v>525</v>
      </c>
      <c r="F862" s="56" t="s">
        <v>358</v>
      </c>
      <c r="G862" s="77">
        <f>'прил.6'!G179</f>
        <v>75</v>
      </c>
    </row>
    <row r="863" spans="1:7" ht="36.75" customHeight="1">
      <c r="A863" s="87" t="s">
        <v>717</v>
      </c>
      <c r="B863" s="47"/>
      <c r="C863" s="46" t="s">
        <v>710</v>
      </c>
      <c r="D863" s="46"/>
      <c r="E863" s="46"/>
      <c r="F863" s="46"/>
      <c r="G863" s="77">
        <f>G865</f>
        <v>1273</v>
      </c>
    </row>
    <row r="864" spans="1:7" ht="18.75" customHeight="1">
      <c r="A864" s="87" t="s">
        <v>938</v>
      </c>
      <c r="B864" s="47"/>
      <c r="C864" s="46" t="s">
        <v>710</v>
      </c>
      <c r="D864" s="46" t="s">
        <v>50</v>
      </c>
      <c r="E864" s="46"/>
      <c r="F864" s="46"/>
      <c r="G864" s="77">
        <f>G865</f>
        <v>1273</v>
      </c>
    </row>
    <row r="865" spans="1:7" ht="18.75" customHeight="1">
      <c r="A865" s="87" t="s">
        <v>939</v>
      </c>
      <c r="B865" s="47"/>
      <c r="C865" s="46" t="s">
        <v>710</v>
      </c>
      <c r="D865" s="46" t="s">
        <v>50</v>
      </c>
      <c r="E865" s="46" t="s">
        <v>265</v>
      </c>
      <c r="F865" s="46"/>
      <c r="G865" s="77">
        <f>G866</f>
        <v>1273</v>
      </c>
    </row>
    <row r="866" spans="1:7" ht="18.75" customHeight="1">
      <c r="A866" s="88" t="s">
        <v>267</v>
      </c>
      <c r="B866" s="55"/>
      <c r="C866" s="46" t="s">
        <v>710</v>
      </c>
      <c r="D866" s="46" t="s">
        <v>50</v>
      </c>
      <c r="E866" s="46" t="s">
        <v>266</v>
      </c>
      <c r="F866" s="46"/>
      <c r="G866" s="77">
        <f>G867</f>
        <v>1273</v>
      </c>
    </row>
    <row r="867" spans="1:7" ht="18.75" customHeight="1">
      <c r="A867" s="87" t="s">
        <v>268</v>
      </c>
      <c r="B867" s="47"/>
      <c r="C867" s="46" t="s">
        <v>710</v>
      </c>
      <c r="D867" s="46" t="s">
        <v>50</v>
      </c>
      <c r="E867" s="46" t="s">
        <v>266</v>
      </c>
      <c r="F867" s="46" t="s">
        <v>756</v>
      </c>
      <c r="G867" s="77">
        <f>'прил.6'!G647</f>
        <v>1273</v>
      </c>
    </row>
    <row r="868" spans="1:7" ht="17.25" customHeight="1">
      <c r="A868" s="151" t="s">
        <v>43</v>
      </c>
      <c r="B868" s="53"/>
      <c r="C868" s="46"/>
      <c r="D868" s="46"/>
      <c r="E868" s="46"/>
      <c r="F868" s="46"/>
      <c r="G868" s="77">
        <f>G18+G109+G135+G192+G316+G334+G495+G573+G691+G813+G852+G863</f>
        <v>7091473.3</v>
      </c>
    </row>
    <row r="869" spans="1:7" ht="17.25" customHeight="1" hidden="1">
      <c r="A869" s="106" t="s">
        <v>115</v>
      </c>
      <c r="B869" s="29"/>
      <c r="C869" s="6"/>
      <c r="D869" s="6"/>
      <c r="E869" s="6"/>
      <c r="F869" s="6"/>
      <c r="G869" s="142"/>
    </row>
    <row r="870" spans="1:7" ht="17.25" customHeight="1" hidden="1">
      <c r="A870" s="106" t="s">
        <v>116</v>
      </c>
      <c r="B870" s="29"/>
      <c r="C870" s="6"/>
      <c r="D870" s="6"/>
      <c r="E870" s="6"/>
      <c r="F870" s="6"/>
      <c r="G870" s="142"/>
    </row>
    <row r="871" spans="1:7" ht="12" customHeight="1">
      <c r="A871" s="118"/>
      <c r="B871" s="21"/>
      <c r="C871" s="21"/>
      <c r="D871" s="21"/>
      <c r="E871" s="21"/>
      <c r="F871" s="21"/>
      <c r="G871" s="142"/>
    </row>
    <row r="872" ht="3.75" customHeight="1" hidden="1">
      <c r="G872" s="142"/>
    </row>
    <row r="873" ht="12.75" hidden="1">
      <c r="G873" s="142"/>
    </row>
    <row r="874" ht="12.75" hidden="1">
      <c r="G874" s="142"/>
    </row>
    <row r="875" ht="12.75" hidden="1">
      <c r="G875" s="142"/>
    </row>
    <row r="876" ht="12.75" hidden="1">
      <c r="G876" s="142"/>
    </row>
    <row r="877" ht="12.75" hidden="1">
      <c r="G877" s="142"/>
    </row>
    <row r="878" ht="12.75" hidden="1">
      <c r="G878" s="142"/>
    </row>
    <row r="879" ht="12.75" hidden="1">
      <c r="G879" s="142"/>
    </row>
    <row r="880" ht="12.75" hidden="1">
      <c r="G880" s="142"/>
    </row>
    <row r="881" ht="12.75" hidden="1">
      <c r="G881" s="142"/>
    </row>
    <row r="882" ht="12.75" hidden="1">
      <c r="G882" s="142"/>
    </row>
    <row r="883" spans="5:7" ht="16.5" hidden="1">
      <c r="E883" s="5" t="s">
        <v>522</v>
      </c>
      <c r="G883" s="142"/>
    </row>
    <row r="884" spans="5:7" ht="16.5" hidden="1">
      <c r="E884" s="5" t="s">
        <v>518</v>
      </c>
      <c r="G884" s="142"/>
    </row>
    <row r="885" spans="5:7" ht="16.5" hidden="1">
      <c r="E885" s="5" t="s">
        <v>516</v>
      </c>
      <c r="G885" s="142"/>
    </row>
    <row r="886" ht="12.75" hidden="1"/>
    <row r="887" ht="12.75">
      <c r="G887" s="7">
        <f>G868-'прил.6'!G1294</f>
        <v>0</v>
      </c>
    </row>
  </sheetData>
  <sheetProtection/>
  <mergeCells count="2">
    <mergeCell ref="A11:F11"/>
    <mergeCell ref="A12:G12"/>
  </mergeCells>
  <printOptions/>
  <pageMargins left="1.3779527559055118" right="0.3937007874015748" top="0.7874015748031497" bottom="0.3937007874015748" header="0.3937007874015748" footer="0.4330708661417323"/>
  <pageSetup fitToHeight="42" fitToWidth="1" horizontalDpi="600" verticalDpi="600" orientation="portrait" paperSize="9" scale="54" r:id="rId3"/>
  <headerFooter alignWithMargins="0">
    <oddHeader>&amp;C&amp;P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D1340"/>
  <sheetViews>
    <sheetView tabSelected="1" view="pageBreakPreview" zoomScale="85" zoomScaleNormal="75" zoomScaleSheetLayoutView="85" zoomScalePageLayoutView="0" workbookViewId="0" topLeftCell="A1071">
      <selection activeCell="G1102" sqref="G1102"/>
    </sheetView>
  </sheetViews>
  <sheetFormatPr defaultColWidth="9.125" defaultRowHeight="12.75"/>
  <cols>
    <col min="1" max="1" width="80.00390625" style="30" customWidth="1"/>
    <col min="2" max="2" width="10.25390625" style="30" customWidth="1"/>
    <col min="3" max="3" width="9.00390625" style="30" customWidth="1"/>
    <col min="4" max="4" width="9.625" style="30" customWidth="1"/>
    <col min="5" max="5" width="11.75390625" style="30" customWidth="1"/>
    <col min="6" max="6" width="10.875" style="30" customWidth="1"/>
    <col min="7" max="7" width="20.375" style="140" customWidth="1"/>
    <col min="8" max="16384" width="9.125" style="30" customWidth="1"/>
  </cols>
  <sheetData>
    <row r="1" ht="16.5"/>
    <row r="2" spans="5:6" ht="16.5">
      <c r="E2" s="31"/>
      <c r="F2" s="130" t="s">
        <v>618</v>
      </c>
    </row>
    <row r="3" spans="5:8" ht="16.5">
      <c r="E3" s="31"/>
      <c r="F3" s="130" t="s">
        <v>283</v>
      </c>
      <c r="G3" s="139"/>
      <c r="H3" s="32"/>
    </row>
    <row r="4" spans="5:8" ht="16.5">
      <c r="E4" s="31"/>
      <c r="F4" s="130" t="s">
        <v>281</v>
      </c>
      <c r="G4" s="139"/>
      <c r="H4" s="32"/>
    </row>
    <row r="5" spans="5:8" ht="16.5">
      <c r="E5" s="31"/>
      <c r="F5" s="130" t="s">
        <v>4</v>
      </c>
      <c r="G5" s="139"/>
      <c r="H5" s="32"/>
    </row>
    <row r="6" spans="5:8" ht="16.5">
      <c r="E6" s="31"/>
      <c r="F6" s="13"/>
      <c r="G6" s="139"/>
      <c r="H6" s="32"/>
    </row>
    <row r="7" spans="6:8" ht="16.5">
      <c r="F7" s="31"/>
      <c r="G7" s="139"/>
      <c r="H7" s="32"/>
    </row>
    <row r="8" spans="1:8" ht="24" customHeight="1">
      <c r="A8" s="177" t="s">
        <v>417</v>
      </c>
      <c r="B8" s="177"/>
      <c r="C8" s="177"/>
      <c r="D8" s="177"/>
      <c r="E8" s="177"/>
      <c r="F8" s="177"/>
      <c r="G8" s="139"/>
      <c r="H8" s="32"/>
    </row>
    <row r="9" spans="1:8" ht="18" customHeight="1">
      <c r="A9" s="175" t="s">
        <v>2</v>
      </c>
      <c r="B9" s="175"/>
      <c r="C9" s="175"/>
      <c r="D9" s="175"/>
      <c r="E9" s="175"/>
      <c r="F9" s="176"/>
      <c r="G9" s="139"/>
      <c r="H9" s="32"/>
    </row>
    <row r="10" spans="1:8" ht="16.5">
      <c r="A10" s="174" t="s">
        <v>3</v>
      </c>
      <c r="B10" s="168"/>
      <c r="C10" s="168"/>
      <c r="D10" s="168"/>
      <c r="E10" s="168"/>
      <c r="F10" s="168"/>
      <c r="G10" s="139"/>
      <c r="H10" s="32"/>
    </row>
    <row r="11" spans="1:8" ht="16.5">
      <c r="A11" s="34"/>
      <c r="B11" s="34"/>
      <c r="C11" s="35"/>
      <c r="D11" s="35"/>
      <c r="E11" s="35"/>
      <c r="F11" s="35"/>
      <c r="G11" s="139"/>
      <c r="H11" s="32"/>
    </row>
    <row r="12" spans="1:8" ht="16.5">
      <c r="A12" s="36"/>
      <c r="B12" s="35"/>
      <c r="C12" s="35"/>
      <c r="D12" s="35"/>
      <c r="E12" s="35"/>
      <c r="F12" s="35"/>
      <c r="G12" s="139" t="s">
        <v>708</v>
      </c>
      <c r="H12" s="32"/>
    </row>
    <row r="13" spans="1:8" s="33" customFormat="1" ht="48.75" customHeight="1">
      <c r="A13" s="28" t="s">
        <v>46</v>
      </c>
      <c r="B13" s="27" t="s">
        <v>746</v>
      </c>
      <c r="C13" s="27" t="s">
        <v>47</v>
      </c>
      <c r="D13" s="27" t="s">
        <v>161</v>
      </c>
      <c r="E13" s="27" t="s">
        <v>162</v>
      </c>
      <c r="F13" s="27" t="s">
        <v>163</v>
      </c>
      <c r="G13" s="143" t="s">
        <v>74</v>
      </c>
      <c r="H13" s="37"/>
    </row>
    <row r="14" spans="1:8" ht="18.75" customHeight="1">
      <c r="A14" s="108" t="s">
        <v>195</v>
      </c>
      <c r="B14" s="67">
        <v>801</v>
      </c>
      <c r="C14" s="56"/>
      <c r="D14" s="56"/>
      <c r="E14" s="56"/>
      <c r="F14" s="56"/>
      <c r="G14" s="82">
        <f>SUM(G15,G68,G82,G116,G132,G142,G169)</f>
        <v>488803.1</v>
      </c>
      <c r="H14" s="32"/>
    </row>
    <row r="15" spans="1:8" ht="18" customHeight="1">
      <c r="A15" s="108" t="s">
        <v>94</v>
      </c>
      <c r="B15" s="67">
        <v>801</v>
      </c>
      <c r="C15" s="56" t="s">
        <v>50</v>
      </c>
      <c r="D15" s="56"/>
      <c r="E15" s="56"/>
      <c r="F15" s="56"/>
      <c r="G15" s="82">
        <f>SUM(G16,G20,G34,G41,G37,)</f>
        <v>203408.19999999998</v>
      </c>
      <c r="H15" s="32"/>
    </row>
    <row r="16" spans="1:8" ht="36.75" customHeight="1">
      <c r="A16" s="108" t="s">
        <v>133</v>
      </c>
      <c r="B16" s="67">
        <v>801</v>
      </c>
      <c r="C16" s="56" t="s">
        <v>50</v>
      </c>
      <c r="D16" s="56" t="s">
        <v>51</v>
      </c>
      <c r="E16" s="56"/>
      <c r="F16" s="56"/>
      <c r="G16" s="82">
        <f>SUM(G17)</f>
        <v>2174.6</v>
      </c>
      <c r="H16" s="32"/>
    </row>
    <row r="17" spans="1:8" ht="51.75" customHeight="1">
      <c r="A17" s="89" t="s">
        <v>140</v>
      </c>
      <c r="B17" s="67">
        <v>801</v>
      </c>
      <c r="C17" s="56" t="s">
        <v>50</v>
      </c>
      <c r="D17" s="56" t="s">
        <v>51</v>
      </c>
      <c r="E17" s="56" t="s">
        <v>141</v>
      </c>
      <c r="F17" s="56"/>
      <c r="G17" s="82">
        <f>SUM(G18)</f>
        <v>2174.6</v>
      </c>
      <c r="H17" s="32"/>
    </row>
    <row r="18" spans="1:8" ht="18.75" customHeight="1">
      <c r="A18" s="89" t="s">
        <v>805</v>
      </c>
      <c r="B18" s="67">
        <v>801</v>
      </c>
      <c r="C18" s="56" t="s">
        <v>50</v>
      </c>
      <c r="D18" s="56" t="s">
        <v>51</v>
      </c>
      <c r="E18" s="56" t="s">
        <v>142</v>
      </c>
      <c r="F18" s="56"/>
      <c r="G18" s="82">
        <f>SUM(G19)</f>
        <v>2174.6</v>
      </c>
      <c r="H18" s="32"/>
    </row>
    <row r="19" spans="1:8" ht="19.5" customHeight="1">
      <c r="A19" s="86" t="s">
        <v>514</v>
      </c>
      <c r="B19" s="67">
        <v>801</v>
      </c>
      <c r="C19" s="56" t="s">
        <v>50</v>
      </c>
      <c r="D19" s="56" t="s">
        <v>51</v>
      </c>
      <c r="E19" s="56" t="s">
        <v>142</v>
      </c>
      <c r="F19" s="56" t="s">
        <v>358</v>
      </c>
      <c r="G19" s="141">
        <v>2174.6</v>
      </c>
      <c r="H19" s="32"/>
    </row>
    <row r="20" spans="1:8" ht="54" customHeight="1">
      <c r="A20" s="89" t="s">
        <v>329</v>
      </c>
      <c r="B20" s="67">
        <v>801</v>
      </c>
      <c r="C20" s="56" t="s">
        <v>50</v>
      </c>
      <c r="D20" s="56" t="s">
        <v>53</v>
      </c>
      <c r="E20" s="56"/>
      <c r="F20" s="56"/>
      <c r="G20" s="82">
        <f>SUM(G21,G27)+G24</f>
        <v>100039.9</v>
      </c>
      <c r="H20" s="32"/>
    </row>
    <row r="21" spans="1:8" ht="53.25" customHeight="1">
      <c r="A21" s="89" t="s">
        <v>140</v>
      </c>
      <c r="B21" s="67">
        <v>801</v>
      </c>
      <c r="C21" s="56" t="s">
        <v>50</v>
      </c>
      <c r="D21" s="56" t="s">
        <v>53</v>
      </c>
      <c r="E21" s="56" t="s">
        <v>141</v>
      </c>
      <c r="F21" s="56"/>
      <c r="G21" s="82">
        <f>SUM(G22)</f>
        <v>98103.7</v>
      </c>
      <c r="H21" s="32"/>
    </row>
    <row r="22" spans="1:8" ht="18" customHeight="1">
      <c r="A22" s="89" t="s">
        <v>775</v>
      </c>
      <c r="B22" s="67">
        <v>801</v>
      </c>
      <c r="C22" s="56" t="s">
        <v>50</v>
      </c>
      <c r="D22" s="56" t="s">
        <v>53</v>
      </c>
      <c r="E22" s="56" t="s">
        <v>143</v>
      </c>
      <c r="F22" s="56"/>
      <c r="G22" s="82">
        <f>SUM(G23)</f>
        <v>98103.7</v>
      </c>
      <c r="H22" s="32"/>
    </row>
    <row r="23" spans="1:8" ht="18.75" customHeight="1">
      <c r="A23" s="86" t="s">
        <v>514</v>
      </c>
      <c r="B23" s="67">
        <v>801</v>
      </c>
      <c r="C23" s="56" t="s">
        <v>50</v>
      </c>
      <c r="D23" s="56" t="s">
        <v>53</v>
      </c>
      <c r="E23" s="56" t="s">
        <v>143</v>
      </c>
      <c r="F23" s="56" t="s">
        <v>358</v>
      </c>
      <c r="G23" s="141">
        <v>98103.7</v>
      </c>
      <c r="H23" s="32"/>
    </row>
    <row r="24" spans="1:8" ht="18.75" customHeight="1">
      <c r="A24" s="131" t="s">
        <v>232</v>
      </c>
      <c r="B24" s="67">
        <v>801</v>
      </c>
      <c r="C24" s="56" t="s">
        <v>50</v>
      </c>
      <c r="D24" s="56" t="s">
        <v>53</v>
      </c>
      <c r="E24" s="56" t="s">
        <v>664</v>
      </c>
      <c r="F24" s="56"/>
      <c r="G24" s="83">
        <f>G25</f>
        <v>221.4</v>
      </c>
      <c r="H24" s="32"/>
    </row>
    <row r="25" spans="1:8" ht="18.75" customHeight="1">
      <c r="A25" s="131" t="s">
        <v>627</v>
      </c>
      <c r="B25" s="67">
        <v>801</v>
      </c>
      <c r="C25" s="56" t="s">
        <v>50</v>
      </c>
      <c r="D25" s="56" t="s">
        <v>53</v>
      </c>
      <c r="E25" s="56" t="s">
        <v>626</v>
      </c>
      <c r="F25" s="56"/>
      <c r="G25" s="83">
        <f>G26</f>
        <v>221.4</v>
      </c>
      <c r="H25" s="32"/>
    </row>
    <row r="26" spans="1:8" ht="18.75" customHeight="1">
      <c r="A26" s="86" t="s">
        <v>514</v>
      </c>
      <c r="B26" s="67">
        <v>801</v>
      </c>
      <c r="C26" s="56" t="s">
        <v>50</v>
      </c>
      <c r="D26" s="56" t="s">
        <v>53</v>
      </c>
      <c r="E26" s="56" t="s">
        <v>626</v>
      </c>
      <c r="F26" s="56" t="s">
        <v>358</v>
      </c>
      <c r="G26" s="141">
        <v>221.4</v>
      </c>
      <c r="H26" s="32"/>
    </row>
    <row r="27" spans="1:20" ht="18.75" customHeight="1">
      <c r="A27" s="86" t="s">
        <v>816</v>
      </c>
      <c r="B27" s="67">
        <v>801</v>
      </c>
      <c r="C27" s="56" t="s">
        <v>50</v>
      </c>
      <c r="D27" s="56" t="s">
        <v>53</v>
      </c>
      <c r="E27" s="56" t="s">
        <v>124</v>
      </c>
      <c r="F27" s="56"/>
      <c r="G27" s="82">
        <f>G28+G30+G32</f>
        <v>1714.8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55.5" customHeight="1">
      <c r="A28" s="86" t="s">
        <v>501</v>
      </c>
      <c r="B28" s="67">
        <v>801</v>
      </c>
      <c r="C28" s="56" t="s">
        <v>50</v>
      </c>
      <c r="D28" s="56" t="s">
        <v>53</v>
      </c>
      <c r="E28" s="56" t="s">
        <v>497</v>
      </c>
      <c r="F28" s="56"/>
      <c r="G28" s="82">
        <f>G29</f>
        <v>1133.8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8.75" customHeight="1">
      <c r="A29" s="89" t="s">
        <v>529</v>
      </c>
      <c r="B29" s="67">
        <v>801</v>
      </c>
      <c r="C29" s="56" t="s">
        <v>50</v>
      </c>
      <c r="D29" s="56" t="s">
        <v>53</v>
      </c>
      <c r="E29" s="56" t="s">
        <v>497</v>
      </c>
      <c r="F29" s="56" t="s">
        <v>356</v>
      </c>
      <c r="G29" s="141">
        <v>1133.8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52.5" customHeight="1">
      <c r="A30" s="89" t="s">
        <v>603</v>
      </c>
      <c r="B30" s="67">
        <v>801</v>
      </c>
      <c r="C30" s="56" t="s">
        <v>50</v>
      </c>
      <c r="D30" s="56" t="s">
        <v>53</v>
      </c>
      <c r="E30" s="56" t="s">
        <v>498</v>
      </c>
      <c r="F30" s="56"/>
      <c r="G30" s="82">
        <f>G31</f>
        <v>580.3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18.75" customHeight="1">
      <c r="A31" s="89" t="s">
        <v>529</v>
      </c>
      <c r="B31" s="67">
        <v>801</v>
      </c>
      <c r="C31" s="56" t="s">
        <v>50</v>
      </c>
      <c r="D31" s="56" t="s">
        <v>53</v>
      </c>
      <c r="E31" s="56" t="s">
        <v>498</v>
      </c>
      <c r="F31" s="56" t="s">
        <v>356</v>
      </c>
      <c r="G31" s="141">
        <v>580.3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85.5" customHeight="1">
      <c r="A32" s="89" t="s">
        <v>790</v>
      </c>
      <c r="B32" s="67">
        <v>801</v>
      </c>
      <c r="C32" s="56" t="s">
        <v>50</v>
      </c>
      <c r="D32" s="56" t="s">
        <v>53</v>
      </c>
      <c r="E32" s="56" t="s">
        <v>499</v>
      </c>
      <c r="F32" s="56"/>
      <c r="G32" s="82">
        <f>G33</f>
        <v>0.7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18.75" customHeight="1">
      <c r="A33" s="89" t="s">
        <v>529</v>
      </c>
      <c r="B33" s="67">
        <v>801</v>
      </c>
      <c r="C33" s="56" t="s">
        <v>50</v>
      </c>
      <c r="D33" s="56" t="s">
        <v>53</v>
      </c>
      <c r="E33" s="56" t="s">
        <v>499</v>
      </c>
      <c r="F33" s="56" t="s">
        <v>356</v>
      </c>
      <c r="G33" s="141">
        <v>0.7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18" customHeight="1">
      <c r="A34" s="89" t="s">
        <v>807</v>
      </c>
      <c r="B34" s="67">
        <v>801</v>
      </c>
      <c r="C34" s="56" t="s">
        <v>50</v>
      </c>
      <c r="D34" s="56" t="s">
        <v>155</v>
      </c>
      <c r="E34" s="56"/>
      <c r="F34" s="56"/>
      <c r="G34" s="83">
        <f>G35</f>
        <v>39.7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51" customHeight="1">
      <c r="A35" s="89" t="s">
        <v>215</v>
      </c>
      <c r="B35" s="67">
        <v>801</v>
      </c>
      <c r="C35" s="56" t="s">
        <v>50</v>
      </c>
      <c r="D35" s="56" t="s">
        <v>155</v>
      </c>
      <c r="E35" s="56" t="s">
        <v>482</v>
      </c>
      <c r="F35" s="56"/>
      <c r="G35" s="83">
        <f>G36</f>
        <v>39.7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ht="20.25" customHeight="1">
      <c r="A36" s="89" t="s">
        <v>529</v>
      </c>
      <c r="B36" s="67">
        <v>801</v>
      </c>
      <c r="C36" s="56" t="s">
        <v>50</v>
      </c>
      <c r="D36" s="56" t="s">
        <v>155</v>
      </c>
      <c r="E36" s="56" t="s">
        <v>482</v>
      </c>
      <c r="F36" s="56" t="s">
        <v>356</v>
      </c>
      <c r="G36" s="141">
        <v>39.7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20.25" customHeight="1">
      <c r="A37" s="96" t="s">
        <v>738</v>
      </c>
      <c r="B37" s="67">
        <v>801</v>
      </c>
      <c r="C37" s="68" t="s">
        <v>50</v>
      </c>
      <c r="D37" s="56" t="s">
        <v>729</v>
      </c>
      <c r="E37" s="56"/>
      <c r="F37" s="56"/>
      <c r="G37" s="82">
        <f>G38</f>
        <v>293.9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20.25" customHeight="1">
      <c r="A38" s="113" t="s">
        <v>330</v>
      </c>
      <c r="B38" s="67">
        <v>801</v>
      </c>
      <c r="C38" s="68" t="s">
        <v>50</v>
      </c>
      <c r="D38" s="56" t="s">
        <v>729</v>
      </c>
      <c r="E38" s="56" t="s">
        <v>121</v>
      </c>
      <c r="F38" s="56"/>
      <c r="G38" s="82">
        <f>G39</f>
        <v>293.9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50.25" customHeight="1">
      <c r="A39" s="76" t="s">
        <v>331</v>
      </c>
      <c r="B39" s="67">
        <v>801</v>
      </c>
      <c r="C39" s="68" t="s">
        <v>50</v>
      </c>
      <c r="D39" s="56" t="s">
        <v>729</v>
      </c>
      <c r="E39" s="56" t="s">
        <v>120</v>
      </c>
      <c r="F39" s="56"/>
      <c r="G39" s="82">
        <f>G40</f>
        <v>293.9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20.25" customHeight="1">
      <c r="A40" s="89" t="s">
        <v>514</v>
      </c>
      <c r="B40" s="67">
        <v>801</v>
      </c>
      <c r="C40" s="68" t="s">
        <v>50</v>
      </c>
      <c r="D40" s="56" t="s">
        <v>729</v>
      </c>
      <c r="E40" s="56" t="s">
        <v>120</v>
      </c>
      <c r="F40" s="56" t="s">
        <v>358</v>
      </c>
      <c r="G40" s="141">
        <v>293.9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18.75" customHeight="1">
      <c r="A41" s="97" t="s">
        <v>332</v>
      </c>
      <c r="B41" s="67">
        <v>801</v>
      </c>
      <c r="C41" s="56" t="s">
        <v>50</v>
      </c>
      <c r="D41" s="56" t="s">
        <v>710</v>
      </c>
      <c r="E41" s="56"/>
      <c r="F41" s="56"/>
      <c r="G41" s="82">
        <f>G42+G48+G62+G53</f>
        <v>100860.1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ht="19.5" customHeight="1">
      <c r="A42" s="105" t="s">
        <v>333</v>
      </c>
      <c r="B42" s="67">
        <v>801</v>
      </c>
      <c r="C42" s="56" t="s">
        <v>50</v>
      </c>
      <c r="D42" s="56" t="s">
        <v>710</v>
      </c>
      <c r="E42" s="56" t="s">
        <v>510</v>
      </c>
      <c r="F42" s="56"/>
      <c r="G42" s="82">
        <f>G43+G46</f>
        <v>89150.90000000001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ht="20.25" customHeight="1">
      <c r="A43" s="89" t="s">
        <v>334</v>
      </c>
      <c r="B43" s="67">
        <v>801</v>
      </c>
      <c r="C43" s="56" t="s">
        <v>50</v>
      </c>
      <c r="D43" s="56" t="s">
        <v>710</v>
      </c>
      <c r="E43" s="56" t="s">
        <v>580</v>
      </c>
      <c r="F43" s="56"/>
      <c r="G43" s="82">
        <f>SUM(G44:G45)</f>
        <v>5480.1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ht="20.25" customHeight="1">
      <c r="A44" s="97" t="s">
        <v>335</v>
      </c>
      <c r="B44" s="67">
        <v>801</v>
      </c>
      <c r="C44" s="56" t="s">
        <v>50</v>
      </c>
      <c r="D44" s="56" t="s">
        <v>710</v>
      </c>
      <c r="E44" s="56" t="s">
        <v>580</v>
      </c>
      <c r="F44" s="56" t="s">
        <v>398</v>
      </c>
      <c r="G44" s="141">
        <v>610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ht="20.25" customHeight="1">
      <c r="A45" s="86" t="s">
        <v>336</v>
      </c>
      <c r="B45" s="67">
        <v>801</v>
      </c>
      <c r="C45" s="56" t="s">
        <v>50</v>
      </c>
      <c r="D45" s="56" t="s">
        <v>710</v>
      </c>
      <c r="E45" s="56" t="s">
        <v>580</v>
      </c>
      <c r="F45" s="56" t="s">
        <v>358</v>
      </c>
      <c r="G45" s="141">
        <v>4870.1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ht="20.25" customHeight="1">
      <c r="A46" s="97" t="s">
        <v>564</v>
      </c>
      <c r="B46" s="67">
        <v>801</v>
      </c>
      <c r="C46" s="56" t="s">
        <v>50</v>
      </c>
      <c r="D46" s="56" t="s">
        <v>710</v>
      </c>
      <c r="E46" s="56" t="s">
        <v>766</v>
      </c>
      <c r="F46" s="56"/>
      <c r="G46" s="82">
        <f>SUM(G47)</f>
        <v>83670.8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ht="20.25" customHeight="1">
      <c r="A47" s="89" t="s">
        <v>274</v>
      </c>
      <c r="B47" s="67">
        <v>801</v>
      </c>
      <c r="C47" s="56" t="s">
        <v>50</v>
      </c>
      <c r="D47" s="56" t="s">
        <v>710</v>
      </c>
      <c r="E47" s="56" t="s">
        <v>766</v>
      </c>
      <c r="F47" s="56" t="s">
        <v>764</v>
      </c>
      <c r="G47" s="141">
        <v>83670.8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 ht="19.5" customHeight="1">
      <c r="A48" s="123" t="s">
        <v>337</v>
      </c>
      <c r="B48" s="67">
        <v>801</v>
      </c>
      <c r="C48" s="56" t="s">
        <v>50</v>
      </c>
      <c r="D48" s="56" t="s">
        <v>710</v>
      </c>
      <c r="E48" s="69" t="s">
        <v>275</v>
      </c>
      <c r="F48" s="69"/>
      <c r="G48" s="82">
        <f>G49+G51</f>
        <v>8329.699999999999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1:20" ht="20.25" customHeight="1">
      <c r="A49" s="97" t="s">
        <v>697</v>
      </c>
      <c r="B49" s="67">
        <v>801</v>
      </c>
      <c r="C49" s="56" t="s">
        <v>50</v>
      </c>
      <c r="D49" s="56" t="s">
        <v>710</v>
      </c>
      <c r="E49" s="69" t="s">
        <v>706</v>
      </c>
      <c r="F49" s="69"/>
      <c r="G49" s="82">
        <f>G50</f>
        <v>83.8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20" ht="20.25" customHeight="1">
      <c r="A50" s="89" t="s">
        <v>338</v>
      </c>
      <c r="B50" s="67">
        <v>801</v>
      </c>
      <c r="C50" s="56" t="s">
        <v>50</v>
      </c>
      <c r="D50" s="56" t="s">
        <v>710</v>
      </c>
      <c r="E50" s="69" t="s">
        <v>706</v>
      </c>
      <c r="F50" s="56" t="s">
        <v>764</v>
      </c>
      <c r="G50" s="141">
        <v>83.8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0" ht="20.25" customHeight="1">
      <c r="A51" s="97" t="s">
        <v>759</v>
      </c>
      <c r="B51" s="67">
        <v>801</v>
      </c>
      <c r="C51" s="56" t="s">
        <v>50</v>
      </c>
      <c r="D51" s="56" t="s">
        <v>710</v>
      </c>
      <c r="E51" s="56" t="s">
        <v>276</v>
      </c>
      <c r="F51" s="56"/>
      <c r="G51" s="82">
        <f>SUM(G52)</f>
        <v>8245.9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1:20" ht="20.25" customHeight="1">
      <c r="A52" s="89" t="s">
        <v>92</v>
      </c>
      <c r="B52" s="67">
        <v>801</v>
      </c>
      <c r="C52" s="56" t="s">
        <v>50</v>
      </c>
      <c r="D52" s="56" t="s">
        <v>710</v>
      </c>
      <c r="E52" s="56" t="s">
        <v>276</v>
      </c>
      <c r="F52" s="56" t="s">
        <v>764</v>
      </c>
      <c r="G52" s="141">
        <v>8245.9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20" ht="23.25" customHeight="1">
      <c r="A53" s="86" t="s">
        <v>816</v>
      </c>
      <c r="B53" s="67">
        <v>801</v>
      </c>
      <c r="C53" s="56" t="s">
        <v>50</v>
      </c>
      <c r="D53" s="56" t="s">
        <v>710</v>
      </c>
      <c r="E53" s="56" t="s">
        <v>124</v>
      </c>
      <c r="F53" s="56"/>
      <c r="G53" s="82">
        <f>G54+G56+G58+G61</f>
        <v>838.2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0" ht="36" customHeight="1" hidden="1">
      <c r="A54" s="86" t="s">
        <v>817</v>
      </c>
      <c r="B54" s="67">
        <v>801</v>
      </c>
      <c r="C54" s="56" t="s">
        <v>50</v>
      </c>
      <c r="D54" s="56" t="s">
        <v>710</v>
      </c>
      <c r="E54" s="56" t="s">
        <v>497</v>
      </c>
      <c r="F54" s="56"/>
      <c r="G54" s="82">
        <f>G55</f>
        <v>0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1:20" ht="20.25" customHeight="1" hidden="1">
      <c r="A55" s="89" t="s">
        <v>529</v>
      </c>
      <c r="B55" s="67">
        <v>801</v>
      </c>
      <c r="C55" s="56" t="s">
        <v>50</v>
      </c>
      <c r="D55" s="56" t="s">
        <v>710</v>
      </c>
      <c r="E55" s="56" t="s">
        <v>497</v>
      </c>
      <c r="F55" s="56" t="s">
        <v>356</v>
      </c>
      <c r="G55" s="8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1:20" ht="33.75" customHeight="1">
      <c r="A56" s="124" t="s">
        <v>210</v>
      </c>
      <c r="B56" s="67">
        <v>801</v>
      </c>
      <c r="C56" s="56" t="s">
        <v>50</v>
      </c>
      <c r="D56" s="56" t="s">
        <v>710</v>
      </c>
      <c r="E56" s="56" t="s">
        <v>495</v>
      </c>
      <c r="F56" s="56"/>
      <c r="G56" s="82">
        <f>G57</f>
        <v>838.2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1:20" ht="20.25" customHeight="1">
      <c r="A57" s="89" t="s">
        <v>92</v>
      </c>
      <c r="B57" s="67">
        <v>801</v>
      </c>
      <c r="C57" s="56" t="s">
        <v>50</v>
      </c>
      <c r="D57" s="56" t="s">
        <v>710</v>
      </c>
      <c r="E57" s="56" t="s">
        <v>495</v>
      </c>
      <c r="F57" s="56" t="s">
        <v>764</v>
      </c>
      <c r="G57" s="141">
        <v>838.2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1:20" ht="33.75" customHeight="1" hidden="1">
      <c r="A58" s="89" t="s">
        <v>818</v>
      </c>
      <c r="B58" s="67">
        <v>801</v>
      </c>
      <c r="C58" s="56" t="s">
        <v>50</v>
      </c>
      <c r="D58" s="56" t="s">
        <v>710</v>
      </c>
      <c r="E58" s="56" t="s">
        <v>498</v>
      </c>
      <c r="F58" s="56"/>
      <c r="G58" s="141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1:20" ht="20.25" customHeight="1" hidden="1">
      <c r="A59" s="89" t="s">
        <v>529</v>
      </c>
      <c r="B59" s="67">
        <v>801</v>
      </c>
      <c r="C59" s="56" t="s">
        <v>50</v>
      </c>
      <c r="D59" s="56" t="s">
        <v>710</v>
      </c>
      <c r="E59" s="56" t="s">
        <v>498</v>
      </c>
      <c r="F59" s="56" t="s">
        <v>356</v>
      </c>
      <c r="G59" s="141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1:20" ht="71.25" customHeight="1" hidden="1">
      <c r="A60" s="89" t="s">
        <v>821</v>
      </c>
      <c r="B60" s="67">
        <v>801</v>
      </c>
      <c r="C60" s="56" t="s">
        <v>50</v>
      </c>
      <c r="D60" s="56" t="s">
        <v>710</v>
      </c>
      <c r="E60" s="56" t="s">
        <v>499</v>
      </c>
      <c r="F60" s="56"/>
      <c r="G60" s="141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1:20" ht="20.25" customHeight="1" hidden="1">
      <c r="A61" s="89" t="s">
        <v>529</v>
      </c>
      <c r="B61" s="67">
        <v>801</v>
      </c>
      <c r="C61" s="56" t="s">
        <v>50</v>
      </c>
      <c r="D61" s="56" t="s">
        <v>710</v>
      </c>
      <c r="E61" s="56" t="s">
        <v>499</v>
      </c>
      <c r="F61" s="56" t="s">
        <v>356</v>
      </c>
      <c r="G61" s="141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1:20" ht="18.75" customHeight="1">
      <c r="A62" s="105" t="s">
        <v>517</v>
      </c>
      <c r="B62" s="67">
        <v>801</v>
      </c>
      <c r="C62" s="56" t="s">
        <v>50</v>
      </c>
      <c r="D62" s="56" t="s">
        <v>710</v>
      </c>
      <c r="E62" s="56" t="s">
        <v>511</v>
      </c>
      <c r="F62" s="56"/>
      <c r="G62" s="82">
        <f>G63</f>
        <v>2541.3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1:20" ht="18.75" customHeight="1">
      <c r="A63" s="105" t="s">
        <v>554</v>
      </c>
      <c r="B63" s="67">
        <v>801</v>
      </c>
      <c r="C63" s="56" t="s">
        <v>50</v>
      </c>
      <c r="D63" s="56" t="s">
        <v>710</v>
      </c>
      <c r="E63" s="56" t="s">
        <v>512</v>
      </c>
      <c r="F63" s="56"/>
      <c r="G63" s="82">
        <f>G64+G66</f>
        <v>2541.3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1:20" ht="21.75" customHeight="1">
      <c r="A64" s="97" t="s">
        <v>360</v>
      </c>
      <c r="B64" s="67">
        <v>801</v>
      </c>
      <c r="C64" s="56" t="s">
        <v>50</v>
      </c>
      <c r="D64" s="56" t="s">
        <v>710</v>
      </c>
      <c r="E64" s="56" t="s">
        <v>522</v>
      </c>
      <c r="F64" s="56"/>
      <c r="G64" s="82">
        <f>SUM(G65)</f>
        <v>2390.8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1:20" ht="21" customHeight="1">
      <c r="A65" s="86" t="s">
        <v>514</v>
      </c>
      <c r="B65" s="67">
        <v>801</v>
      </c>
      <c r="C65" s="56" t="s">
        <v>50</v>
      </c>
      <c r="D65" s="56" t="s">
        <v>710</v>
      </c>
      <c r="E65" s="56" t="s">
        <v>522</v>
      </c>
      <c r="F65" s="56" t="s">
        <v>358</v>
      </c>
      <c r="G65" s="141">
        <f>2390.9-0.1</f>
        <v>2390.8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1:20" ht="33" customHeight="1">
      <c r="A66" s="86" t="s">
        <v>527</v>
      </c>
      <c r="B66" s="67">
        <v>801</v>
      </c>
      <c r="C66" s="56" t="s">
        <v>50</v>
      </c>
      <c r="D66" s="56" t="s">
        <v>710</v>
      </c>
      <c r="E66" s="56" t="s">
        <v>525</v>
      </c>
      <c r="F66" s="56"/>
      <c r="G66" s="82">
        <f>G67</f>
        <v>150.5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1:20" ht="21" customHeight="1">
      <c r="A67" s="86" t="s">
        <v>514</v>
      </c>
      <c r="B67" s="67">
        <v>801</v>
      </c>
      <c r="C67" s="56" t="s">
        <v>50</v>
      </c>
      <c r="D67" s="56" t="s">
        <v>710</v>
      </c>
      <c r="E67" s="56" t="s">
        <v>525</v>
      </c>
      <c r="F67" s="56" t="s">
        <v>358</v>
      </c>
      <c r="G67" s="141">
        <v>150.5</v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1:20" ht="21.75" customHeight="1">
      <c r="A68" s="89" t="s">
        <v>484</v>
      </c>
      <c r="B68" s="67">
        <v>801</v>
      </c>
      <c r="C68" s="56" t="s">
        <v>52</v>
      </c>
      <c r="D68" s="56"/>
      <c r="E68" s="56"/>
      <c r="F68" s="56"/>
      <c r="G68" s="82">
        <f>G69+G79</f>
        <v>43695.700000000004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1:20" ht="36" customHeight="1">
      <c r="A69" s="97" t="s">
        <v>825</v>
      </c>
      <c r="B69" s="67">
        <v>801</v>
      </c>
      <c r="C69" s="56" t="s">
        <v>52</v>
      </c>
      <c r="D69" s="56" t="s">
        <v>153</v>
      </c>
      <c r="E69" s="69"/>
      <c r="F69" s="69"/>
      <c r="G69" s="82">
        <f>G70+G75</f>
        <v>43695.700000000004</v>
      </c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1:20" ht="20.25" customHeight="1">
      <c r="A70" s="97" t="s">
        <v>826</v>
      </c>
      <c r="B70" s="67">
        <v>801</v>
      </c>
      <c r="C70" s="56" t="s">
        <v>52</v>
      </c>
      <c r="D70" s="56" t="s">
        <v>153</v>
      </c>
      <c r="E70" s="56" t="s">
        <v>562</v>
      </c>
      <c r="F70" s="56"/>
      <c r="G70" s="82">
        <f>G71+G73</f>
        <v>43417.8</v>
      </c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1:20" ht="21.75" customHeight="1">
      <c r="A71" s="97" t="s">
        <v>779</v>
      </c>
      <c r="B71" s="67">
        <v>801</v>
      </c>
      <c r="C71" s="56" t="s">
        <v>52</v>
      </c>
      <c r="D71" s="56" t="s">
        <v>153</v>
      </c>
      <c r="E71" s="56" t="s">
        <v>696</v>
      </c>
      <c r="F71" s="56"/>
      <c r="G71" s="82">
        <f>SUM(G72)</f>
        <v>203.9</v>
      </c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1:20" ht="21.75" customHeight="1">
      <c r="A72" s="89" t="s">
        <v>92</v>
      </c>
      <c r="B72" s="67">
        <v>801</v>
      </c>
      <c r="C72" s="56" t="s">
        <v>52</v>
      </c>
      <c r="D72" s="56" t="s">
        <v>153</v>
      </c>
      <c r="E72" s="56" t="s">
        <v>696</v>
      </c>
      <c r="F72" s="56" t="s">
        <v>764</v>
      </c>
      <c r="G72" s="141">
        <v>203.9</v>
      </c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1:20" ht="21.75" customHeight="1">
      <c r="A73" s="97" t="s">
        <v>759</v>
      </c>
      <c r="B73" s="67">
        <v>801</v>
      </c>
      <c r="C73" s="56" t="s">
        <v>52</v>
      </c>
      <c r="D73" s="56" t="s">
        <v>153</v>
      </c>
      <c r="E73" s="56" t="s">
        <v>561</v>
      </c>
      <c r="F73" s="56"/>
      <c r="G73" s="82">
        <f>SUM(G74)</f>
        <v>43213.9</v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1:20" ht="21.75" customHeight="1">
      <c r="A74" s="89" t="s">
        <v>92</v>
      </c>
      <c r="B74" s="67">
        <v>801</v>
      </c>
      <c r="C74" s="56" t="s">
        <v>52</v>
      </c>
      <c r="D74" s="56" t="s">
        <v>153</v>
      </c>
      <c r="E74" s="56" t="s">
        <v>561</v>
      </c>
      <c r="F74" s="56" t="s">
        <v>764</v>
      </c>
      <c r="G74" s="141">
        <v>43213.9</v>
      </c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1:20" ht="18.75" customHeight="1">
      <c r="A75" s="97" t="s">
        <v>517</v>
      </c>
      <c r="B75" s="67">
        <v>801</v>
      </c>
      <c r="C75" s="56" t="s">
        <v>52</v>
      </c>
      <c r="D75" s="56" t="s">
        <v>153</v>
      </c>
      <c r="E75" s="68" t="s">
        <v>511</v>
      </c>
      <c r="F75" s="56"/>
      <c r="G75" s="82">
        <f>G77</f>
        <v>277.9</v>
      </c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1:20" ht="18.75" customHeight="1">
      <c r="A76" s="97" t="s">
        <v>557</v>
      </c>
      <c r="B76" s="67">
        <v>801</v>
      </c>
      <c r="C76" s="56" t="s">
        <v>52</v>
      </c>
      <c r="D76" s="56" t="s">
        <v>153</v>
      </c>
      <c r="E76" s="68" t="s">
        <v>512</v>
      </c>
      <c r="F76" s="56"/>
      <c r="G76" s="82">
        <f>G77</f>
        <v>277.9</v>
      </c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1:20" ht="20.25" customHeight="1">
      <c r="A77" s="97" t="s">
        <v>360</v>
      </c>
      <c r="B77" s="67">
        <v>801</v>
      </c>
      <c r="C77" s="56" t="s">
        <v>52</v>
      </c>
      <c r="D77" s="56" t="s">
        <v>153</v>
      </c>
      <c r="E77" s="56" t="s">
        <v>522</v>
      </c>
      <c r="F77" s="56"/>
      <c r="G77" s="82">
        <f>G78</f>
        <v>277.9</v>
      </c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1:20" ht="20.25" customHeight="1">
      <c r="A78" s="89" t="s">
        <v>514</v>
      </c>
      <c r="B78" s="67">
        <v>801</v>
      </c>
      <c r="C78" s="56" t="s">
        <v>52</v>
      </c>
      <c r="D78" s="56" t="s">
        <v>153</v>
      </c>
      <c r="E78" s="56" t="s">
        <v>522</v>
      </c>
      <c r="F78" s="56" t="s">
        <v>358</v>
      </c>
      <c r="G78" s="141">
        <v>277.9</v>
      </c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1:20" ht="18" customHeight="1" hidden="1">
      <c r="A79" s="96" t="s">
        <v>485</v>
      </c>
      <c r="B79" s="67">
        <v>801</v>
      </c>
      <c r="C79" s="56" t="s">
        <v>52</v>
      </c>
      <c r="D79" s="56" t="s">
        <v>763</v>
      </c>
      <c r="E79" s="56"/>
      <c r="F79" s="56"/>
      <c r="G79" s="141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1:20" ht="36" customHeight="1" hidden="1">
      <c r="A80" s="96" t="s">
        <v>508</v>
      </c>
      <c r="B80" s="67">
        <v>801</v>
      </c>
      <c r="C80" s="56" t="s">
        <v>52</v>
      </c>
      <c r="D80" s="56" t="s">
        <v>763</v>
      </c>
      <c r="E80" s="56" t="s">
        <v>509</v>
      </c>
      <c r="F80" s="56"/>
      <c r="G80" s="141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1:20" ht="21" customHeight="1" hidden="1">
      <c r="A81" s="86" t="s">
        <v>514</v>
      </c>
      <c r="B81" s="67">
        <v>801</v>
      </c>
      <c r="C81" s="56" t="s">
        <v>52</v>
      </c>
      <c r="D81" s="56" t="s">
        <v>763</v>
      </c>
      <c r="E81" s="56" t="s">
        <v>509</v>
      </c>
      <c r="F81" s="56" t="s">
        <v>358</v>
      </c>
      <c r="G81" s="141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1:20" ht="16.5">
      <c r="A82" s="86" t="s">
        <v>639</v>
      </c>
      <c r="B82" s="67">
        <v>801</v>
      </c>
      <c r="C82" s="56" t="s">
        <v>53</v>
      </c>
      <c r="D82" s="56"/>
      <c r="E82" s="56"/>
      <c r="F82" s="56"/>
      <c r="G82" s="82">
        <f>G96+G100+G83+G92</f>
        <v>131199.3</v>
      </c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1:20" ht="16.5">
      <c r="A83" s="86" t="s">
        <v>827</v>
      </c>
      <c r="B83" s="67">
        <v>801</v>
      </c>
      <c r="C83" s="56" t="s">
        <v>53</v>
      </c>
      <c r="D83" s="56" t="s">
        <v>50</v>
      </c>
      <c r="E83" s="56"/>
      <c r="F83" s="56"/>
      <c r="G83" s="82">
        <f>G84+G89</f>
        <v>1432.1</v>
      </c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16.5">
      <c r="A84" s="86" t="s">
        <v>18</v>
      </c>
      <c r="B84" s="67">
        <v>801</v>
      </c>
      <c r="C84" s="56" t="s">
        <v>53</v>
      </c>
      <c r="D84" s="56" t="s">
        <v>50</v>
      </c>
      <c r="E84" s="56" t="s">
        <v>17</v>
      </c>
      <c r="F84" s="56"/>
      <c r="G84" s="82">
        <f>G85+G87</f>
        <v>1414.3</v>
      </c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1:20" ht="35.25" customHeight="1">
      <c r="A85" s="86" t="s">
        <v>5</v>
      </c>
      <c r="B85" s="67">
        <v>801</v>
      </c>
      <c r="C85" s="56" t="s">
        <v>53</v>
      </c>
      <c r="D85" s="56" t="s">
        <v>50</v>
      </c>
      <c r="E85" s="56" t="s">
        <v>20</v>
      </c>
      <c r="F85" s="56"/>
      <c r="G85" s="82">
        <f>G86</f>
        <v>1172.2</v>
      </c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1:20" ht="16.5">
      <c r="A86" s="89" t="s">
        <v>92</v>
      </c>
      <c r="B86" s="67">
        <v>801</v>
      </c>
      <c r="C86" s="56" t="s">
        <v>53</v>
      </c>
      <c r="D86" s="56" t="s">
        <v>50</v>
      </c>
      <c r="E86" s="56" t="s">
        <v>20</v>
      </c>
      <c r="F86" s="56" t="s">
        <v>764</v>
      </c>
      <c r="G86" s="141">
        <v>1172.2</v>
      </c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1:20" ht="36.75" customHeight="1">
      <c r="A87" s="89" t="s">
        <v>89</v>
      </c>
      <c r="B87" s="67">
        <v>801</v>
      </c>
      <c r="C87" s="56" t="s">
        <v>53</v>
      </c>
      <c r="D87" s="56" t="s">
        <v>50</v>
      </c>
      <c r="E87" s="56" t="s">
        <v>781</v>
      </c>
      <c r="F87" s="56"/>
      <c r="G87" s="83">
        <f>G88</f>
        <v>242.1</v>
      </c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1:20" ht="16.5">
      <c r="A88" s="89" t="s">
        <v>92</v>
      </c>
      <c r="B88" s="67">
        <v>801</v>
      </c>
      <c r="C88" s="56" t="s">
        <v>53</v>
      </c>
      <c r="D88" s="56" t="s">
        <v>50</v>
      </c>
      <c r="E88" s="56" t="s">
        <v>781</v>
      </c>
      <c r="F88" s="56" t="s">
        <v>764</v>
      </c>
      <c r="G88" s="141">
        <v>242.1</v>
      </c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1:20" ht="16.5">
      <c r="A89" s="89" t="s">
        <v>454</v>
      </c>
      <c r="B89" s="67">
        <v>801</v>
      </c>
      <c r="C89" s="56" t="s">
        <v>53</v>
      </c>
      <c r="D89" s="56" t="s">
        <v>50</v>
      </c>
      <c r="E89" s="56" t="s">
        <v>555</v>
      </c>
      <c r="F89" s="56"/>
      <c r="G89" s="83">
        <f>G90</f>
        <v>17.8</v>
      </c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1:20" ht="53.25" customHeight="1">
      <c r="A90" s="89" t="s">
        <v>88</v>
      </c>
      <c r="B90" s="67">
        <v>801</v>
      </c>
      <c r="C90" s="56" t="s">
        <v>53</v>
      </c>
      <c r="D90" s="56" t="s">
        <v>50</v>
      </c>
      <c r="E90" s="56" t="s">
        <v>800</v>
      </c>
      <c r="F90" s="56"/>
      <c r="G90" s="83">
        <f>G91</f>
        <v>17.8</v>
      </c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1:20" ht="16.5">
      <c r="A91" s="89" t="s">
        <v>92</v>
      </c>
      <c r="B91" s="67">
        <v>801</v>
      </c>
      <c r="C91" s="56" t="s">
        <v>53</v>
      </c>
      <c r="D91" s="56" t="s">
        <v>50</v>
      </c>
      <c r="E91" s="56" t="s">
        <v>800</v>
      </c>
      <c r="F91" s="56" t="s">
        <v>764</v>
      </c>
      <c r="G91" s="141">
        <v>17.8</v>
      </c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1:20" ht="16.5">
      <c r="A92" s="89" t="s">
        <v>90</v>
      </c>
      <c r="B92" s="67">
        <v>801</v>
      </c>
      <c r="C92" s="56" t="s">
        <v>53</v>
      </c>
      <c r="D92" s="56" t="s">
        <v>156</v>
      </c>
      <c r="E92" s="56"/>
      <c r="F92" s="56"/>
      <c r="G92" s="83">
        <f>G93</f>
        <v>1500</v>
      </c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1:20" ht="16.5">
      <c r="A93" s="89" t="s">
        <v>393</v>
      </c>
      <c r="B93" s="67">
        <v>801</v>
      </c>
      <c r="C93" s="56" t="s">
        <v>53</v>
      </c>
      <c r="D93" s="56" t="s">
        <v>156</v>
      </c>
      <c r="E93" s="56" t="s">
        <v>391</v>
      </c>
      <c r="F93" s="56"/>
      <c r="G93" s="83">
        <f>G95</f>
        <v>1500</v>
      </c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1:20" ht="33" customHeight="1">
      <c r="A94" s="89" t="s">
        <v>857</v>
      </c>
      <c r="B94" s="67">
        <v>801</v>
      </c>
      <c r="C94" s="56" t="s">
        <v>53</v>
      </c>
      <c r="D94" s="56" t="s">
        <v>156</v>
      </c>
      <c r="E94" s="56" t="s">
        <v>392</v>
      </c>
      <c r="F94" s="56"/>
      <c r="G94" s="83">
        <f>G95</f>
        <v>1500</v>
      </c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1:20" ht="16.5">
      <c r="A95" s="94" t="s">
        <v>879</v>
      </c>
      <c r="B95" s="67">
        <v>801</v>
      </c>
      <c r="C95" s="56" t="s">
        <v>53</v>
      </c>
      <c r="D95" s="56" t="s">
        <v>156</v>
      </c>
      <c r="E95" s="56" t="s">
        <v>392</v>
      </c>
      <c r="F95" s="56" t="s">
        <v>416</v>
      </c>
      <c r="G95" s="141">
        <v>1500</v>
      </c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1:20" ht="21" customHeight="1">
      <c r="A96" s="97" t="s">
        <v>828</v>
      </c>
      <c r="B96" s="67">
        <v>801</v>
      </c>
      <c r="C96" s="56" t="s">
        <v>53</v>
      </c>
      <c r="D96" s="56" t="s">
        <v>693</v>
      </c>
      <c r="E96" s="56"/>
      <c r="F96" s="56"/>
      <c r="G96" s="82">
        <f>SUM(G97)</f>
        <v>53208.5</v>
      </c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1:20" ht="20.25" customHeight="1">
      <c r="A97" s="97" t="s">
        <v>829</v>
      </c>
      <c r="B97" s="67">
        <v>801</v>
      </c>
      <c r="C97" s="56" t="s">
        <v>53</v>
      </c>
      <c r="D97" s="56" t="s">
        <v>693</v>
      </c>
      <c r="E97" s="56" t="s">
        <v>319</v>
      </c>
      <c r="F97" s="56"/>
      <c r="G97" s="82">
        <f>SUM(G98)</f>
        <v>53208.5</v>
      </c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1:20" ht="18.75" customHeight="1">
      <c r="A98" s="97" t="s">
        <v>759</v>
      </c>
      <c r="B98" s="67">
        <v>801</v>
      </c>
      <c r="C98" s="56" t="s">
        <v>53</v>
      </c>
      <c r="D98" s="56" t="s">
        <v>693</v>
      </c>
      <c r="E98" s="56" t="s">
        <v>320</v>
      </c>
      <c r="F98" s="56"/>
      <c r="G98" s="82">
        <f>G99</f>
        <v>53208.5</v>
      </c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1:20" ht="20.25" customHeight="1">
      <c r="A99" s="89" t="s">
        <v>92</v>
      </c>
      <c r="B99" s="67">
        <v>801</v>
      </c>
      <c r="C99" s="56" t="s">
        <v>53</v>
      </c>
      <c r="D99" s="56" t="s">
        <v>693</v>
      </c>
      <c r="E99" s="56" t="s">
        <v>320</v>
      </c>
      <c r="F99" s="56" t="s">
        <v>764</v>
      </c>
      <c r="G99" s="141">
        <v>53208.5</v>
      </c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1:20" ht="18.75" customHeight="1">
      <c r="A100" s="97" t="s">
        <v>640</v>
      </c>
      <c r="B100" s="67">
        <v>801</v>
      </c>
      <c r="C100" s="56" t="s">
        <v>53</v>
      </c>
      <c r="D100" s="56" t="s">
        <v>730</v>
      </c>
      <c r="E100" s="56"/>
      <c r="F100" s="56"/>
      <c r="G100" s="82">
        <f>SUM(G110,G105,G101)</f>
        <v>75058.7</v>
      </c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1:20" ht="18.75" customHeight="1">
      <c r="A101" s="132" t="s">
        <v>219</v>
      </c>
      <c r="B101" s="67">
        <v>801</v>
      </c>
      <c r="C101" s="56" t="s">
        <v>53</v>
      </c>
      <c r="D101" s="56" t="s">
        <v>730</v>
      </c>
      <c r="E101" s="56" t="s">
        <v>786</v>
      </c>
      <c r="F101" s="56"/>
      <c r="G101" s="82">
        <f>G102</f>
        <v>50562.5</v>
      </c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1:20" ht="33.75" customHeight="1">
      <c r="A102" s="131" t="s">
        <v>220</v>
      </c>
      <c r="B102" s="67">
        <v>801</v>
      </c>
      <c r="C102" s="56" t="s">
        <v>53</v>
      </c>
      <c r="D102" s="56" t="s">
        <v>730</v>
      </c>
      <c r="E102" s="56" t="s">
        <v>787</v>
      </c>
      <c r="F102" s="56"/>
      <c r="G102" s="82">
        <f>G103</f>
        <v>50562.5</v>
      </c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1:20" ht="87.75" customHeight="1">
      <c r="A103" s="133" t="s">
        <v>238</v>
      </c>
      <c r="B103" s="67">
        <v>801</v>
      </c>
      <c r="C103" s="56" t="s">
        <v>53</v>
      </c>
      <c r="D103" s="56" t="s">
        <v>730</v>
      </c>
      <c r="E103" s="56" t="s">
        <v>785</v>
      </c>
      <c r="F103" s="56"/>
      <c r="G103" s="82">
        <f>G104</f>
        <v>50562.5</v>
      </c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1:20" ht="18.75" customHeight="1">
      <c r="A104" s="94" t="s">
        <v>879</v>
      </c>
      <c r="B104" s="67">
        <v>801</v>
      </c>
      <c r="C104" s="56" t="s">
        <v>53</v>
      </c>
      <c r="D104" s="56" t="s">
        <v>730</v>
      </c>
      <c r="E104" s="56" t="s">
        <v>785</v>
      </c>
      <c r="F104" s="56" t="s">
        <v>416</v>
      </c>
      <c r="G104" s="141">
        <v>50562.5</v>
      </c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1:20" ht="18.75" customHeight="1">
      <c r="A105" s="95" t="s">
        <v>554</v>
      </c>
      <c r="B105" s="67">
        <v>801</v>
      </c>
      <c r="C105" s="56" t="s">
        <v>53</v>
      </c>
      <c r="D105" s="56" t="s">
        <v>730</v>
      </c>
      <c r="E105" s="56" t="s">
        <v>555</v>
      </c>
      <c r="F105" s="56"/>
      <c r="G105" s="82">
        <f>G106</f>
        <v>8045.3</v>
      </c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1:20" ht="34.5" customHeight="1">
      <c r="A106" s="62" t="s">
        <v>795</v>
      </c>
      <c r="B106" s="67">
        <v>801</v>
      </c>
      <c r="C106" s="56" t="s">
        <v>53</v>
      </c>
      <c r="D106" s="56" t="s">
        <v>730</v>
      </c>
      <c r="E106" s="56" t="s">
        <v>796</v>
      </c>
      <c r="F106" s="56"/>
      <c r="G106" s="82">
        <f>G107</f>
        <v>8045.3</v>
      </c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1:20" ht="87.75" customHeight="1">
      <c r="A107" s="133" t="s">
        <v>238</v>
      </c>
      <c r="B107" s="67">
        <v>801</v>
      </c>
      <c r="C107" s="56" t="s">
        <v>53</v>
      </c>
      <c r="D107" s="56" t="s">
        <v>730</v>
      </c>
      <c r="E107" s="56" t="s">
        <v>129</v>
      </c>
      <c r="F107" s="56"/>
      <c r="G107" s="82">
        <f>G108</f>
        <v>8045.3</v>
      </c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1:20" ht="18.75" customHeight="1">
      <c r="A108" s="62" t="s">
        <v>797</v>
      </c>
      <c r="B108" s="67">
        <v>801</v>
      </c>
      <c r="C108" s="56" t="s">
        <v>53</v>
      </c>
      <c r="D108" s="56" t="s">
        <v>730</v>
      </c>
      <c r="E108" s="56" t="s">
        <v>129</v>
      </c>
      <c r="F108" s="56" t="s">
        <v>416</v>
      </c>
      <c r="G108" s="141">
        <v>8045.3</v>
      </c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  <row r="109" spans="1:20" ht="18.75" customHeight="1">
      <c r="A109" s="105" t="s">
        <v>517</v>
      </c>
      <c r="B109" s="67">
        <v>801</v>
      </c>
      <c r="C109" s="56" t="s">
        <v>53</v>
      </c>
      <c r="D109" s="56" t="s">
        <v>730</v>
      </c>
      <c r="E109" s="56" t="s">
        <v>511</v>
      </c>
      <c r="F109" s="56"/>
      <c r="G109" s="82">
        <f>G110</f>
        <v>16450.899999999998</v>
      </c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  <row r="110" spans="1:20" ht="19.5" customHeight="1">
      <c r="A110" s="105" t="s">
        <v>554</v>
      </c>
      <c r="B110" s="67">
        <v>801</v>
      </c>
      <c r="C110" s="56" t="s">
        <v>53</v>
      </c>
      <c r="D110" s="56" t="s">
        <v>730</v>
      </c>
      <c r="E110" s="56" t="s">
        <v>512</v>
      </c>
      <c r="F110" s="56"/>
      <c r="G110" s="82">
        <f>G111+G114</f>
        <v>16450.899999999998</v>
      </c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  <row r="111" spans="1:20" ht="36" customHeight="1">
      <c r="A111" s="89" t="s">
        <v>486</v>
      </c>
      <c r="B111" s="67">
        <v>801</v>
      </c>
      <c r="C111" s="56" t="s">
        <v>53</v>
      </c>
      <c r="D111" s="56" t="s">
        <v>730</v>
      </c>
      <c r="E111" s="56" t="s">
        <v>526</v>
      </c>
      <c r="F111" s="56"/>
      <c r="G111" s="82">
        <f>SUM(G112:G113)</f>
        <v>3252.1</v>
      </c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</row>
    <row r="112" spans="1:20" ht="19.5" customHeight="1">
      <c r="A112" s="62" t="s">
        <v>879</v>
      </c>
      <c r="B112" s="67">
        <v>801</v>
      </c>
      <c r="C112" s="56" t="s">
        <v>53</v>
      </c>
      <c r="D112" s="56" t="s">
        <v>730</v>
      </c>
      <c r="E112" s="56" t="s">
        <v>526</v>
      </c>
      <c r="F112" s="56" t="s">
        <v>416</v>
      </c>
      <c r="G112" s="141">
        <v>779.6</v>
      </c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</row>
    <row r="113" spans="1:20" ht="18.75" customHeight="1">
      <c r="A113" s="97" t="s">
        <v>833</v>
      </c>
      <c r="B113" s="67">
        <v>801</v>
      </c>
      <c r="C113" s="56" t="s">
        <v>53</v>
      </c>
      <c r="D113" s="56" t="s">
        <v>730</v>
      </c>
      <c r="E113" s="56" t="s">
        <v>526</v>
      </c>
      <c r="F113" s="56" t="s">
        <v>398</v>
      </c>
      <c r="G113" s="141">
        <v>2472.5</v>
      </c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</row>
    <row r="114" spans="1:7" s="32" customFormat="1" ht="33.75" customHeight="1">
      <c r="A114" s="97" t="s">
        <v>524</v>
      </c>
      <c r="B114" s="67">
        <v>801</v>
      </c>
      <c r="C114" s="56" t="s">
        <v>53</v>
      </c>
      <c r="D114" s="56" t="s">
        <v>730</v>
      </c>
      <c r="E114" s="67" t="s">
        <v>528</v>
      </c>
      <c r="F114" s="56"/>
      <c r="G114" s="82">
        <f>G115</f>
        <v>13198.8</v>
      </c>
    </row>
    <row r="115" spans="1:7" s="32" customFormat="1" ht="18.75" customHeight="1">
      <c r="A115" s="97" t="s">
        <v>833</v>
      </c>
      <c r="B115" s="67">
        <v>801</v>
      </c>
      <c r="C115" s="56" t="s">
        <v>53</v>
      </c>
      <c r="D115" s="56" t="s">
        <v>730</v>
      </c>
      <c r="E115" s="67" t="s">
        <v>528</v>
      </c>
      <c r="F115" s="56" t="s">
        <v>398</v>
      </c>
      <c r="G115" s="141">
        <v>13198.8</v>
      </c>
    </row>
    <row r="116" spans="1:20" ht="19.5" customHeight="1">
      <c r="A116" s="97" t="s">
        <v>599</v>
      </c>
      <c r="B116" s="67">
        <v>801</v>
      </c>
      <c r="C116" s="56" t="s">
        <v>729</v>
      </c>
      <c r="D116" s="56"/>
      <c r="E116" s="56"/>
      <c r="F116" s="56"/>
      <c r="G116" s="82">
        <f>SUM(G117)</f>
        <v>7511.2</v>
      </c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</row>
    <row r="117" spans="1:20" ht="20.25" customHeight="1">
      <c r="A117" s="97" t="s">
        <v>388</v>
      </c>
      <c r="B117" s="67">
        <v>801</v>
      </c>
      <c r="C117" s="56" t="s">
        <v>729</v>
      </c>
      <c r="D117" s="56" t="s">
        <v>729</v>
      </c>
      <c r="E117" s="56"/>
      <c r="F117" s="56"/>
      <c r="G117" s="82">
        <f>G118+G125+G129</f>
        <v>7511.2</v>
      </c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</row>
    <row r="118" spans="1:20" ht="18.75" customHeight="1">
      <c r="A118" s="97" t="s">
        <v>876</v>
      </c>
      <c r="B118" s="67">
        <v>801</v>
      </c>
      <c r="C118" s="56" t="s">
        <v>729</v>
      </c>
      <c r="D118" s="56" t="s">
        <v>729</v>
      </c>
      <c r="E118" s="56" t="s">
        <v>532</v>
      </c>
      <c r="F118" s="56"/>
      <c r="G118" s="82">
        <f>SUM(G119,G121,G123)</f>
        <v>6433.4</v>
      </c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</row>
    <row r="119" spans="1:20" ht="18.75" customHeight="1">
      <c r="A119" s="97" t="s">
        <v>780</v>
      </c>
      <c r="B119" s="67">
        <v>801</v>
      </c>
      <c r="C119" s="56" t="s">
        <v>729</v>
      </c>
      <c r="D119" s="56" t="s">
        <v>729</v>
      </c>
      <c r="E119" s="56" t="s">
        <v>531</v>
      </c>
      <c r="F119" s="56"/>
      <c r="G119" s="82">
        <f>SUM(G120)</f>
        <v>1104.1</v>
      </c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</row>
    <row r="120" spans="1:20" ht="18.75" customHeight="1">
      <c r="A120" s="97" t="s">
        <v>268</v>
      </c>
      <c r="B120" s="67">
        <v>801</v>
      </c>
      <c r="C120" s="56" t="s">
        <v>729</v>
      </c>
      <c r="D120" s="56" t="s">
        <v>729</v>
      </c>
      <c r="E120" s="56" t="s">
        <v>531</v>
      </c>
      <c r="F120" s="56" t="s">
        <v>756</v>
      </c>
      <c r="G120" s="141">
        <v>1104.1</v>
      </c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</row>
    <row r="121" spans="1:20" ht="18.75" customHeight="1">
      <c r="A121" s="97" t="s">
        <v>779</v>
      </c>
      <c r="B121" s="67">
        <v>801</v>
      </c>
      <c r="C121" s="56" t="s">
        <v>729</v>
      </c>
      <c r="D121" s="56" t="s">
        <v>729</v>
      </c>
      <c r="E121" s="56" t="s">
        <v>42</v>
      </c>
      <c r="F121" s="56"/>
      <c r="G121" s="82">
        <f>SUM(G122)</f>
        <v>192.8</v>
      </c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</row>
    <row r="122" spans="1:20" ht="18.75" customHeight="1">
      <c r="A122" s="97" t="s">
        <v>92</v>
      </c>
      <c r="B122" s="67">
        <v>801</v>
      </c>
      <c r="C122" s="56" t="s">
        <v>729</v>
      </c>
      <c r="D122" s="56" t="s">
        <v>729</v>
      </c>
      <c r="E122" s="56" t="s">
        <v>42</v>
      </c>
      <c r="F122" s="56" t="s">
        <v>764</v>
      </c>
      <c r="G122" s="141">
        <v>192.8</v>
      </c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</row>
    <row r="123" spans="1:26" s="38" customFormat="1" ht="18.75" customHeight="1">
      <c r="A123" s="89" t="s">
        <v>759</v>
      </c>
      <c r="B123" s="67">
        <v>801</v>
      </c>
      <c r="C123" s="56" t="s">
        <v>729</v>
      </c>
      <c r="D123" s="56" t="s">
        <v>729</v>
      </c>
      <c r="E123" s="56" t="s">
        <v>41</v>
      </c>
      <c r="F123" s="56"/>
      <c r="G123" s="82">
        <f>SUM(G124)</f>
        <v>5136.5</v>
      </c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121" s="38" customFormat="1" ht="18.75" customHeight="1">
      <c r="A124" s="97" t="s">
        <v>92</v>
      </c>
      <c r="B124" s="67">
        <v>801</v>
      </c>
      <c r="C124" s="56" t="s">
        <v>729</v>
      </c>
      <c r="D124" s="56" t="s">
        <v>729</v>
      </c>
      <c r="E124" s="56" t="s">
        <v>41</v>
      </c>
      <c r="F124" s="56" t="s">
        <v>764</v>
      </c>
      <c r="G124" s="141">
        <v>5136.5</v>
      </c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</row>
    <row r="125" spans="1:121" ht="18.75" customHeight="1" hidden="1">
      <c r="A125" s="89" t="s">
        <v>367</v>
      </c>
      <c r="B125" s="67">
        <v>801</v>
      </c>
      <c r="C125" s="56" t="s">
        <v>729</v>
      </c>
      <c r="D125" s="56" t="s">
        <v>729</v>
      </c>
      <c r="E125" s="56" t="s">
        <v>695</v>
      </c>
      <c r="F125" s="56"/>
      <c r="G125" s="141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</row>
    <row r="126" spans="1:121" ht="18.75" customHeight="1" hidden="1">
      <c r="A126" s="105" t="s">
        <v>479</v>
      </c>
      <c r="B126" s="67">
        <v>801</v>
      </c>
      <c r="C126" s="56" t="s">
        <v>729</v>
      </c>
      <c r="D126" s="56" t="s">
        <v>729</v>
      </c>
      <c r="E126" s="56" t="s">
        <v>737</v>
      </c>
      <c r="F126" s="56"/>
      <c r="G126" s="141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</row>
    <row r="127" spans="1:121" ht="18.75" customHeight="1" hidden="1">
      <c r="A127" s="97" t="s">
        <v>757</v>
      </c>
      <c r="B127" s="67">
        <v>801</v>
      </c>
      <c r="C127" s="56" t="s">
        <v>729</v>
      </c>
      <c r="D127" s="56" t="s">
        <v>729</v>
      </c>
      <c r="E127" s="56" t="s">
        <v>737</v>
      </c>
      <c r="F127" s="56" t="s">
        <v>756</v>
      </c>
      <c r="G127" s="141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</row>
    <row r="128" spans="1:121" ht="18.75" customHeight="1">
      <c r="A128" s="105" t="s">
        <v>517</v>
      </c>
      <c r="B128" s="67">
        <v>801</v>
      </c>
      <c r="C128" s="56" t="s">
        <v>729</v>
      </c>
      <c r="D128" s="56" t="s">
        <v>729</v>
      </c>
      <c r="E128" s="56" t="s">
        <v>511</v>
      </c>
      <c r="F128" s="56"/>
      <c r="G128" s="82">
        <f>G129</f>
        <v>1077.8</v>
      </c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</row>
    <row r="129" spans="1:121" ht="18.75" customHeight="1">
      <c r="A129" s="105" t="s">
        <v>554</v>
      </c>
      <c r="B129" s="67">
        <v>801</v>
      </c>
      <c r="C129" s="56" t="s">
        <v>729</v>
      </c>
      <c r="D129" s="56" t="s">
        <v>729</v>
      </c>
      <c r="E129" s="56" t="s">
        <v>512</v>
      </c>
      <c r="F129" s="56"/>
      <c r="G129" s="82">
        <f>SUM(G130)</f>
        <v>1077.8</v>
      </c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</row>
    <row r="130" spans="1:121" ht="20.25" customHeight="1">
      <c r="A130" s="97" t="s">
        <v>360</v>
      </c>
      <c r="B130" s="67">
        <v>801</v>
      </c>
      <c r="C130" s="56" t="s">
        <v>729</v>
      </c>
      <c r="D130" s="56" t="s">
        <v>729</v>
      </c>
      <c r="E130" s="56" t="s">
        <v>522</v>
      </c>
      <c r="F130" s="56"/>
      <c r="G130" s="82">
        <f>SUM(G131)</f>
        <v>1077.8</v>
      </c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</row>
    <row r="131" spans="1:121" s="39" customFormat="1" ht="21" customHeight="1">
      <c r="A131" s="86" t="s">
        <v>514</v>
      </c>
      <c r="B131" s="67">
        <v>801</v>
      </c>
      <c r="C131" s="56" t="s">
        <v>729</v>
      </c>
      <c r="D131" s="56" t="s">
        <v>729</v>
      </c>
      <c r="E131" s="56" t="s">
        <v>522</v>
      </c>
      <c r="F131" s="56" t="s">
        <v>358</v>
      </c>
      <c r="G131" s="141">
        <v>1077.8</v>
      </c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</row>
    <row r="132" spans="1:121" s="40" customFormat="1" ht="18.75" customHeight="1" hidden="1">
      <c r="A132" s="97" t="s">
        <v>371</v>
      </c>
      <c r="B132" s="67">
        <v>801</v>
      </c>
      <c r="C132" s="56" t="s">
        <v>156</v>
      </c>
      <c r="D132" s="56"/>
      <c r="E132" s="56"/>
      <c r="F132" s="56"/>
      <c r="G132" s="141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  <c r="DL132" s="32"/>
      <c r="DM132" s="32"/>
      <c r="DN132" s="32"/>
      <c r="DO132" s="32"/>
      <c r="DP132" s="32"/>
      <c r="DQ132" s="32"/>
    </row>
    <row r="133" spans="1:7" s="32" customFormat="1" ht="18.75" customHeight="1" hidden="1">
      <c r="A133" s="97" t="s">
        <v>394</v>
      </c>
      <c r="B133" s="67">
        <v>801</v>
      </c>
      <c r="C133" s="56" t="s">
        <v>156</v>
      </c>
      <c r="D133" s="56" t="s">
        <v>50</v>
      </c>
      <c r="E133" s="70"/>
      <c r="F133" s="56"/>
      <c r="G133" s="141"/>
    </row>
    <row r="134" spans="1:7" s="32" customFormat="1" ht="18.75" customHeight="1" hidden="1">
      <c r="A134" s="89" t="s">
        <v>32</v>
      </c>
      <c r="B134" s="67">
        <v>801</v>
      </c>
      <c r="C134" s="56" t="s">
        <v>156</v>
      </c>
      <c r="D134" s="56" t="s">
        <v>50</v>
      </c>
      <c r="E134" s="56" t="s">
        <v>303</v>
      </c>
      <c r="F134" s="56"/>
      <c r="G134" s="141"/>
    </row>
    <row r="135" spans="1:7" s="32" customFormat="1" ht="18.75" customHeight="1" hidden="1">
      <c r="A135" s="96" t="s">
        <v>304</v>
      </c>
      <c r="B135" s="67">
        <v>801</v>
      </c>
      <c r="C135" s="56" t="s">
        <v>156</v>
      </c>
      <c r="D135" s="56" t="s">
        <v>50</v>
      </c>
      <c r="E135" s="56" t="s">
        <v>305</v>
      </c>
      <c r="F135" s="56"/>
      <c r="G135" s="141"/>
    </row>
    <row r="136" spans="1:7" s="32" customFormat="1" ht="18.75" customHeight="1" hidden="1">
      <c r="A136" s="96" t="s">
        <v>755</v>
      </c>
      <c r="B136" s="67">
        <v>801</v>
      </c>
      <c r="C136" s="56" t="s">
        <v>156</v>
      </c>
      <c r="D136" s="56" t="s">
        <v>50</v>
      </c>
      <c r="E136" s="56" t="s">
        <v>305</v>
      </c>
      <c r="F136" s="56" t="s">
        <v>461</v>
      </c>
      <c r="G136" s="141"/>
    </row>
    <row r="137" spans="1:7" s="32" customFormat="1" ht="18.75" customHeight="1" hidden="1">
      <c r="A137" s="89" t="s">
        <v>890</v>
      </c>
      <c r="B137" s="67">
        <v>801</v>
      </c>
      <c r="C137" s="56" t="s">
        <v>156</v>
      </c>
      <c r="D137" s="56" t="s">
        <v>53</v>
      </c>
      <c r="E137" s="56"/>
      <c r="F137" s="56"/>
      <c r="G137" s="141"/>
    </row>
    <row r="138" spans="1:7" s="32" customFormat="1" ht="18.75" customHeight="1" hidden="1">
      <c r="A138" s="105" t="s">
        <v>517</v>
      </c>
      <c r="B138" s="67">
        <v>801</v>
      </c>
      <c r="C138" s="56" t="s">
        <v>156</v>
      </c>
      <c r="D138" s="56" t="s">
        <v>53</v>
      </c>
      <c r="E138" s="56" t="s">
        <v>511</v>
      </c>
      <c r="F138" s="56"/>
      <c r="G138" s="141"/>
    </row>
    <row r="139" spans="1:7" s="32" customFormat="1" ht="18.75" customHeight="1" hidden="1">
      <c r="A139" s="105" t="s">
        <v>554</v>
      </c>
      <c r="B139" s="67">
        <v>801</v>
      </c>
      <c r="C139" s="56" t="s">
        <v>156</v>
      </c>
      <c r="D139" s="56" t="s">
        <v>53</v>
      </c>
      <c r="E139" s="56" t="s">
        <v>512</v>
      </c>
      <c r="F139" s="56"/>
      <c r="G139" s="141"/>
    </row>
    <row r="140" spans="1:7" s="32" customFormat="1" ht="33.75" customHeight="1" hidden="1">
      <c r="A140" s="86" t="s">
        <v>527</v>
      </c>
      <c r="B140" s="67">
        <v>801</v>
      </c>
      <c r="C140" s="56" t="s">
        <v>156</v>
      </c>
      <c r="D140" s="56" t="s">
        <v>53</v>
      </c>
      <c r="E140" s="56" t="s">
        <v>525</v>
      </c>
      <c r="F140" s="56"/>
      <c r="G140" s="141"/>
    </row>
    <row r="141" spans="1:7" s="32" customFormat="1" ht="18.75" customHeight="1" hidden="1">
      <c r="A141" s="86" t="s">
        <v>514</v>
      </c>
      <c r="B141" s="67">
        <v>801</v>
      </c>
      <c r="C141" s="56" t="s">
        <v>156</v>
      </c>
      <c r="D141" s="56" t="s">
        <v>53</v>
      </c>
      <c r="E141" s="56" t="s">
        <v>525</v>
      </c>
      <c r="F141" s="56" t="s">
        <v>358</v>
      </c>
      <c r="G141" s="141"/>
    </row>
    <row r="142" spans="1:20" ht="17.25" customHeight="1">
      <c r="A142" s="89" t="s">
        <v>601</v>
      </c>
      <c r="B142" s="67">
        <v>801</v>
      </c>
      <c r="C142" s="56" t="s">
        <v>693</v>
      </c>
      <c r="D142" s="56"/>
      <c r="E142" s="56"/>
      <c r="F142" s="56"/>
      <c r="G142" s="82">
        <f>G143+G147</f>
        <v>59308.30000000001</v>
      </c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</row>
    <row r="143" spans="1:20" ht="18" customHeight="1">
      <c r="A143" s="97" t="s">
        <v>906</v>
      </c>
      <c r="B143" s="67">
        <v>801</v>
      </c>
      <c r="C143" s="56" t="s">
        <v>693</v>
      </c>
      <c r="D143" s="56" t="s">
        <v>50</v>
      </c>
      <c r="E143" s="56"/>
      <c r="F143" s="56"/>
      <c r="G143" s="82">
        <f>SUM(G144)</f>
        <v>4785.8</v>
      </c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9.5" customHeight="1">
      <c r="A144" s="89" t="s">
        <v>545</v>
      </c>
      <c r="B144" s="67">
        <v>801</v>
      </c>
      <c r="C144" s="56" t="s">
        <v>693</v>
      </c>
      <c r="D144" s="56" t="s">
        <v>50</v>
      </c>
      <c r="E144" s="56" t="s">
        <v>535</v>
      </c>
      <c r="F144" s="56"/>
      <c r="G144" s="82">
        <f>SUM(G145)</f>
        <v>4785.8</v>
      </c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36" customHeight="1">
      <c r="A145" s="89" t="s">
        <v>544</v>
      </c>
      <c r="B145" s="67">
        <v>801</v>
      </c>
      <c r="C145" s="56" t="s">
        <v>693</v>
      </c>
      <c r="D145" s="56" t="s">
        <v>50</v>
      </c>
      <c r="E145" s="56" t="s">
        <v>546</v>
      </c>
      <c r="F145" s="56"/>
      <c r="G145" s="82">
        <f>SUM(G146)</f>
        <v>4785.8</v>
      </c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  <row r="146" spans="1:20" ht="16.5">
      <c r="A146" s="96" t="s">
        <v>910</v>
      </c>
      <c r="B146" s="67">
        <v>801</v>
      </c>
      <c r="C146" s="56" t="s">
        <v>693</v>
      </c>
      <c r="D146" s="56" t="s">
        <v>50</v>
      </c>
      <c r="E146" s="56" t="s">
        <v>546</v>
      </c>
      <c r="F146" s="56" t="s">
        <v>164</v>
      </c>
      <c r="G146" s="141">
        <v>4785.8</v>
      </c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</row>
    <row r="147" spans="1:20" ht="16.5">
      <c r="A147" s="97" t="s">
        <v>547</v>
      </c>
      <c r="B147" s="67">
        <v>801</v>
      </c>
      <c r="C147" s="56" t="s">
        <v>693</v>
      </c>
      <c r="D147" s="56" t="s">
        <v>52</v>
      </c>
      <c r="E147" s="56"/>
      <c r="F147" s="56"/>
      <c r="G147" s="82">
        <f>SUM(G154,G162,G165)+G148+G151+G160</f>
        <v>54522.50000000001</v>
      </c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6.5">
      <c r="A148" s="97" t="s">
        <v>228</v>
      </c>
      <c r="B148" s="67">
        <v>801</v>
      </c>
      <c r="C148" s="6" t="s">
        <v>693</v>
      </c>
      <c r="D148" s="6" t="s">
        <v>52</v>
      </c>
      <c r="E148" s="6" t="s">
        <v>653</v>
      </c>
      <c r="F148" s="56"/>
      <c r="G148" s="82">
        <f>G149</f>
        <v>364.5</v>
      </c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6.5">
      <c r="A149" s="97" t="s">
        <v>86</v>
      </c>
      <c r="B149" s="67">
        <v>801</v>
      </c>
      <c r="C149" s="6" t="s">
        <v>693</v>
      </c>
      <c r="D149" s="6" t="s">
        <v>52</v>
      </c>
      <c r="E149" s="6" t="s">
        <v>654</v>
      </c>
      <c r="F149" s="56"/>
      <c r="G149" s="82">
        <f>G150</f>
        <v>364.5</v>
      </c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6.5">
      <c r="A150" s="62" t="s">
        <v>551</v>
      </c>
      <c r="B150" s="67">
        <v>801</v>
      </c>
      <c r="C150" s="6" t="s">
        <v>693</v>
      </c>
      <c r="D150" s="6" t="s">
        <v>52</v>
      </c>
      <c r="E150" s="6" t="s">
        <v>654</v>
      </c>
      <c r="F150" s="56" t="s">
        <v>73</v>
      </c>
      <c r="G150" s="141">
        <v>364.5</v>
      </c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6.5">
      <c r="A151" s="95" t="s">
        <v>227</v>
      </c>
      <c r="B151" s="67">
        <v>801</v>
      </c>
      <c r="C151" s="6" t="s">
        <v>693</v>
      </c>
      <c r="D151" s="6" t="s">
        <v>52</v>
      </c>
      <c r="E151" s="6" t="s">
        <v>548</v>
      </c>
      <c r="F151" s="6"/>
      <c r="G151" s="82">
        <f>G152</f>
        <v>299.8</v>
      </c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6.5">
      <c r="A152" s="102" t="s">
        <v>85</v>
      </c>
      <c r="B152" s="67">
        <v>801</v>
      </c>
      <c r="C152" s="6" t="s">
        <v>693</v>
      </c>
      <c r="D152" s="6" t="s">
        <v>52</v>
      </c>
      <c r="E152" s="6" t="s">
        <v>550</v>
      </c>
      <c r="F152" s="6"/>
      <c r="G152" s="82">
        <f>G153</f>
        <v>299.8</v>
      </c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  <row r="153" spans="1:20" ht="16.5">
      <c r="A153" s="62" t="s">
        <v>551</v>
      </c>
      <c r="B153" s="67">
        <v>801</v>
      </c>
      <c r="C153" s="6" t="s">
        <v>693</v>
      </c>
      <c r="D153" s="6" t="s">
        <v>52</v>
      </c>
      <c r="E153" s="6" t="s">
        <v>550</v>
      </c>
      <c r="F153" s="6" t="s">
        <v>73</v>
      </c>
      <c r="G153" s="141">
        <v>299.8</v>
      </c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</row>
    <row r="154" spans="1:20" ht="16.5">
      <c r="A154" s="96" t="s">
        <v>913</v>
      </c>
      <c r="B154" s="67">
        <v>801</v>
      </c>
      <c r="C154" s="56" t="s">
        <v>693</v>
      </c>
      <c r="D154" s="56" t="s">
        <v>52</v>
      </c>
      <c r="E154" s="56" t="s">
        <v>552</v>
      </c>
      <c r="F154" s="56"/>
      <c r="G154" s="82">
        <f>G155</f>
        <v>52903.8</v>
      </c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</row>
    <row r="155" spans="1:20" ht="137.25" customHeight="1">
      <c r="A155" s="86" t="s">
        <v>791</v>
      </c>
      <c r="B155" s="67">
        <v>801</v>
      </c>
      <c r="C155" s="56" t="s">
        <v>693</v>
      </c>
      <c r="D155" s="56" t="s">
        <v>52</v>
      </c>
      <c r="E155" s="56" t="s">
        <v>553</v>
      </c>
      <c r="F155" s="56"/>
      <c r="G155" s="82">
        <f>G158+G156</f>
        <v>52903.8</v>
      </c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</row>
    <row r="156" spans="1:20" ht="88.5" customHeight="1">
      <c r="A156" s="86" t="s">
        <v>217</v>
      </c>
      <c r="B156" s="67">
        <v>801</v>
      </c>
      <c r="C156" s="56" t="s">
        <v>693</v>
      </c>
      <c r="D156" s="56" t="s">
        <v>52</v>
      </c>
      <c r="E156" s="56" t="s">
        <v>169</v>
      </c>
      <c r="F156" s="56"/>
      <c r="G156" s="82">
        <f>G157</f>
        <v>40204.8</v>
      </c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</row>
    <row r="157" spans="1:20" ht="17.25" customHeight="1">
      <c r="A157" s="97" t="s">
        <v>760</v>
      </c>
      <c r="B157" s="67">
        <v>801</v>
      </c>
      <c r="C157" s="56" t="s">
        <v>693</v>
      </c>
      <c r="D157" s="56" t="s">
        <v>52</v>
      </c>
      <c r="E157" s="56" t="s">
        <v>169</v>
      </c>
      <c r="F157" s="56" t="s">
        <v>164</v>
      </c>
      <c r="G157" s="141">
        <v>40204.8</v>
      </c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</row>
    <row r="158" spans="1:20" ht="71.25" customHeight="1">
      <c r="A158" s="86" t="s">
        <v>282</v>
      </c>
      <c r="B158" s="67">
        <v>801</v>
      </c>
      <c r="C158" s="56" t="s">
        <v>693</v>
      </c>
      <c r="D158" s="56" t="s">
        <v>52</v>
      </c>
      <c r="E158" s="56" t="s">
        <v>740</v>
      </c>
      <c r="F158" s="56"/>
      <c r="G158" s="82">
        <f>G159</f>
        <v>12699</v>
      </c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</row>
    <row r="159" spans="1:20" ht="16.5">
      <c r="A159" s="97" t="s">
        <v>760</v>
      </c>
      <c r="B159" s="67">
        <v>801</v>
      </c>
      <c r="C159" s="56" t="s">
        <v>693</v>
      </c>
      <c r="D159" s="56" t="s">
        <v>52</v>
      </c>
      <c r="E159" s="56" t="s">
        <v>740</v>
      </c>
      <c r="F159" s="56" t="s">
        <v>164</v>
      </c>
      <c r="G159" s="141">
        <v>12699</v>
      </c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</row>
    <row r="160" spans="1:20" ht="33">
      <c r="A160" s="97" t="s">
        <v>405</v>
      </c>
      <c r="B160" s="67">
        <v>801</v>
      </c>
      <c r="C160" s="56" t="s">
        <v>693</v>
      </c>
      <c r="D160" s="56" t="s">
        <v>52</v>
      </c>
      <c r="E160" s="56" t="s">
        <v>404</v>
      </c>
      <c r="F160" s="56"/>
      <c r="G160" s="83">
        <f>G161</f>
        <v>59.9</v>
      </c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</row>
    <row r="161" spans="1:20" ht="16.5">
      <c r="A161" s="97" t="s">
        <v>406</v>
      </c>
      <c r="B161" s="67">
        <v>801</v>
      </c>
      <c r="C161" s="56" t="s">
        <v>693</v>
      </c>
      <c r="D161" s="56" t="s">
        <v>52</v>
      </c>
      <c r="E161" s="56" t="s">
        <v>404</v>
      </c>
      <c r="F161" s="56" t="s">
        <v>73</v>
      </c>
      <c r="G161" s="141">
        <f>59.9</f>
        <v>59.9</v>
      </c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</row>
    <row r="162" spans="1:20" ht="18" customHeight="1">
      <c r="A162" s="97" t="s">
        <v>554</v>
      </c>
      <c r="B162" s="67">
        <v>801</v>
      </c>
      <c r="C162" s="56" t="s">
        <v>693</v>
      </c>
      <c r="D162" s="56" t="s">
        <v>52</v>
      </c>
      <c r="E162" s="56" t="s">
        <v>555</v>
      </c>
      <c r="F162" s="56"/>
      <c r="G162" s="82">
        <f>SUM(G163)</f>
        <v>569</v>
      </c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</row>
    <row r="163" spans="1:20" ht="36.75" customHeight="1">
      <c r="A163" s="103" t="s">
        <v>614</v>
      </c>
      <c r="B163" s="67">
        <v>801</v>
      </c>
      <c r="C163" s="56" t="s">
        <v>693</v>
      </c>
      <c r="D163" s="56" t="s">
        <v>52</v>
      </c>
      <c r="E163" s="56" t="s">
        <v>556</v>
      </c>
      <c r="F163" s="56"/>
      <c r="G163" s="82">
        <f>G164</f>
        <v>569</v>
      </c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</row>
    <row r="164" spans="1:20" ht="16.5" customHeight="1">
      <c r="A164" s="97" t="s">
        <v>551</v>
      </c>
      <c r="B164" s="67">
        <v>801</v>
      </c>
      <c r="C164" s="56" t="s">
        <v>693</v>
      </c>
      <c r="D164" s="56" t="s">
        <v>52</v>
      </c>
      <c r="E164" s="56" t="s">
        <v>556</v>
      </c>
      <c r="F164" s="56" t="s">
        <v>73</v>
      </c>
      <c r="G164" s="141">
        <v>569</v>
      </c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</row>
    <row r="165" spans="1:20" ht="16.5" customHeight="1">
      <c r="A165" s="105" t="s">
        <v>517</v>
      </c>
      <c r="B165" s="67">
        <v>801</v>
      </c>
      <c r="C165" s="56" t="s">
        <v>693</v>
      </c>
      <c r="D165" s="56" t="s">
        <v>52</v>
      </c>
      <c r="E165" s="56" t="s">
        <v>511</v>
      </c>
      <c r="F165" s="56"/>
      <c r="G165" s="82">
        <f>G166</f>
        <v>325.5</v>
      </c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</row>
    <row r="166" spans="1:20" ht="19.5" customHeight="1">
      <c r="A166" s="105" t="s">
        <v>554</v>
      </c>
      <c r="B166" s="67">
        <v>801</v>
      </c>
      <c r="C166" s="56" t="s">
        <v>693</v>
      </c>
      <c r="D166" s="56" t="s">
        <v>52</v>
      </c>
      <c r="E166" s="56" t="s">
        <v>512</v>
      </c>
      <c r="F166" s="56"/>
      <c r="G166" s="83">
        <f>G167</f>
        <v>325.5</v>
      </c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</row>
    <row r="167" spans="1:20" ht="20.25" customHeight="1">
      <c r="A167" s="97" t="s">
        <v>390</v>
      </c>
      <c r="B167" s="67">
        <v>801</v>
      </c>
      <c r="C167" s="56" t="s">
        <v>693</v>
      </c>
      <c r="D167" s="56" t="s">
        <v>52</v>
      </c>
      <c r="E167" s="56" t="s">
        <v>389</v>
      </c>
      <c r="F167" s="56"/>
      <c r="G167" s="83">
        <f>G168</f>
        <v>325.5</v>
      </c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</row>
    <row r="168" spans="1:20" ht="18" customHeight="1">
      <c r="A168" s="97" t="s">
        <v>551</v>
      </c>
      <c r="B168" s="67">
        <v>801</v>
      </c>
      <c r="C168" s="56" t="s">
        <v>693</v>
      </c>
      <c r="D168" s="56" t="s">
        <v>52</v>
      </c>
      <c r="E168" s="56" t="s">
        <v>389</v>
      </c>
      <c r="F168" s="56" t="s">
        <v>73</v>
      </c>
      <c r="G168" s="141">
        <v>325.5</v>
      </c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</row>
    <row r="169" spans="1:20" ht="18" customHeight="1">
      <c r="A169" s="97" t="s">
        <v>84</v>
      </c>
      <c r="B169" s="67">
        <v>801</v>
      </c>
      <c r="C169" s="56" t="s">
        <v>730</v>
      </c>
      <c r="D169" s="56"/>
      <c r="E169" s="56"/>
      <c r="F169" s="56"/>
      <c r="G169" s="82">
        <f>G170</f>
        <v>43680.399999999994</v>
      </c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</row>
    <row r="170" spans="1:20" ht="18" customHeight="1">
      <c r="A170" s="97" t="s">
        <v>931</v>
      </c>
      <c r="B170" s="67">
        <v>801</v>
      </c>
      <c r="C170" s="56" t="s">
        <v>730</v>
      </c>
      <c r="D170" s="56" t="s">
        <v>51</v>
      </c>
      <c r="E170" s="56"/>
      <c r="F170" s="56"/>
      <c r="G170" s="82">
        <f>G171+G176</f>
        <v>43680.399999999994</v>
      </c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</row>
    <row r="171" spans="1:20" ht="15.75" customHeight="1">
      <c r="A171" s="128" t="s">
        <v>339</v>
      </c>
      <c r="B171" s="67">
        <v>801</v>
      </c>
      <c r="C171" s="56" t="s">
        <v>730</v>
      </c>
      <c r="D171" s="56" t="s">
        <v>51</v>
      </c>
      <c r="E171" s="56" t="s">
        <v>533</v>
      </c>
      <c r="F171" s="56"/>
      <c r="G171" s="82">
        <f>SUM(G172,G174)</f>
        <v>43605.399999999994</v>
      </c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</row>
    <row r="172" spans="1:20" ht="18" customHeight="1">
      <c r="A172" s="97" t="s">
        <v>779</v>
      </c>
      <c r="B172" s="67">
        <v>801</v>
      </c>
      <c r="C172" s="56" t="s">
        <v>730</v>
      </c>
      <c r="D172" s="56" t="s">
        <v>51</v>
      </c>
      <c r="E172" s="56" t="s">
        <v>726</v>
      </c>
      <c r="F172" s="56"/>
      <c r="G172" s="82">
        <f>SUM(G173)</f>
        <v>8.7</v>
      </c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</row>
    <row r="173" spans="1:20" ht="18" customHeight="1">
      <c r="A173" s="89" t="s">
        <v>92</v>
      </c>
      <c r="B173" s="67">
        <v>801</v>
      </c>
      <c r="C173" s="56" t="s">
        <v>730</v>
      </c>
      <c r="D173" s="56" t="s">
        <v>51</v>
      </c>
      <c r="E173" s="56" t="s">
        <v>726</v>
      </c>
      <c r="F173" s="56" t="s">
        <v>764</v>
      </c>
      <c r="G173" s="141">
        <v>8.7</v>
      </c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</row>
    <row r="174" spans="1:20" ht="18" customHeight="1">
      <c r="A174" s="89" t="s">
        <v>759</v>
      </c>
      <c r="B174" s="67">
        <v>801</v>
      </c>
      <c r="C174" s="56" t="s">
        <v>730</v>
      </c>
      <c r="D174" s="56" t="s">
        <v>51</v>
      </c>
      <c r="E174" s="56" t="s">
        <v>534</v>
      </c>
      <c r="F174" s="56"/>
      <c r="G174" s="82">
        <f>SUM(G175)</f>
        <v>43596.7</v>
      </c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</row>
    <row r="175" spans="1:20" ht="18" customHeight="1">
      <c r="A175" s="89" t="s">
        <v>92</v>
      </c>
      <c r="B175" s="67">
        <v>801</v>
      </c>
      <c r="C175" s="56" t="s">
        <v>730</v>
      </c>
      <c r="D175" s="56" t="s">
        <v>51</v>
      </c>
      <c r="E175" s="56" t="s">
        <v>534</v>
      </c>
      <c r="F175" s="56" t="s">
        <v>764</v>
      </c>
      <c r="G175" s="141">
        <v>43596.7</v>
      </c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</row>
    <row r="176" spans="1:20" ht="18" customHeight="1">
      <c r="A176" s="105" t="s">
        <v>517</v>
      </c>
      <c r="B176" s="67">
        <v>801</v>
      </c>
      <c r="C176" s="56" t="s">
        <v>730</v>
      </c>
      <c r="D176" s="56" t="s">
        <v>51</v>
      </c>
      <c r="E176" s="56" t="s">
        <v>511</v>
      </c>
      <c r="F176" s="56"/>
      <c r="G176" s="82">
        <f>G177</f>
        <v>75</v>
      </c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</row>
    <row r="177" spans="1:20" ht="18" customHeight="1">
      <c r="A177" s="105" t="s">
        <v>554</v>
      </c>
      <c r="B177" s="67">
        <v>801</v>
      </c>
      <c r="C177" s="56" t="s">
        <v>730</v>
      </c>
      <c r="D177" s="56" t="s">
        <v>51</v>
      </c>
      <c r="E177" s="56" t="s">
        <v>512</v>
      </c>
      <c r="F177" s="56"/>
      <c r="G177" s="82">
        <f>G178</f>
        <v>75</v>
      </c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</row>
    <row r="178" spans="1:20" ht="33.75" customHeight="1">
      <c r="A178" s="86" t="s">
        <v>527</v>
      </c>
      <c r="B178" s="67">
        <v>801</v>
      </c>
      <c r="C178" s="56" t="s">
        <v>730</v>
      </c>
      <c r="D178" s="56" t="s">
        <v>51</v>
      </c>
      <c r="E178" s="56" t="s">
        <v>525</v>
      </c>
      <c r="F178" s="56"/>
      <c r="G178" s="82">
        <f>G179</f>
        <v>75</v>
      </c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</row>
    <row r="179" spans="1:20" ht="18" customHeight="1">
      <c r="A179" s="86" t="s">
        <v>514</v>
      </c>
      <c r="B179" s="67">
        <v>801</v>
      </c>
      <c r="C179" s="56" t="s">
        <v>730</v>
      </c>
      <c r="D179" s="56" t="s">
        <v>51</v>
      </c>
      <c r="E179" s="56" t="s">
        <v>525</v>
      </c>
      <c r="F179" s="56" t="s">
        <v>358</v>
      </c>
      <c r="G179" s="141">
        <v>75</v>
      </c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</row>
    <row r="180" spans="1:20" ht="19.5" customHeight="1">
      <c r="A180" s="96" t="s">
        <v>196</v>
      </c>
      <c r="B180" s="67">
        <v>802</v>
      </c>
      <c r="C180" s="56"/>
      <c r="D180" s="56"/>
      <c r="E180" s="56"/>
      <c r="F180" s="56"/>
      <c r="G180" s="82">
        <f>G181+G190+G198</f>
        <v>18307.8</v>
      </c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</row>
    <row r="181" spans="1:20" ht="18.75" customHeight="1">
      <c r="A181" s="108" t="s">
        <v>94</v>
      </c>
      <c r="B181" s="67">
        <v>802</v>
      </c>
      <c r="C181" s="56" t="s">
        <v>50</v>
      </c>
      <c r="D181" s="56"/>
      <c r="E181" s="56"/>
      <c r="F181" s="56"/>
      <c r="G181" s="82">
        <f>SUM(G182)</f>
        <v>18307.8</v>
      </c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</row>
    <row r="182" spans="1:20" ht="50.25" customHeight="1">
      <c r="A182" s="97" t="s">
        <v>806</v>
      </c>
      <c r="B182" s="67">
        <v>802</v>
      </c>
      <c r="C182" s="56" t="s">
        <v>50</v>
      </c>
      <c r="D182" s="56" t="s">
        <v>52</v>
      </c>
      <c r="E182" s="56"/>
      <c r="F182" s="56"/>
      <c r="G182" s="82">
        <f>SUM(G183)</f>
        <v>18307.8</v>
      </c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</row>
    <row r="183" spans="1:20" ht="49.5" customHeight="1">
      <c r="A183" s="89" t="s">
        <v>140</v>
      </c>
      <c r="B183" s="67">
        <v>802</v>
      </c>
      <c r="C183" s="56" t="s">
        <v>50</v>
      </c>
      <c r="D183" s="56" t="s">
        <v>52</v>
      </c>
      <c r="E183" s="56" t="s">
        <v>141</v>
      </c>
      <c r="F183" s="56"/>
      <c r="G183" s="82">
        <f>SUM(G184,G186,G188)</f>
        <v>18307.8</v>
      </c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</row>
    <row r="184" spans="1:20" ht="18.75" customHeight="1">
      <c r="A184" s="89" t="s">
        <v>145</v>
      </c>
      <c r="B184" s="67">
        <v>802</v>
      </c>
      <c r="C184" s="56" t="s">
        <v>50</v>
      </c>
      <c r="D184" s="56" t="s">
        <v>52</v>
      </c>
      <c r="E184" s="56" t="s">
        <v>143</v>
      </c>
      <c r="F184" s="56"/>
      <c r="G184" s="82">
        <f>SUM(G185)</f>
        <v>13959.3</v>
      </c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</row>
    <row r="185" spans="1:20" ht="18" customHeight="1">
      <c r="A185" s="86" t="s">
        <v>514</v>
      </c>
      <c r="B185" s="67">
        <v>802</v>
      </c>
      <c r="C185" s="56" t="s">
        <v>50</v>
      </c>
      <c r="D185" s="56" t="s">
        <v>52</v>
      </c>
      <c r="E185" s="56" t="s">
        <v>143</v>
      </c>
      <c r="F185" s="56" t="s">
        <v>358</v>
      </c>
      <c r="G185" s="141">
        <v>13959.3</v>
      </c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</row>
    <row r="186" spans="1:20" ht="21.75" customHeight="1">
      <c r="A186" s="89" t="s">
        <v>475</v>
      </c>
      <c r="B186" s="67">
        <v>802</v>
      </c>
      <c r="C186" s="56" t="s">
        <v>50</v>
      </c>
      <c r="D186" s="56" t="s">
        <v>52</v>
      </c>
      <c r="E186" s="56" t="s">
        <v>558</v>
      </c>
      <c r="F186" s="56"/>
      <c r="G186" s="82">
        <f>SUM(G187)</f>
        <v>1531.4</v>
      </c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</row>
    <row r="187" spans="1:20" ht="20.25" customHeight="1">
      <c r="A187" s="86" t="s">
        <v>514</v>
      </c>
      <c r="B187" s="67">
        <v>802</v>
      </c>
      <c r="C187" s="56" t="s">
        <v>50</v>
      </c>
      <c r="D187" s="56" t="s">
        <v>52</v>
      </c>
      <c r="E187" s="56" t="s">
        <v>558</v>
      </c>
      <c r="F187" s="56" t="s">
        <v>358</v>
      </c>
      <c r="G187" s="141">
        <v>1531.4</v>
      </c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</row>
    <row r="188" spans="1:20" ht="19.5" customHeight="1">
      <c r="A188" s="89" t="s">
        <v>476</v>
      </c>
      <c r="B188" s="67">
        <v>802</v>
      </c>
      <c r="C188" s="56" t="s">
        <v>50</v>
      </c>
      <c r="D188" s="56" t="s">
        <v>52</v>
      </c>
      <c r="E188" s="56" t="s">
        <v>559</v>
      </c>
      <c r="F188" s="56"/>
      <c r="G188" s="82">
        <f>SUM(G189)</f>
        <v>2817.1</v>
      </c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</row>
    <row r="189" spans="1:20" ht="18" customHeight="1">
      <c r="A189" s="86" t="s">
        <v>514</v>
      </c>
      <c r="B189" s="67">
        <v>802</v>
      </c>
      <c r="C189" s="56" t="s">
        <v>50</v>
      </c>
      <c r="D189" s="56" t="s">
        <v>52</v>
      </c>
      <c r="E189" s="56" t="s">
        <v>559</v>
      </c>
      <c r="F189" s="56" t="s">
        <v>358</v>
      </c>
      <c r="G189" s="141">
        <v>2817.1</v>
      </c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</row>
    <row r="190" spans="1:20" ht="18" customHeight="1" hidden="1">
      <c r="A190" s="86" t="s">
        <v>639</v>
      </c>
      <c r="B190" s="67">
        <v>802</v>
      </c>
      <c r="C190" s="56" t="s">
        <v>53</v>
      </c>
      <c r="D190" s="56" t="s">
        <v>767</v>
      </c>
      <c r="E190" s="56"/>
      <c r="F190" s="56"/>
      <c r="G190" s="141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</row>
    <row r="191" spans="1:20" ht="18" customHeight="1" hidden="1">
      <c r="A191" s="86" t="s">
        <v>16</v>
      </c>
      <c r="B191" s="67">
        <v>802</v>
      </c>
      <c r="C191" s="56" t="s">
        <v>53</v>
      </c>
      <c r="D191" s="56" t="s">
        <v>50</v>
      </c>
      <c r="E191" s="56"/>
      <c r="F191" s="56"/>
      <c r="G191" s="141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</row>
    <row r="192" spans="1:20" ht="18" customHeight="1" hidden="1">
      <c r="A192" s="86" t="s">
        <v>18</v>
      </c>
      <c r="B192" s="67">
        <v>802</v>
      </c>
      <c r="C192" s="56" t="s">
        <v>53</v>
      </c>
      <c r="D192" s="56" t="s">
        <v>50</v>
      </c>
      <c r="E192" s="56" t="s">
        <v>17</v>
      </c>
      <c r="F192" s="56"/>
      <c r="G192" s="141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</row>
    <row r="193" spans="1:20" ht="33.75" customHeight="1" hidden="1">
      <c r="A193" s="89" t="s">
        <v>789</v>
      </c>
      <c r="B193" s="67">
        <v>802</v>
      </c>
      <c r="C193" s="56" t="s">
        <v>53</v>
      </c>
      <c r="D193" s="56" t="s">
        <v>50</v>
      </c>
      <c r="E193" s="56" t="s">
        <v>781</v>
      </c>
      <c r="F193" s="56"/>
      <c r="G193" s="141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</row>
    <row r="194" spans="1:20" ht="18" customHeight="1" hidden="1">
      <c r="A194" s="89" t="s">
        <v>92</v>
      </c>
      <c r="B194" s="67">
        <v>802</v>
      </c>
      <c r="C194" s="56" t="s">
        <v>53</v>
      </c>
      <c r="D194" s="56" t="s">
        <v>50</v>
      </c>
      <c r="E194" s="56" t="s">
        <v>781</v>
      </c>
      <c r="F194" s="56" t="s">
        <v>764</v>
      </c>
      <c r="G194" s="141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</row>
    <row r="195" spans="1:20" ht="18" customHeight="1" hidden="1">
      <c r="A195" s="89" t="s">
        <v>454</v>
      </c>
      <c r="B195" s="67">
        <v>802</v>
      </c>
      <c r="C195" s="56" t="s">
        <v>53</v>
      </c>
      <c r="D195" s="56" t="s">
        <v>50</v>
      </c>
      <c r="E195" s="56" t="s">
        <v>555</v>
      </c>
      <c r="F195" s="56"/>
      <c r="G195" s="141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</row>
    <row r="196" spans="1:20" ht="34.5" customHeight="1" hidden="1">
      <c r="A196" s="89" t="s">
        <v>793</v>
      </c>
      <c r="B196" s="67">
        <v>802</v>
      </c>
      <c r="C196" s="56" t="s">
        <v>53</v>
      </c>
      <c r="D196" s="56" t="s">
        <v>50</v>
      </c>
      <c r="E196" s="56" t="s">
        <v>800</v>
      </c>
      <c r="F196" s="56"/>
      <c r="G196" s="141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</row>
    <row r="197" spans="1:20" ht="18" customHeight="1" hidden="1">
      <c r="A197" s="89" t="s">
        <v>92</v>
      </c>
      <c r="B197" s="67">
        <v>802</v>
      </c>
      <c r="C197" s="56" t="s">
        <v>53</v>
      </c>
      <c r="D197" s="56" t="s">
        <v>50</v>
      </c>
      <c r="E197" s="56" t="s">
        <v>800</v>
      </c>
      <c r="F197" s="56" t="s">
        <v>764</v>
      </c>
      <c r="G197" s="141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</row>
    <row r="198" spans="1:20" ht="18" customHeight="1" hidden="1">
      <c r="A198" s="97" t="s">
        <v>530</v>
      </c>
      <c r="B198" s="67">
        <v>802</v>
      </c>
      <c r="C198" s="56" t="s">
        <v>729</v>
      </c>
      <c r="D198" s="56"/>
      <c r="E198" s="56"/>
      <c r="F198" s="56"/>
      <c r="G198" s="141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</row>
    <row r="199" spans="1:20" ht="18" customHeight="1" hidden="1">
      <c r="A199" s="97" t="s">
        <v>388</v>
      </c>
      <c r="B199" s="67">
        <v>802</v>
      </c>
      <c r="C199" s="56" t="s">
        <v>729</v>
      </c>
      <c r="D199" s="56" t="s">
        <v>729</v>
      </c>
      <c r="E199" s="56"/>
      <c r="F199" s="56"/>
      <c r="G199" s="141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</row>
    <row r="200" spans="1:20" ht="18" customHeight="1" hidden="1">
      <c r="A200" s="89" t="s">
        <v>367</v>
      </c>
      <c r="B200" s="67">
        <v>802</v>
      </c>
      <c r="C200" s="56" t="s">
        <v>729</v>
      </c>
      <c r="D200" s="56" t="s">
        <v>729</v>
      </c>
      <c r="E200" s="56" t="s">
        <v>695</v>
      </c>
      <c r="F200" s="56"/>
      <c r="G200" s="141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</row>
    <row r="201" spans="1:20" ht="18" customHeight="1" hidden="1">
      <c r="A201" s="105" t="s">
        <v>479</v>
      </c>
      <c r="B201" s="67">
        <v>802</v>
      </c>
      <c r="C201" s="56" t="s">
        <v>729</v>
      </c>
      <c r="D201" s="56" t="s">
        <v>729</v>
      </c>
      <c r="E201" s="56" t="s">
        <v>737</v>
      </c>
      <c r="F201" s="56"/>
      <c r="G201" s="141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</row>
    <row r="202" spans="1:20" ht="18" customHeight="1" hidden="1">
      <c r="A202" s="97" t="s">
        <v>757</v>
      </c>
      <c r="B202" s="67">
        <v>802</v>
      </c>
      <c r="C202" s="56" t="s">
        <v>729</v>
      </c>
      <c r="D202" s="56" t="s">
        <v>729</v>
      </c>
      <c r="E202" s="56" t="s">
        <v>737</v>
      </c>
      <c r="F202" s="56" t="s">
        <v>756</v>
      </c>
      <c r="G202" s="141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</row>
    <row r="203" spans="1:20" ht="33.75" customHeight="1">
      <c r="A203" s="98" t="s">
        <v>197</v>
      </c>
      <c r="B203" s="67">
        <v>803</v>
      </c>
      <c r="C203" s="56"/>
      <c r="D203" s="56"/>
      <c r="E203" s="56"/>
      <c r="F203" s="56"/>
      <c r="G203" s="82">
        <f>SUM(G218,G289,G204,G213,G283)+G209</f>
        <v>680555.5</v>
      </c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</row>
    <row r="204" spans="1:20" ht="18" customHeight="1" hidden="1">
      <c r="A204" s="108" t="s">
        <v>94</v>
      </c>
      <c r="B204" s="67">
        <v>803</v>
      </c>
      <c r="C204" s="56" t="s">
        <v>50</v>
      </c>
      <c r="D204" s="56"/>
      <c r="E204" s="56"/>
      <c r="F204" s="56"/>
      <c r="G204" s="82">
        <f>G205</f>
        <v>0</v>
      </c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</row>
    <row r="205" spans="1:20" ht="18" customHeight="1" hidden="1">
      <c r="A205" s="97" t="s">
        <v>483</v>
      </c>
      <c r="B205" s="67">
        <v>803</v>
      </c>
      <c r="C205" s="56" t="s">
        <v>50</v>
      </c>
      <c r="D205" s="56" t="s">
        <v>710</v>
      </c>
      <c r="E205" s="56"/>
      <c r="F205" s="56"/>
      <c r="G205" s="82">
        <f>G206</f>
        <v>0</v>
      </c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</row>
    <row r="206" spans="1:20" ht="18" customHeight="1" hidden="1">
      <c r="A206" s="105" t="s">
        <v>99</v>
      </c>
      <c r="B206" s="67">
        <v>803</v>
      </c>
      <c r="C206" s="56" t="s">
        <v>50</v>
      </c>
      <c r="D206" s="56" t="s">
        <v>710</v>
      </c>
      <c r="E206" s="56" t="s">
        <v>510</v>
      </c>
      <c r="F206" s="56"/>
      <c r="G206" s="82">
        <f>G207</f>
        <v>0</v>
      </c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</row>
    <row r="207" spans="1:20" ht="18" customHeight="1" hidden="1">
      <c r="A207" s="89" t="s">
        <v>113</v>
      </c>
      <c r="B207" s="67">
        <v>803</v>
      </c>
      <c r="C207" s="56" t="s">
        <v>50</v>
      </c>
      <c r="D207" s="56" t="s">
        <v>710</v>
      </c>
      <c r="E207" s="56" t="s">
        <v>580</v>
      </c>
      <c r="F207" s="56"/>
      <c r="G207" s="82">
        <f>G208</f>
        <v>0</v>
      </c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</row>
    <row r="208" spans="1:20" ht="18" customHeight="1" hidden="1">
      <c r="A208" s="86" t="s">
        <v>514</v>
      </c>
      <c r="B208" s="67">
        <v>803</v>
      </c>
      <c r="C208" s="56" t="s">
        <v>50</v>
      </c>
      <c r="D208" s="56" t="s">
        <v>710</v>
      </c>
      <c r="E208" s="56" t="s">
        <v>580</v>
      </c>
      <c r="F208" s="56" t="s">
        <v>358</v>
      </c>
      <c r="G208" s="8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</row>
    <row r="209" spans="1:20" ht="18" customHeight="1">
      <c r="A209" s="97" t="s">
        <v>332</v>
      </c>
      <c r="B209" s="67">
        <v>803</v>
      </c>
      <c r="C209" s="56" t="s">
        <v>50</v>
      </c>
      <c r="D209" s="56"/>
      <c r="E209" s="56"/>
      <c r="F209" s="56"/>
      <c r="G209" s="82">
        <f>G210</f>
        <v>45</v>
      </c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</row>
    <row r="210" spans="1:20" ht="18" customHeight="1">
      <c r="A210" s="105" t="s">
        <v>333</v>
      </c>
      <c r="B210" s="67">
        <v>803</v>
      </c>
      <c r="C210" s="56" t="s">
        <v>50</v>
      </c>
      <c r="D210" s="56" t="s">
        <v>710</v>
      </c>
      <c r="E210" s="56"/>
      <c r="F210" s="56"/>
      <c r="G210" s="82">
        <f>G211</f>
        <v>45</v>
      </c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</row>
    <row r="211" spans="1:20" ht="18" customHeight="1">
      <c r="A211" s="89" t="s">
        <v>334</v>
      </c>
      <c r="B211" s="67">
        <v>803</v>
      </c>
      <c r="C211" s="56" t="s">
        <v>50</v>
      </c>
      <c r="D211" s="56" t="s">
        <v>710</v>
      </c>
      <c r="E211" s="56" t="s">
        <v>580</v>
      </c>
      <c r="F211" s="56"/>
      <c r="G211" s="82">
        <f>G212</f>
        <v>45</v>
      </c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</row>
    <row r="212" spans="1:20" ht="18" customHeight="1">
      <c r="A212" s="86" t="s">
        <v>514</v>
      </c>
      <c r="B212" s="67">
        <v>803</v>
      </c>
      <c r="C212" s="56" t="s">
        <v>50</v>
      </c>
      <c r="D212" s="56" t="s">
        <v>710</v>
      </c>
      <c r="E212" s="56" t="s">
        <v>580</v>
      </c>
      <c r="F212" s="56" t="s">
        <v>358</v>
      </c>
      <c r="G212" s="82">
        <v>45</v>
      </c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</row>
    <row r="213" spans="1:20" ht="18" customHeight="1">
      <c r="A213" s="86" t="s">
        <v>639</v>
      </c>
      <c r="B213" s="67">
        <v>803</v>
      </c>
      <c r="C213" s="56" t="s">
        <v>53</v>
      </c>
      <c r="D213" s="56"/>
      <c r="E213" s="56"/>
      <c r="F213" s="56"/>
      <c r="G213" s="82">
        <f>G214</f>
        <v>283.3</v>
      </c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</row>
    <row r="214" spans="1:20" ht="18" customHeight="1">
      <c r="A214" s="97" t="s">
        <v>640</v>
      </c>
      <c r="B214" s="67">
        <v>803</v>
      </c>
      <c r="C214" s="56" t="s">
        <v>53</v>
      </c>
      <c r="D214" s="56" t="s">
        <v>730</v>
      </c>
      <c r="E214" s="56"/>
      <c r="F214" s="56"/>
      <c r="G214" s="82">
        <f>G215</f>
        <v>283.3</v>
      </c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</row>
    <row r="215" spans="1:20" ht="34.5" customHeight="1">
      <c r="A215" s="97" t="s">
        <v>340</v>
      </c>
      <c r="B215" s="67">
        <v>803</v>
      </c>
      <c r="C215" s="56" t="s">
        <v>53</v>
      </c>
      <c r="D215" s="56" t="s">
        <v>730</v>
      </c>
      <c r="E215" s="56" t="s">
        <v>641</v>
      </c>
      <c r="F215" s="56"/>
      <c r="G215" s="82">
        <f>G216</f>
        <v>283.3</v>
      </c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</row>
    <row r="216" spans="1:20" ht="18" customHeight="1">
      <c r="A216" s="109" t="s">
        <v>657</v>
      </c>
      <c r="B216" s="67">
        <v>803</v>
      </c>
      <c r="C216" s="56" t="s">
        <v>53</v>
      </c>
      <c r="D216" s="56" t="s">
        <v>730</v>
      </c>
      <c r="E216" s="56" t="s">
        <v>658</v>
      </c>
      <c r="F216" s="56"/>
      <c r="G216" s="82">
        <f>G217</f>
        <v>283.3</v>
      </c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</row>
    <row r="217" spans="1:20" ht="18" customHeight="1">
      <c r="A217" s="86" t="s">
        <v>514</v>
      </c>
      <c r="B217" s="67">
        <v>803</v>
      </c>
      <c r="C217" s="56" t="s">
        <v>53</v>
      </c>
      <c r="D217" s="56" t="s">
        <v>730</v>
      </c>
      <c r="E217" s="56" t="s">
        <v>658</v>
      </c>
      <c r="F217" s="56" t="s">
        <v>358</v>
      </c>
      <c r="G217" s="141">
        <v>283.3</v>
      </c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</row>
    <row r="218" spans="1:20" ht="18" customHeight="1">
      <c r="A218" s="97" t="s">
        <v>571</v>
      </c>
      <c r="B218" s="67">
        <v>803</v>
      </c>
      <c r="C218" s="56" t="s">
        <v>155</v>
      </c>
      <c r="D218" s="56"/>
      <c r="E218" s="56"/>
      <c r="F218" s="56"/>
      <c r="G218" s="82">
        <f>SUM(G219,G258,G279,G251)</f>
        <v>680143.3</v>
      </c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</row>
    <row r="219" spans="1:20" ht="18" customHeight="1">
      <c r="A219" s="97" t="s">
        <v>295</v>
      </c>
      <c r="B219" s="67">
        <v>803</v>
      </c>
      <c r="C219" s="56" t="s">
        <v>155</v>
      </c>
      <c r="D219" s="56" t="s">
        <v>50</v>
      </c>
      <c r="E219" s="56"/>
      <c r="F219" s="56"/>
      <c r="G219" s="82">
        <f>SUM(G220,G226,G243)</f>
        <v>169588.9</v>
      </c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</row>
    <row r="220" spans="1:20" s="39" customFormat="1" ht="36.75" customHeight="1" hidden="1">
      <c r="A220" s="97" t="s">
        <v>834</v>
      </c>
      <c r="B220" s="67">
        <v>803</v>
      </c>
      <c r="C220" s="56" t="s">
        <v>581</v>
      </c>
      <c r="D220" s="56" t="s">
        <v>50</v>
      </c>
      <c r="E220" s="56" t="s">
        <v>248</v>
      </c>
      <c r="F220" s="56"/>
      <c r="G220" s="82">
        <f>G221+G223</f>
        <v>0</v>
      </c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</row>
    <row r="221" spans="1:20" s="40" customFormat="1" ht="50.25" customHeight="1" hidden="1">
      <c r="A221" s="97" t="s">
        <v>769</v>
      </c>
      <c r="B221" s="67">
        <v>803</v>
      </c>
      <c r="C221" s="56" t="s">
        <v>155</v>
      </c>
      <c r="D221" s="56" t="s">
        <v>50</v>
      </c>
      <c r="E221" s="56" t="s">
        <v>249</v>
      </c>
      <c r="F221" s="56"/>
      <c r="G221" s="82">
        <f>G222</f>
        <v>0</v>
      </c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</row>
    <row r="222" spans="1:20" ht="18.75" customHeight="1" hidden="1">
      <c r="A222" s="96" t="s">
        <v>761</v>
      </c>
      <c r="B222" s="67">
        <v>803</v>
      </c>
      <c r="C222" s="56" t="s">
        <v>155</v>
      </c>
      <c r="D222" s="56" t="s">
        <v>50</v>
      </c>
      <c r="E222" s="56" t="s">
        <v>249</v>
      </c>
      <c r="F222" s="56" t="s">
        <v>416</v>
      </c>
      <c r="G222" s="8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</row>
    <row r="223" spans="1:20" ht="52.5" customHeight="1" hidden="1">
      <c r="A223" s="97" t="s">
        <v>835</v>
      </c>
      <c r="B223" s="67">
        <v>803</v>
      </c>
      <c r="C223" s="56" t="s">
        <v>62</v>
      </c>
      <c r="D223" s="56" t="s">
        <v>50</v>
      </c>
      <c r="E223" s="56" t="s">
        <v>423</v>
      </c>
      <c r="F223" s="56"/>
      <c r="G223" s="82">
        <f>SUM(G224)</f>
        <v>0</v>
      </c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</row>
    <row r="224" spans="1:20" ht="35.25" customHeight="1" hidden="1">
      <c r="A224" s="97" t="s">
        <v>384</v>
      </c>
      <c r="B224" s="67">
        <v>803</v>
      </c>
      <c r="C224" s="56" t="s">
        <v>581</v>
      </c>
      <c r="D224" s="56" t="s">
        <v>50</v>
      </c>
      <c r="E224" s="56" t="s">
        <v>250</v>
      </c>
      <c r="F224" s="56"/>
      <c r="G224" s="82">
        <f>SUM(G225)</f>
        <v>0</v>
      </c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</row>
    <row r="225" spans="1:20" s="39" customFormat="1" ht="16.5" customHeight="1" hidden="1">
      <c r="A225" s="96" t="s">
        <v>836</v>
      </c>
      <c r="B225" s="67">
        <v>803</v>
      </c>
      <c r="C225" s="56" t="s">
        <v>581</v>
      </c>
      <c r="D225" s="56" t="s">
        <v>50</v>
      </c>
      <c r="E225" s="56" t="s">
        <v>250</v>
      </c>
      <c r="F225" s="56" t="s">
        <v>416</v>
      </c>
      <c r="G225" s="83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</row>
    <row r="226" spans="1:20" ht="18" customHeight="1">
      <c r="A226" s="97" t="s">
        <v>837</v>
      </c>
      <c r="B226" s="67">
        <v>803</v>
      </c>
      <c r="C226" s="56" t="s">
        <v>155</v>
      </c>
      <c r="D226" s="56" t="s">
        <v>50</v>
      </c>
      <c r="E226" s="56" t="s">
        <v>577</v>
      </c>
      <c r="F226" s="56"/>
      <c r="G226" s="82">
        <f>SUM(G229,G232,G234,G239,G237,G227,G241)</f>
        <v>169388.9</v>
      </c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</row>
    <row r="227" spans="1:20" ht="18" customHeight="1">
      <c r="A227" s="97" t="s">
        <v>811</v>
      </c>
      <c r="B227" s="67">
        <v>803</v>
      </c>
      <c r="C227" s="56" t="s">
        <v>155</v>
      </c>
      <c r="D227" s="56" t="s">
        <v>50</v>
      </c>
      <c r="E227" s="56" t="s">
        <v>810</v>
      </c>
      <c r="F227" s="56"/>
      <c r="G227" s="82">
        <f>G228</f>
        <v>16095.2</v>
      </c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</row>
    <row r="228" spans="1:20" ht="18" customHeight="1">
      <c r="A228" s="96" t="s">
        <v>836</v>
      </c>
      <c r="B228" s="67">
        <v>803</v>
      </c>
      <c r="C228" s="56" t="s">
        <v>155</v>
      </c>
      <c r="D228" s="56" t="s">
        <v>50</v>
      </c>
      <c r="E228" s="56" t="s">
        <v>810</v>
      </c>
      <c r="F228" s="56" t="s">
        <v>416</v>
      </c>
      <c r="G228" s="141">
        <v>16095.2</v>
      </c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</row>
    <row r="229" spans="1:20" ht="19.5" customHeight="1">
      <c r="A229" s="97" t="s">
        <v>239</v>
      </c>
      <c r="B229" s="67">
        <v>803</v>
      </c>
      <c r="C229" s="56" t="s">
        <v>155</v>
      </c>
      <c r="D229" s="56" t="s">
        <v>50</v>
      </c>
      <c r="E229" s="56" t="s">
        <v>576</v>
      </c>
      <c r="F229" s="56"/>
      <c r="G229" s="82">
        <f>G230+G231</f>
        <v>3330.3</v>
      </c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</row>
    <row r="230" spans="1:20" ht="18" customHeight="1">
      <c r="A230" s="96" t="s">
        <v>836</v>
      </c>
      <c r="B230" s="67">
        <v>803</v>
      </c>
      <c r="C230" s="56" t="s">
        <v>155</v>
      </c>
      <c r="D230" s="56" t="s">
        <v>50</v>
      </c>
      <c r="E230" s="56" t="s">
        <v>576</v>
      </c>
      <c r="F230" s="56" t="s">
        <v>416</v>
      </c>
      <c r="G230" s="141">
        <v>2123.8</v>
      </c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</row>
    <row r="231" spans="1:20" ht="18" customHeight="1">
      <c r="A231" s="89" t="s">
        <v>514</v>
      </c>
      <c r="B231" s="67">
        <v>803</v>
      </c>
      <c r="C231" s="56" t="s">
        <v>155</v>
      </c>
      <c r="D231" s="56" t="s">
        <v>50</v>
      </c>
      <c r="E231" s="56" t="s">
        <v>576</v>
      </c>
      <c r="F231" s="56" t="s">
        <v>358</v>
      </c>
      <c r="G231" s="141">
        <v>1206.5</v>
      </c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</row>
    <row r="232" spans="1:20" ht="35.25" customHeight="1">
      <c r="A232" s="97" t="s">
        <v>672</v>
      </c>
      <c r="B232" s="67">
        <v>803</v>
      </c>
      <c r="C232" s="56" t="s">
        <v>155</v>
      </c>
      <c r="D232" s="56" t="s">
        <v>50</v>
      </c>
      <c r="E232" s="56" t="s">
        <v>578</v>
      </c>
      <c r="F232" s="56"/>
      <c r="G232" s="82">
        <f>SUM(G233)</f>
        <v>3515.9</v>
      </c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</row>
    <row r="233" spans="1:20" ht="20.25" customHeight="1">
      <c r="A233" s="96" t="s">
        <v>836</v>
      </c>
      <c r="B233" s="67">
        <v>803</v>
      </c>
      <c r="C233" s="56" t="s">
        <v>155</v>
      </c>
      <c r="D233" s="56" t="s">
        <v>50</v>
      </c>
      <c r="E233" s="56" t="s">
        <v>578</v>
      </c>
      <c r="F233" s="56" t="s">
        <v>416</v>
      </c>
      <c r="G233" s="141">
        <v>3515.9</v>
      </c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</row>
    <row r="234" spans="1:20" ht="18" customHeight="1" hidden="1">
      <c r="A234" s="97" t="s">
        <v>91</v>
      </c>
      <c r="B234" s="67">
        <v>803</v>
      </c>
      <c r="C234" s="56" t="s">
        <v>155</v>
      </c>
      <c r="D234" s="56" t="s">
        <v>50</v>
      </c>
      <c r="E234" s="56" t="s">
        <v>579</v>
      </c>
      <c r="F234" s="56"/>
      <c r="G234" s="141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</row>
    <row r="235" spans="1:20" ht="18" customHeight="1" hidden="1">
      <c r="A235" s="96" t="s">
        <v>761</v>
      </c>
      <c r="B235" s="67">
        <v>803</v>
      </c>
      <c r="C235" s="56" t="s">
        <v>155</v>
      </c>
      <c r="D235" s="56" t="s">
        <v>50</v>
      </c>
      <c r="E235" s="56" t="s">
        <v>579</v>
      </c>
      <c r="F235" s="56" t="s">
        <v>416</v>
      </c>
      <c r="G235" s="141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</row>
    <row r="236" spans="1:20" ht="17.25" customHeight="1" hidden="1">
      <c r="A236" s="96" t="s">
        <v>397</v>
      </c>
      <c r="B236" s="67">
        <v>803</v>
      </c>
      <c r="C236" s="56" t="s">
        <v>155</v>
      </c>
      <c r="D236" s="56" t="s">
        <v>50</v>
      </c>
      <c r="E236" s="56" t="s">
        <v>579</v>
      </c>
      <c r="F236" s="56" t="s">
        <v>398</v>
      </c>
      <c r="G236" s="141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</row>
    <row r="237" spans="1:20" ht="35.25" customHeight="1">
      <c r="A237" s="62" t="s">
        <v>399</v>
      </c>
      <c r="B237" s="67">
        <v>803</v>
      </c>
      <c r="C237" s="56" t="s">
        <v>155</v>
      </c>
      <c r="D237" s="56" t="s">
        <v>50</v>
      </c>
      <c r="E237" s="56" t="s">
        <v>579</v>
      </c>
      <c r="F237" s="56"/>
      <c r="G237" s="83">
        <f>G238</f>
        <v>5296</v>
      </c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</row>
    <row r="238" spans="1:20" ht="18" customHeight="1">
      <c r="A238" s="60" t="s">
        <v>833</v>
      </c>
      <c r="B238" s="67">
        <v>803</v>
      </c>
      <c r="C238" s="56" t="s">
        <v>155</v>
      </c>
      <c r="D238" s="56" t="s">
        <v>50</v>
      </c>
      <c r="E238" s="56" t="s">
        <v>579</v>
      </c>
      <c r="F238" s="56" t="s">
        <v>398</v>
      </c>
      <c r="G238" s="141">
        <v>5296</v>
      </c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</row>
    <row r="239" spans="1:20" ht="51" customHeight="1">
      <c r="A239" s="97" t="s">
        <v>629</v>
      </c>
      <c r="B239" s="67">
        <v>803</v>
      </c>
      <c r="C239" s="56" t="s">
        <v>155</v>
      </c>
      <c r="D239" s="56" t="s">
        <v>50</v>
      </c>
      <c r="E239" s="56" t="s">
        <v>642</v>
      </c>
      <c r="F239" s="56"/>
      <c r="G239" s="82">
        <f>G240</f>
        <v>10427</v>
      </c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</row>
    <row r="240" spans="1:20" ht="17.25" customHeight="1">
      <c r="A240" s="96" t="s">
        <v>836</v>
      </c>
      <c r="B240" s="67">
        <v>803</v>
      </c>
      <c r="C240" s="56" t="s">
        <v>155</v>
      </c>
      <c r="D240" s="56" t="s">
        <v>50</v>
      </c>
      <c r="E240" s="56" t="s">
        <v>642</v>
      </c>
      <c r="F240" s="56" t="s">
        <v>416</v>
      </c>
      <c r="G240" s="141">
        <v>10427</v>
      </c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</row>
    <row r="241" spans="1:20" ht="51.75" customHeight="1">
      <c r="A241" s="134" t="s">
        <v>709</v>
      </c>
      <c r="B241" s="67">
        <v>803</v>
      </c>
      <c r="C241" s="56" t="s">
        <v>155</v>
      </c>
      <c r="D241" s="56" t="s">
        <v>50</v>
      </c>
      <c r="E241" s="56" t="s">
        <v>541</v>
      </c>
      <c r="F241" s="56"/>
      <c r="G241" s="83">
        <f>G242</f>
        <v>130724.5</v>
      </c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</row>
    <row r="242" spans="1:20" ht="17.25" customHeight="1">
      <c r="A242" s="96" t="s">
        <v>836</v>
      </c>
      <c r="B242" s="67">
        <v>803</v>
      </c>
      <c r="C242" s="56" t="s">
        <v>155</v>
      </c>
      <c r="D242" s="56" t="s">
        <v>50</v>
      </c>
      <c r="E242" s="56" t="s">
        <v>541</v>
      </c>
      <c r="F242" s="56" t="s">
        <v>416</v>
      </c>
      <c r="G242" s="141">
        <v>130724.5</v>
      </c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</row>
    <row r="243" spans="1:20" ht="17.25" customHeight="1">
      <c r="A243" s="105" t="s">
        <v>517</v>
      </c>
      <c r="B243" s="67">
        <v>803</v>
      </c>
      <c r="C243" s="56" t="s">
        <v>155</v>
      </c>
      <c r="D243" s="56" t="s">
        <v>50</v>
      </c>
      <c r="E243" s="56" t="s">
        <v>511</v>
      </c>
      <c r="F243" s="56"/>
      <c r="G243" s="83">
        <f>G244+G247</f>
        <v>200</v>
      </c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</row>
    <row r="244" spans="1:20" ht="17.25" customHeight="1">
      <c r="A244" s="105" t="s">
        <v>554</v>
      </c>
      <c r="B244" s="67">
        <v>803</v>
      </c>
      <c r="C244" s="56" t="s">
        <v>155</v>
      </c>
      <c r="D244" s="56" t="s">
        <v>50</v>
      </c>
      <c r="E244" s="56" t="s">
        <v>512</v>
      </c>
      <c r="F244" s="56"/>
      <c r="G244" s="83">
        <f>G245</f>
        <v>200</v>
      </c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</row>
    <row r="245" spans="1:20" ht="17.25" customHeight="1">
      <c r="A245" s="86" t="s">
        <v>616</v>
      </c>
      <c r="B245" s="67">
        <v>803</v>
      </c>
      <c r="C245" s="56" t="s">
        <v>155</v>
      </c>
      <c r="D245" s="56" t="s">
        <v>50</v>
      </c>
      <c r="E245" s="56" t="s">
        <v>521</v>
      </c>
      <c r="F245" s="56"/>
      <c r="G245" s="83">
        <f>G246</f>
        <v>200</v>
      </c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</row>
    <row r="246" spans="1:20" ht="17.25" customHeight="1">
      <c r="A246" s="97" t="s">
        <v>268</v>
      </c>
      <c r="B246" s="67">
        <v>803</v>
      </c>
      <c r="C246" s="56" t="s">
        <v>155</v>
      </c>
      <c r="D246" s="56" t="s">
        <v>50</v>
      </c>
      <c r="E246" s="56" t="s">
        <v>521</v>
      </c>
      <c r="F246" s="56" t="s">
        <v>756</v>
      </c>
      <c r="G246" s="141">
        <v>200</v>
      </c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</row>
    <row r="247" spans="1:20" ht="17.25" customHeight="1" hidden="1">
      <c r="A247" s="114" t="s">
        <v>623</v>
      </c>
      <c r="B247" s="67">
        <v>803</v>
      </c>
      <c r="C247" s="56" t="s">
        <v>155</v>
      </c>
      <c r="D247" s="56" t="s">
        <v>50</v>
      </c>
      <c r="E247" s="56" t="s">
        <v>754</v>
      </c>
      <c r="F247" s="56"/>
      <c r="G247" s="141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</row>
    <row r="248" spans="1:20" ht="35.25" customHeight="1" hidden="1">
      <c r="A248" s="97" t="s">
        <v>868</v>
      </c>
      <c r="B248" s="67">
        <v>803</v>
      </c>
      <c r="C248" s="56" t="s">
        <v>155</v>
      </c>
      <c r="D248" s="56" t="s">
        <v>50</v>
      </c>
      <c r="E248" s="56" t="s">
        <v>684</v>
      </c>
      <c r="F248" s="56"/>
      <c r="G248" s="141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</row>
    <row r="249" spans="1:20" ht="17.25" customHeight="1" hidden="1">
      <c r="A249" s="96" t="s">
        <v>685</v>
      </c>
      <c r="B249" s="67">
        <v>803</v>
      </c>
      <c r="C249" s="56" t="s">
        <v>155</v>
      </c>
      <c r="D249" s="56" t="s">
        <v>50</v>
      </c>
      <c r="E249" s="56" t="s">
        <v>684</v>
      </c>
      <c r="F249" s="56" t="s">
        <v>416</v>
      </c>
      <c r="G249" s="141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</row>
    <row r="250" spans="1:20" ht="17.25" customHeight="1" hidden="1">
      <c r="A250" s="97"/>
      <c r="B250" s="67"/>
      <c r="C250" s="56"/>
      <c r="D250" s="56"/>
      <c r="E250" s="56"/>
      <c r="F250" s="56"/>
      <c r="G250" s="141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</row>
    <row r="251" spans="1:20" ht="17.25" customHeight="1" hidden="1">
      <c r="A251" s="96" t="s">
        <v>838</v>
      </c>
      <c r="B251" s="67">
        <v>803</v>
      </c>
      <c r="C251" s="56" t="s">
        <v>155</v>
      </c>
      <c r="D251" s="56" t="s">
        <v>51</v>
      </c>
      <c r="E251" s="56"/>
      <c r="F251" s="56"/>
      <c r="G251" s="141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</row>
    <row r="252" spans="1:20" ht="17.25" customHeight="1" hidden="1">
      <c r="A252" s="97" t="s">
        <v>840</v>
      </c>
      <c r="B252" s="67">
        <v>803</v>
      </c>
      <c r="C252" s="56" t="s">
        <v>155</v>
      </c>
      <c r="D252" s="56" t="s">
        <v>51</v>
      </c>
      <c r="E252" s="56" t="s">
        <v>361</v>
      </c>
      <c r="F252" s="56"/>
      <c r="G252" s="141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</row>
    <row r="253" spans="1:20" ht="36" customHeight="1" hidden="1">
      <c r="A253" s="97" t="s">
        <v>194</v>
      </c>
      <c r="B253" s="67">
        <v>803</v>
      </c>
      <c r="C253" s="56" t="s">
        <v>155</v>
      </c>
      <c r="D253" s="56" t="s">
        <v>51</v>
      </c>
      <c r="E253" s="56" t="s">
        <v>362</v>
      </c>
      <c r="F253" s="56"/>
      <c r="G253" s="141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</row>
    <row r="254" spans="1:20" ht="17.25" customHeight="1" hidden="1">
      <c r="A254" s="96" t="s">
        <v>836</v>
      </c>
      <c r="B254" s="67">
        <v>803</v>
      </c>
      <c r="C254" s="56" t="s">
        <v>155</v>
      </c>
      <c r="D254" s="56" t="s">
        <v>51</v>
      </c>
      <c r="E254" s="56" t="s">
        <v>362</v>
      </c>
      <c r="F254" s="56" t="s">
        <v>416</v>
      </c>
      <c r="G254" s="141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</row>
    <row r="255" spans="1:20" ht="17.25" customHeight="1" hidden="1">
      <c r="A255" s="86" t="s">
        <v>554</v>
      </c>
      <c r="B255" s="67">
        <v>803</v>
      </c>
      <c r="C255" s="56" t="s">
        <v>155</v>
      </c>
      <c r="D255" s="56" t="s">
        <v>51</v>
      </c>
      <c r="E255" s="56" t="s">
        <v>555</v>
      </c>
      <c r="F255" s="56"/>
      <c r="G255" s="141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</row>
    <row r="256" spans="1:20" ht="53.25" customHeight="1" hidden="1">
      <c r="A256" s="96" t="s">
        <v>6</v>
      </c>
      <c r="B256" s="67">
        <v>803</v>
      </c>
      <c r="C256" s="56" t="s">
        <v>155</v>
      </c>
      <c r="D256" s="56" t="s">
        <v>51</v>
      </c>
      <c r="E256" s="56" t="s">
        <v>652</v>
      </c>
      <c r="F256" s="56"/>
      <c r="G256" s="141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</row>
    <row r="257" spans="1:20" ht="17.25" customHeight="1" hidden="1">
      <c r="A257" s="89" t="s">
        <v>514</v>
      </c>
      <c r="B257" s="67">
        <v>803</v>
      </c>
      <c r="C257" s="56" t="s">
        <v>155</v>
      </c>
      <c r="D257" s="56" t="s">
        <v>51</v>
      </c>
      <c r="E257" s="56" t="s">
        <v>652</v>
      </c>
      <c r="F257" s="56" t="s">
        <v>358</v>
      </c>
      <c r="G257" s="141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</row>
    <row r="258" spans="1:20" ht="21" customHeight="1">
      <c r="A258" s="96" t="s">
        <v>241</v>
      </c>
      <c r="B258" s="67">
        <v>803</v>
      </c>
      <c r="C258" s="56" t="s">
        <v>155</v>
      </c>
      <c r="D258" s="56" t="s">
        <v>52</v>
      </c>
      <c r="E258" s="56"/>
      <c r="F258" s="56"/>
      <c r="G258" s="82">
        <f>SUM(G262,G259,G275)</f>
        <v>493425.9</v>
      </c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</row>
    <row r="259" spans="1:20" ht="21" customHeight="1">
      <c r="A259" s="86" t="s">
        <v>328</v>
      </c>
      <c r="B259" s="67">
        <v>803</v>
      </c>
      <c r="C259" s="56" t="s">
        <v>155</v>
      </c>
      <c r="D259" s="56" t="s">
        <v>52</v>
      </c>
      <c r="E259" s="56" t="s">
        <v>555</v>
      </c>
      <c r="F259" s="56"/>
      <c r="G259" s="82">
        <f>G260</f>
        <v>50</v>
      </c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</row>
    <row r="260" spans="1:20" ht="33.75" customHeight="1">
      <c r="A260" s="86" t="s">
        <v>609</v>
      </c>
      <c r="B260" s="67">
        <v>803</v>
      </c>
      <c r="C260" s="56" t="s">
        <v>155</v>
      </c>
      <c r="D260" s="56" t="s">
        <v>52</v>
      </c>
      <c r="E260" s="56" t="s">
        <v>656</v>
      </c>
      <c r="F260" s="56"/>
      <c r="G260" s="82">
        <f>G261</f>
        <v>50</v>
      </c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</row>
    <row r="261" spans="1:20" ht="18.75" customHeight="1">
      <c r="A261" s="97" t="s">
        <v>268</v>
      </c>
      <c r="B261" s="67">
        <v>803</v>
      </c>
      <c r="C261" s="56" t="s">
        <v>155</v>
      </c>
      <c r="D261" s="56" t="s">
        <v>52</v>
      </c>
      <c r="E261" s="56" t="s">
        <v>656</v>
      </c>
      <c r="F261" s="56" t="s">
        <v>756</v>
      </c>
      <c r="G261" s="141">
        <v>50</v>
      </c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</row>
    <row r="262" spans="1:20" ht="18" customHeight="1">
      <c r="A262" s="105" t="s">
        <v>583</v>
      </c>
      <c r="B262" s="67">
        <v>803</v>
      </c>
      <c r="C262" s="56" t="s">
        <v>155</v>
      </c>
      <c r="D262" s="56" t="s">
        <v>52</v>
      </c>
      <c r="E262" s="56" t="s">
        <v>584</v>
      </c>
      <c r="F262" s="56"/>
      <c r="G262" s="82">
        <f>G263+G266+G269+G271</f>
        <v>493337.7</v>
      </c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</row>
    <row r="263" spans="1:20" ht="18" customHeight="1">
      <c r="A263" s="97" t="s">
        <v>691</v>
      </c>
      <c r="B263" s="67">
        <v>803</v>
      </c>
      <c r="C263" s="56" t="s">
        <v>155</v>
      </c>
      <c r="D263" s="56" t="s">
        <v>52</v>
      </c>
      <c r="E263" s="56" t="s">
        <v>585</v>
      </c>
      <c r="F263" s="56"/>
      <c r="G263" s="82">
        <f>G264+G265</f>
        <v>56501.7</v>
      </c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</row>
    <row r="264" spans="1:20" ht="18" customHeight="1">
      <c r="A264" s="96" t="s">
        <v>836</v>
      </c>
      <c r="B264" s="67">
        <v>803</v>
      </c>
      <c r="C264" s="56" t="s">
        <v>155</v>
      </c>
      <c r="D264" s="56" t="s">
        <v>52</v>
      </c>
      <c r="E264" s="56" t="s">
        <v>585</v>
      </c>
      <c r="F264" s="56" t="s">
        <v>416</v>
      </c>
      <c r="G264" s="141">
        <v>27004.5</v>
      </c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</row>
    <row r="265" spans="1:20" ht="18" customHeight="1">
      <c r="A265" s="86" t="s">
        <v>514</v>
      </c>
      <c r="B265" s="67">
        <v>803</v>
      </c>
      <c r="C265" s="56" t="s">
        <v>155</v>
      </c>
      <c r="D265" s="56" t="s">
        <v>52</v>
      </c>
      <c r="E265" s="56" t="s">
        <v>585</v>
      </c>
      <c r="F265" s="56" t="s">
        <v>358</v>
      </c>
      <c r="G265" s="141">
        <v>29497.2</v>
      </c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</row>
    <row r="266" spans="1:20" ht="36" customHeight="1">
      <c r="A266" s="96" t="s">
        <v>586</v>
      </c>
      <c r="B266" s="67">
        <v>803</v>
      </c>
      <c r="C266" s="56" t="s">
        <v>155</v>
      </c>
      <c r="D266" s="56" t="s">
        <v>52</v>
      </c>
      <c r="E266" s="56" t="s">
        <v>587</v>
      </c>
      <c r="F266" s="56"/>
      <c r="G266" s="82">
        <f>G267+G268</f>
        <v>419530.3</v>
      </c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</row>
    <row r="267" spans="1:20" ht="16.5" customHeight="1">
      <c r="A267" s="96" t="s">
        <v>761</v>
      </c>
      <c r="B267" s="67">
        <v>803</v>
      </c>
      <c r="C267" s="56" t="s">
        <v>155</v>
      </c>
      <c r="D267" s="56" t="s">
        <v>52</v>
      </c>
      <c r="E267" s="56" t="s">
        <v>587</v>
      </c>
      <c r="F267" s="56" t="s">
        <v>416</v>
      </c>
      <c r="G267" s="141">
        <v>1417.7</v>
      </c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</row>
    <row r="268" spans="1:20" ht="18" customHeight="1">
      <c r="A268" s="86" t="s">
        <v>514</v>
      </c>
      <c r="B268" s="67">
        <v>803</v>
      </c>
      <c r="C268" s="56" t="s">
        <v>155</v>
      </c>
      <c r="D268" s="56" t="s">
        <v>52</v>
      </c>
      <c r="E268" s="56" t="s">
        <v>587</v>
      </c>
      <c r="F268" s="56" t="s">
        <v>358</v>
      </c>
      <c r="G268" s="141">
        <v>418112.6</v>
      </c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</row>
    <row r="269" spans="1:20" ht="18" customHeight="1">
      <c r="A269" s="96" t="s">
        <v>588</v>
      </c>
      <c r="B269" s="67">
        <v>803</v>
      </c>
      <c r="C269" s="56" t="s">
        <v>155</v>
      </c>
      <c r="D269" s="56" t="s">
        <v>52</v>
      </c>
      <c r="E269" s="56" t="s">
        <v>589</v>
      </c>
      <c r="F269" s="56"/>
      <c r="G269" s="82">
        <f>SUM(G270)</f>
        <v>14840.9</v>
      </c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</row>
    <row r="270" spans="1:20" ht="18" customHeight="1">
      <c r="A270" s="86" t="s">
        <v>514</v>
      </c>
      <c r="B270" s="67">
        <v>803</v>
      </c>
      <c r="C270" s="56" t="s">
        <v>155</v>
      </c>
      <c r="D270" s="56" t="s">
        <v>52</v>
      </c>
      <c r="E270" s="56" t="s">
        <v>589</v>
      </c>
      <c r="F270" s="56" t="s">
        <v>358</v>
      </c>
      <c r="G270" s="141">
        <v>14840.9</v>
      </c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</row>
    <row r="271" spans="1:20" ht="18" customHeight="1">
      <c r="A271" s="96" t="s">
        <v>728</v>
      </c>
      <c r="B271" s="67">
        <v>803</v>
      </c>
      <c r="C271" s="56" t="s">
        <v>155</v>
      </c>
      <c r="D271" s="56" t="s">
        <v>52</v>
      </c>
      <c r="E271" s="56" t="s">
        <v>590</v>
      </c>
      <c r="F271" s="56"/>
      <c r="G271" s="82">
        <f>SUM(G272)</f>
        <v>2464.8</v>
      </c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</row>
    <row r="272" spans="1:20" ht="21" customHeight="1">
      <c r="A272" s="86" t="s">
        <v>514</v>
      </c>
      <c r="B272" s="67">
        <v>803</v>
      </c>
      <c r="C272" s="56" t="s">
        <v>155</v>
      </c>
      <c r="D272" s="56" t="s">
        <v>52</v>
      </c>
      <c r="E272" s="56" t="s">
        <v>590</v>
      </c>
      <c r="F272" s="56" t="s">
        <v>358</v>
      </c>
      <c r="G272" s="141">
        <v>2464.8</v>
      </c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</row>
    <row r="273" spans="1:20" ht="19.5" customHeight="1" hidden="1">
      <c r="A273" s="96" t="s">
        <v>690</v>
      </c>
      <c r="B273" s="67">
        <v>803</v>
      </c>
      <c r="C273" s="56" t="s">
        <v>155</v>
      </c>
      <c r="D273" s="56" t="s">
        <v>52</v>
      </c>
      <c r="E273" s="56" t="s">
        <v>591</v>
      </c>
      <c r="F273" s="56"/>
      <c r="G273" s="141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</row>
    <row r="274" spans="1:20" ht="18" customHeight="1" hidden="1">
      <c r="A274" s="86" t="s">
        <v>514</v>
      </c>
      <c r="B274" s="67">
        <v>803</v>
      </c>
      <c r="C274" s="56" t="s">
        <v>155</v>
      </c>
      <c r="D274" s="56" t="s">
        <v>52</v>
      </c>
      <c r="E274" s="56" t="s">
        <v>591</v>
      </c>
      <c r="F274" s="56" t="s">
        <v>358</v>
      </c>
      <c r="G274" s="141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</row>
    <row r="275" spans="1:20" ht="18" customHeight="1">
      <c r="A275" s="105" t="s">
        <v>517</v>
      </c>
      <c r="B275" s="67">
        <v>803</v>
      </c>
      <c r="C275" s="56" t="s">
        <v>155</v>
      </c>
      <c r="D275" s="56" t="s">
        <v>52</v>
      </c>
      <c r="E275" s="56" t="s">
        <v>511</v>
      </c>
      <c r="F275" s="56"/>
      <c r="G275" s="83">
        <f>G276</f>
        <v>38.2</v>
      </c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</row>
    <row r="276" spans="1:20" ht="18" customHeight="1">
      <c r="A276" s="105" t="s">
        <v>554</v>
      </c>
      <c r="B276" s="67">
        <v>803</v>
      </c>
      <c r="C276" s="56" t="s">
        <v>155</v>
      </c>
      <c r="D276" s="56" t="s">
        <v>52</v>
      </c>
      <c r="E276" s="56" t="s">
        <v>512</v>
      </c>
      <c r="F276" s="56"/>
      <c r="G276" s="83">
        <f>G277</f>
        <v>38.2</v>
      </c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</row>
    <row r="277" spans="1:20" ht="18" customHeight="1">
      <c r="A277" s="86" t="s">
        <v>616</v>
      </c>
      <c r="B277" s="67">
        <v>803</v>
      </c>
      <c r="C277" s="56" t="s">
        <v>155</v>
      </c>
      <c r="D277" s="56" t="s">
        <v>52</v>
      </c>
      <c r="E277" s="56" t="s">
        <v>521</v>
      </c>
      <c r="F277" s="56"/>
      <c r="G277" s="83">
        <f>G278</f>
        <v>38.2</v>
      </c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</row>
    <row r="278" spans="1:20" ht="18" customHeight="1">
      <c r="A278" s="97" t="s">
        <v>268</v>
      </c>
      <c r="B278" s="67">
        <v>803</v>
      </c>
      <c r="C278" s="56" t="s">
        <v>155</v>
      </c>
      <c r="D278" s="56" t="s">
        <v>52</v>
      </c>
      <c r="E278" s="56" t="s">
        <v>521</v>
      </c>
      <c r="F278" s="56" t="s">
        <v>756</v>
      </c>
      <c r="G278" s="141">
        <v>38.2</v>
      </c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</row>
    <row r="279" spans="1:20" ht="18" customHeight="1">
      <c r="A279" s="97" t="s">
        <v>597</v>
      </c>
      <c r="B279" s="67">
        <v>803</v>
      </c>
      <c r="C279" s="56" t="s">
        <v>155</v>
      </c>
      <c r="D279" s="56" t="s">
        <v>155</v>
      </c>
      <c r="E279" s="56"/>
      <c r="F279" s="56"/>
      <c r="G279" s="82">
        <f>G282</f>
        <v>17128.5</v>
      </c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</row>
    <row r="280" spans="1:20" ht="51.75" customHeight="1">
      <c r="A280" s="89" t="s">
        <v>140</v>
      </c>
      <c r="B280" s="67">
        <v>803</v>
      </c>
      <c r="C280" s="56" t="s">
        <v>155</v>
      </c>
      <c r="D280" s="56" t="s">
        <v>155</v>
      </c>
      <c r="E280" s="56" t="s">
        <v>141</v>
      </c>
      <c r="F280" s="56"/>
      <c r="G280" s="82">
        <f>SUM(G281)</f>
        <v>17128.5</v>
      </c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</row>
    <row r="281" spans="1:20" ht="19.5" customHeight="1">
      <c r="A281" s="89" t="s">
        <v>775</v>
      </c>
      <c r="B281" s="67">
        <v>803</v>
      </c>
      <c r="C281" s="56" t="s">
        <v>155</v>
      </c>
      <c r="D281" s="56" t="s">
        <v>155</v>
      </c>
      <c r="E281" s="56" t="s">
        <v>143</v>
      </c>
      <c r="F281" s="56"/>
      <c r="G281" s="82">
        <f>SUM(G282)</f>
        <v>17128.5</v>
      </c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</row>
    <row r="282" spans="1:20" s="39" customFormat="1" ht="18" customHeight="1">
      <c r="A282" s="86" t="s">
        <v>514</v>
      </c>
      <c r="B282" s="67">
        <v>803</v>
      </c>
      <c r="C282" s="56" t="s">
        <v>155</v>
      </c>
      <c r="D282" s="56" t="s">
        <v>155</v>
      </c>
      <c r="E282" s="56" t="s">
        <v>143</v>
      </c>
      <c r="F282" s="56" t="s">
        <v>358</v>
      </c>
      <c r="G282" s="141">
        <v>17128.5</v>
      </c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</row>
    <row r="283" spans="1:20" s="41" customFormat="1" ht="18" customHeight="1">
      <c r="A283" s="98" t="s">
        <v>321</v>
      </c>
      <c r="B283" s="67">
        <v>803</v>
      </c>
      <c r="C283" s="56" t="s">
        <v>54</v>
      </c>
      <c r="D283" s="56"/>
      <c r="E283" s="56"/>
      <c r="F283" s="56"/>
      <c r="G283" s="83">
        <f>G284</f>
        <v>21.7</v>
      </c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</row>
    <row r="284" spans="1:20" s="41" customFormat="1" ht="18" customHeight="1">
      <c r="A284" s="97" t="s">
        <v>865</v>
      </c>
      <c r="B284" s="67">
        <v>803</v>
      </c>
      <c r="C284" s="56" t="s">
        <v>54</v>
      </c>
      <c r="D284" s="56" t="s">
        <v>155</v>
      </c>
      <c r="E284" s="56"/>
      <c r="F284" s="56"/>
      <c r="G284" s="83">
        <f>G285</f>
        <v>21.7</v>
      </c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</row>
    <row r="285" spans="1:20" s="41" customFormat="1" ht="18" customHeight="1">
      <c r="A285" s="105" t="s">
        <v>517</v>
      </c>
      <c r="B285" s="67">
        <v>803</v>
      </c>
      <c r="C285" s="56" t="s">
        <v>54</v>
      </c>
      <c r="D285" s="56" t="s">
        <v>155</v>
      </c>
      <c r="E285" s="56" t="s">
        <v>511</v>
      </c>
      <c r="F285" s="56"/>
      <c r="G285" s="83">
        <f>G286</f>
        <v>21.7</v>
      </c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</row>
    <row r="286" spans="1:20" s="41" customFormat="1" ht="18" customHeight="1">
      <c r="A286" s="105" t="s">
        <v>554</v>
      </c>
      <c r="B286" s="67">
        <v>803</v>
      </c>
      <c r="C286" s="56" t="s">
        <v>54</v>
      </c>
      <c r="D286" s="56" t="s">
        <v>155</v>
      </c>
      <c r="E286" s="56" t="s">
        <v>512</v>
      </c>
      <c r="F286" s="56"/>
      <c r="G286" s="83">
        <f>G287</f>
        <v>21.7</v>
      </c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</row>
    <row r="287" spans="1:20" s="41" customFormat="1" ht="18" customHeight="1">
      <c r="A287" s="97" t="s">
        <v>37</v>
      </c>
      <c r="B287" s="67">
        <v>803</v>
      </c>
      <c r="C287" s="56" t="s">
        <v>54</v>
      </c>
      <c r="D287" s="56" t="s">
        <v>155</v>
      </c>
      <c r="E287" s="56" t="s">
        <v>518</v>
      </c>
      <c r="F287" s="56"/>
      <c r="G287" s="83">
        <f>G288</f>
        <v>21.7</v>
      </c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</row>
    <row r="288" spans="1:20" s="40" customFormat="1" ht="18" customHeight="1">
      <c r="A288" s="96" t="s">
        <v>836</v>
      </c>
      <c r="B288" s="67">
        <v>803</v>
      </c>
      <c r="C288" s="56" t="s">
        <v>54</v>
      </c>
      <c r="D288" s="56" t="s">
        <v>155</v>
      </c>
      <c r="E288" s="56" t="s">
        <v>518</v>
      </c>
      <c r="F288" s="56" t="s">
        <v>416</v>
      </c>
      <c r="G288" s="141">
        <v>21.7</v>
      </c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</row>
    <row r="289" spans="1:20" s="40" customFormat="1" ht="18" customHeight="1">
      <c r="A289" s="97" t="s">
        <v>601</v>
      </c>
      <c r="B289" s="67">
        <v>803</v>
      </c>
      <c r="C289" s="56" t="s">
        <v>693</v>
      </c>
      <c r="D289" s="56"/>
      <c r="E289" s="56"/>
      <c r="F289" s="56"/>
      <c r="G289" s="82">
        <f>G290+G295</f>
        <v>62.2</v>
      </c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</row>
    <row r="290" spans="1:20" ht="18" customHeight="1">
      <c r="A290" s="97" t="s">
        <v>547</v>
      </c>
      <c r="B290" s="67">
        <v>803</v>
      </c>
      <c r="C290" s="56" t="s">
        <v>693</v>
      </c>
      <c r="D290" s="56" t="s">
        <v>52</v>
      </c>
      <c r="E290" s="56"/>
      <c r="F290" s="56"/>
      <c r="G290" s="82">
        <f>SUM(G291)</f>
        <v>62.2</v>
      </c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</row>
    <row r="291" spans="1:20" ht="17.25" customHeight="1">
      <c r="A291" s="96" t="s">
        <v>602</v>
      </c>
      <c r="B291" s="67">
        <v>803</v>
      </c>
      <c r="C291" s="56" t="s">
        <v>693</v>
      </c>
      <c r="D291" s="56" t="s">
        <v>52</v>
      </c>
      <c r="E291" s="56" t="s">
        <v>637</v>
      </c>
      <c r="F291" s="56"/>
      <c r="G291" s="82">
        <f>SUM(G292)</f>
        <v>62.2</v>
      </c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</row>
    <row r="292" spans="1:20" ht="18" customHeight="1">
      <c r="A292" s="105" t="s">
        <v>313</v>
      </c>
      <c r="B292" s="67">
        <v>803</v>
      </c>
      <c r="C292" s="56" t="s">
        <v>693</v>
      </c>
      <c r="D292" s="56" t="s">
        <v>52</v>
      </c>
      <c r="E292" s="56" t="s">
        <v>638</v>
      </c>
      <c r="F292" s="56"/>
      <c r="G292" s="82">
        <f>SUM(G293)</f>
        <v>62.2</v>
      </c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</row>
    <row r="293" spans="1:20" ht="18" customHeight="1">
      <c r="A293" s="89" t="s">
        <v>172</v>
      </c>
      <c r="B293" s="67">
        <v>803</v>
      </c>
      <c r="C293" s="56" t="s">
        <v>693</v>
      </c>
      <c r="D293" s="56" t="s">
        <v>52</v>
      </c>
      <c r="E293" s="56" t="s">
        <v>55</v>
      </c>
      <c r="F293" s="56"/>
      <c r="G293" s="82">
        <f>SUM(G294)</f>
        <v>62.2</v>
      </c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</row>
    <row r="294" spans="1:20" ht="18" customHeight="1">
      <c r="A294" s="96" t="s">
        <v>636</v>
      </c>
      <c r="B294" s="67">
        <v>803</v>
      </c>
      <c r="C294" s="56" t="s">
        <v>693</v>
      </c>
      <c r="D294" s="56" t="s">
        <v>52</v>
      </c>
      <c r="E294" s="56" t="s">
        <v>55</v>
      </c>
      <c r="F294" s="56" t="s">
        <v>151</v>
      </c>
      <c r="G294" s="141">
        <v>62.2</v>
      </c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</row>
    <row r="295" spans="1:20" ht="18" customHeight="1" hidden="1">
      <c r="A295" s="97" t="s">
        <v>914</v>
      </c>
      <c r="B295" s="67">
        <v>803</v>
      </c>
      <c r="C295" s="56" t="s">
        <v>693</v>
      </c>
      <c r="D295" s="56" t="s">
        <v>54</v>
      </c>
      <c r="E295" s="56"/>
      <c r="F295" s="56"/>
      <c r="G295" s="141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</row>
    <row r="296" spans="1:20" ht="18" customHeight="1" hidden="1">
      <c r="A296" s="86" t="s">
        <v>554</v>
      </c>
      <c r="B296" s="67">
        <v>803</v>
      </c>
      <c r="C296" s="56" t="s">
        <v>693</v>
      </c>
      <c r="D296" s="56" t="s">
        <v>54</v>
      </c>
      <c r="E296" s="56" t="s">
        <v>555</v>
      </c>
      <c r="F296" s="56"/>
      <c r="G296" s="141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</row>
    <row r="297" spans="1:20" ht="33.75" customHeight="1" hidden="1">
      <c r="A297" s="86" t="s">
        <v>609</v>
      </c>
      <c r="B297" s="67">
        <v>803</v>
      </c>
      <c r="C297" s="56" t="s">
        <v>693</v>
      </c>
      <c r="D297" s="56" t="s">
        <v>54</v>
      </c>
      <c r="E297" s="56" t="s">
        <v>656</v>
      </c>
      <c r="F297" s="56"/>
      <c r="G297" s="141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</row>
    <row r="298" spans="1:20" ht="18" customHeight="1" hidden="1">
      <c r="A298" s="86" t="s">
        <v>636</v>
      </c>
      <c r="B298" s="67">
        <v>803</v>
      </c>
      <c r="C298" s="56" t="s">
        <v>693</v>
      </c>
      <c r="D298" s="56" t="s">
        <v>54</v>
      </c>
      <c r="E298" s="56" t="s">
        <v>656</v>
      </c>
      <c r="F298" s="56" t="s">
        <v>151</v>
      </c>
      <c r="G298" s="141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</row>
    <row r="299" spans="1:20" ht="18" customHeight="1" hidden="1">
      <c r="A299" s="105" t="s">
        <v>517</v>
      </c>
      <c r="B299" s="67">
        <v>803</v>
      </c>
      <c r="C299" s="56" t="s">
        <v>693</v>
      </c>
      <c r="D299" s="56" t="s">
        <v>54</v>
      </c>
      <c r="E299" s="56" t="s">
        <v>511</v>
      </c>
      <c r="F299" s="56"/>
      <c r="G299" s="141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</row>
    <row r="300" spans="1:20" ht="18" customHeight="1" hidden="1">
      <c r="A300" s="105" t="s">
        <v>554</v>
      </c>
      <c r="B300" s="67">
        <v>803</v>
      </c>
      <c r="C300" s="56" t="s">
        <v>693</v>
      </c>
      <c r="D300" s="56" t="s">
        <v>54</v>
      </c>
      <c r="E300" s="56" t="s">
        <v>512</v>
      </c>
      <c r="F300" s="56"/>
      <c r="G300" s="141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</row>
    <row r="301" spans="1:20" ht="18" customHeight="1" hidden="1">
      <c r="A301" s="86" t="s">
        <v>616</v>
      </c>
      <c r="B301" s="67">
        <v>803</v>
      </c>
      <c r="C301" s="56" t="s">
        <v>693</v>
      </c>
      <c r="D301" s="56" t="s">
        <v>54</v>
      </c>
      <c r="E301" s="56" t="s">
        <v>521</v>
      </c>
      <c r="F301" s="56"/>
      <c r="G301" s="141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</row>
    <row r="302" spans="1:20" ht="18" customHeight="1" hidden="1">
      <c r="A302" s="86" t="s">
        <v>724</v>
      </c>
      <c r="B302" s="67">
        <v>803</v>
      </c>
      <c r="C302" s="56" t="s">
        <v>693</v>
      </c>
      <c r="D302" s="56" t="s">
        <v>54</v>
      </c>
      <c r="E302" s="56" t="s">
        <v>521</v>
      </c>
      <c r="F302" s="56" t="s">
        <v>151</v>
      </c>
      <c r="G302" s="141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</row>
    <row r="303" spans="1:20" ht="33.75" customHeight="1">
      <c r="A303" s="98" t="s">
        <v>198</v>
      </c>
      <c r="B303" s="67">
        <v>804</v>
      </c>
      <c r="C303" s="56"/>
      <c r="D303" s="56"/>
      <c r="E303" s="56"/>
      <c r="F303" s="56"/>
      <c r="G303" s="82">
        <f>G304+G321</f>
        <v>30012.9</v>
      </c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</row>
    <row r="304" spans="1:20" ht="20.25" customHeight="1">
      <c r="A304" s="98" t="s">
        <v>639</v>
      </c>
      <c r="B304" s="67">
        <v>804</v>
      </c>
      <c r="C304" s="56" t="s">
        <v>53</v>
      </c>
      <c r="D304" s="56"/>
      <c r="E304" s="56"/>
      <c r="F304" s="56"/>
      <c r="G304" s="82">
        <f>SUM(G314,G305)</f>
        <v>30012.9</v>
      </c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</row>
    <row r="305" spans="1:20" ht="20.25" customHeight="1">
      <c r="A305" s="86" t="s">
        <v>16</v>
      </c>
      <c r="B305" s="67">
        <v>804</v>
      </c>
      <c r="C305" s="56" t="s">
        <v>53</v>
      </c>
      <c r="D305" s="56" t="s">
        <v>50</v>
      </c>
      <c r="E305" s="56"/>
      <c r="F305" s="56"/>
      <c r="G305" s="82">
        <f>G306+G311</f>
        <v>103.9</v>
      </c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</row>
    <row r="306" spans="1:20" ht="20.25" customHeight="1">
      <c r="A306" s="86" t="s">
        <v>18</v>
      </c>
      <c r="B306" s="67">
        <v>804</v>
      </c>
      <c r="C306" s="56" t="s">
        <v>53</v>
      </c>
      <c r="D306" s="56" t="s">
        <v>50</v>
      </c>
      <c r="E306" s="56" t="s">
        <v>17</v>
      </c>
      <c r="F306" s="56"/>
      <c r="G306" s="82">
        <f>G307+G309</f>
        <v>99</v>
      </c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</row>
    <row r="307" spans="1:20" ht="20.25" customHeight="1" hidden="1">
      <c r="A307" s="86" t="s">
        <v>21</v>
      </c>
      <c r="B307" s="67">
        <v>804</v>
      </c>
      <c r="C307" s="56" t="s">
        <v>53</v>
      </c>
      <c r="D307" s="56" t="s">
        <v>50</v>
      </c>
      <c r="E307" s="56" t="s">
        <v>20</v>
      </c>
      <c r="F307" s="56"/>
      <c r="G307" s="82">
        <f>G308</f>
        <v>0</v>
      </c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</row>
    <row r="308" spans="1:20" ht="20.25" customHeight="1" hidden="1">
      <c r="A308" s="89" t="s">
        <v>92</v>
      </c>
      <c r="B308" s="67">
        <v>804</v>
      </c>
      <c r="C308" s="56" t="s">
        <v>53</v>
      </c>
      <c r="D308" s="56" t="s">
        <v>50</v>
      </c>
      <c r="E308" s="56" t="s">
        <v>20</v>
      </c>
      <c r="F308" s="56" t="s">
        <v>764</v>
      </c>
      <c r="G308" s="8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</row>
    <row r="309" spans="1:20" ht="34.5" customHeight="1">
      <c r="A309" s="89" t="s">
        <v>89</v>
      </c>
      <c r="B309" s="67">
        <v>804</v>
      </c>
      <c r="C309" s="56" t="s">
        <v>53</v>
      </c>
      <c r="D309" s="56" t="s">
        <v>50</v>
      </c>
      <c r="E309" s="56" t="s">
        <v>781</v>
      </c>
      <c r="F309" s="56"/>
      <c r="G309" s="82">
        <f>G310</f>
        <v>99</v>
      </c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</row>
    <row r="310" spans="1:20" ht="20.25" customHeight="1">
      <c r="A310" s="89" t="s">
        <v>92</v>
      </c>
      <c r="B310" s="67">
        <v>804</v>
      </c>
      <c r="C310" s="56" t="s">
        <v>53</v>
      </c>
      <c r="D310" s="56" t="s">
        <v>50</v>
      </c>
      <c r="E310" s="56" t="s">
        <v>781</v>
      </c>
      <c r="F310" s="56" t="s">
        <v>764</v>
      </c>
      <c r="G310" s="141">
        <v>99</v>
      </c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</row>
    <row r="311" spans="1:20" ht="20.25" customHeight="1">
      <c r="A311" s="89" t="s">
        <v>554</v>
      </c>
      <c r="B311" s="67">
        <v>804</v>
      </c>
      <c r="C311" s="56" t="s">
        <v>53</v>
      </c>
      <c r="D311" s="56" t="s">
        <v>50</v>
      </c>
      <c r="E311" s="56" t="s">
        <v>555</v>
      </c>
      <c r="F311" s="56"/>
      <c r="G311" s="82">
        <f>G312</f>
        <v>4.9</v>
      </c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</row>
    <row r="312" spans="1:20" ht="53.25" customHeight="1">
      <c r="A312" s="89" t="s">
        <v>88</v>
      </c>
      <c r="B312" s="67">
        <v>804</v>
      </c>
      <c r="C312" s="56" t="s">
        <v>53</v>
      </c>
      <c r="D312" s="56" t="s">
        <v>50</v>
      </c>
      <c r="E312" s="56" t="s">
        <v>800</v>
      </c>
      <c r="F312" s="56"/>
      <c r="G312" s="82">
        <f>G313</f>
        <v>4.9</v>
      </c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</row>
    <row r="313" spans="1:20" ht="20.25" customHeight="1">
      <c r="A313" s="89" t="s">
        <v>92</v>
      </c>
      <c r="B313" s="67">
        <v>804</v>
      </c>
      <c r="C313" s="56" t="s">
        <v>53</v>
      </c>
      <c r="D313" s="56" t="s">
        <v>50</v>
      </c>
      <c r="E313" s="56" t="s">
        <v>800</v>
      </c>
      <c r="F313" s="56" t="s">
        <v>764</v>
      </c>
      <c r="G313" s="141">
        <v>4.9</v>
      </c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</row>
    <row r="314" spans="1:20" ht="20.25" customHeight="1">
      <c r="A314" s="97" t="s">
        <v>640</v>
      </c>
      <c r="B314" s="67">
        <v>804</v>
      </c>
      <c r="C314" s="56" t="s">
        <v>53</v>
      </c>
      <c r="D314" s="56" t="s">
        <v>730</v>
      </c>
      <c r="E314" s="56"/>
      <c r="F314" s="56"/>
      <c r="G314" s="82">
        <f>SUM(G315,G318)</f>
        <v>29909</v>
      </c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</row>
    <row r="315" spans="1:20" ht="50.25" customHeight="1">
      <c r="A315" s="89" t="s">
        <v>140</v>
      </c>
      <c r="B315" s="67">
        <v>804</v>
      </c>
      <c r="C315" s="56" t="s">
        <v>53</v>
      </c>
      <c r="D315" s="56" t="s">
        <v>730</v>
      </c>
      <c r="E315" s="56" t="s">
        <v>141</v>
      </c>
      <c r="F315" s="56"/>
      <c r="G315" s="82">
        <f>SUM(G316)</f>
        <v>24153.5</v>
      </c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</row>
    <row r="316" spans="1:20" ht="20.25" customHeight="1">
      <c r="A316" s="89" t="s">
        <v>775</v>
      </c>
      <c r="B316" s="67">
        <v>804</v>
      </c>
      <c r="C316" s="56" t="s">
        <v>53</v>
      </c>
      <c r="D316" s="56" t="s">
        <v>730</v>
      </c>
      <c r="E316" s="56" t="s">
        <v>143</v>
      </c>
      <c r="F316" s="56"/>
      <c r="G316" s="82">
        <f>SUM(G317)</f>
        <v>24153.5</v>
      </c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</row>
    <row r="317" spans="1:20" ht="18" customHeight="1">
      <c r="A317" s="86" t="s">
        <v>514</v>
      </c>
      <c r="B317" s="67">
        <v>804</v>
      </c>
      <c r="C317" s="56" t="s">
        <v>53</v>
      </c>
      <c r="D317" s="56" t="s">
        <v>730</v>
      </c>
      <c r="E317" s="56" t="s">
        <v>143</v>
      </c>
      <c r="F317" s="56" t="s">
        <v>358</v>
      </c>
      <c r="G317" s="141">
        <v>24153.5</v>
      </c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</row>
    <row r="318" spans="1:20" ht="18.75" customHeight="1">
      <c r="A318" s="89" t="s">
        <v>617</v>
      </c>
      <c r="B318" s="67">
        <v>804</v>
      </c>
      <c r="C318" s="56" t="s">
        <v>53</v>
      </c>
      <c r="D318" s="56" t="s">
        <v>730</v>
      </c>
      <c r="E318" s="56" t="s">
        <v>641</v>
      </c>
      <c r="F318" s="56"/>
      <c r="G318" s="82">
        <f>SUM(G319)</f>
        <v>5755.5</v>
      </c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</row>
    <row r="319" spans="1:20" ht="20.25" customHeight="1">
      <c r="A319" s="109" t="s">
        <v>657</v>
      </c>
      <c r="B319" s="67">
        <v>804</v>
      </c>
      <c r="C319" s="56" t="s">
        <v>53</v>
      </c>
      <c r="D319" s="56" t="s">
        <v>730</v>
      </c>
      <c r="E319" s="56" t="s">
        <v>658</v>
      </c>
      <c r="F319" s="56"/>
      <c r="G319" s="82">
        <f>SUM(G320)</f>
        <v>5755.5</v>
      </c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</row>
    <row r="320" spans="1:8" ht="18.75" customHeight="1">
      <c r="A320" s="86" t="s">
        <v>514</v>
      </c>
      <c r="B320" s="67">
        <v>804</v>
      </c>
      <c r="C320" s="56" t="s">
        <v>53</v>
      </c>
      <c r="D320" s="56" t="s">
        <v>730</v>
      </c>
      <c r="E320" s="56" t="s">
        <v>658</v>
      </c>
      <c r="F320" s="56" t="s">
        <v>358</v>
      </c>
      <c r="G320" s="141">
        <v>5755.5</v>
      </c>
      <c r="H320" s="32"/>
    </row>
    <row r="321" spans="1:8" ht="18.75" customHeight="1" hidden="1">
      <c r="A321" s="97" t="s">
        <v>530</v>
      </c>
      <c r="B321" s="67">
        <v>804</v>
      </c>
      <c r="C321" s="56" t="s">
        <v>729</v>
      </c>
      <c r="D321" s="56"/>
      <c r="E321" s="56"/>
      <c r="F321" s="56"/>
      <c r="G321" s="141"/>
      <c r="H321" s="32"/>
    </row>
    <row r="322" spans="1:8" ht="18.75" customHeight="1" hidden="1">
      <c r="A322" s="97" t="s">
        <v>388</v>
      </c>
      <c r="B322" s="67">
        <v>804</v>
      </c>
      <c r="C322" s="56" t="s">
        <v>729</v>
      </c>
      <c r="D322" s="56" t="s">
        <v>729</v>
      </c>
      <c r="E322" s="56"/>
      <c r="F322" s="56"/>
      <c r="G322" s="141"/>
      <c r="H322" s="32"/>
    </row>
    <row r="323" spans="1:8" ht="18.75" customHeight="1" hidden="1">
      <c r="A323" s="89" t="s">
        <v>367</v>
      </c>
      <c r="B323" s="67">
        <v>804</v>
      </c>
      <c r="C323" s="56" t="s">
        <v>729</v>
      </c>
      <c r="D323" s="56" t="s">
        <v>729</v>
      </c>
      <c r="E323" s="56" t="s">
        <v>695</v>
      </c>
      <c r="F323" s="56"/>
      <c r="G323" s="141"/>
      <c r="H323" s="32"/>
    </row>
    <row r="324" spans="1:8" ht="18.75" customHeight="1" hidden="1">
      <c r="A324" s="105" t="s">
        <v>479</v>
      </c>
      <c r="B324" s="67">
        <v>804</v>
      </c>
      <c r="C324" s="56" t="s">
        <v>729</v>
      </c>
      <c r="D324" s="56" t="s">
        <v>729</v>
      </c>
      <c r="E324" s="56" t="s">
        <v>737</v>
      </c>
      <c r="F324" s="56"/>
      <c r="G324" s="141"/>
      <c r="H324" s="32"/>
    </row>
    <row r="325" spans="1:8" ht="18.75" customHeight="1" hidden="1">
      <c r="A325" s="97" t="s">
        <v>757</v>
      </c>
      <c r="B325" s="67">
        <v>804</v>
      </c>
      <c r="C325" s="56" t="s">
        <v>729</v>
      </c>
      <c r="D325" s="56" t="s">
        <v>729</v>
      </c>
      <c r="E325" s="56" t="s">
        <v>737</v>
      </c>
      <c r="F325" s="56" t="s">
        <v>756</v>
      </c>
      <c r="G325" s="141"/>
      <c r="H325" s="32"/>
    </row>
    <row r="326" spans="1:8" ht="19.5" customHeight="1">
      <c r="A326" s="98" t="s">
        <v>199</v>
      </c>
      <c r="B326" s="67">
        <v>805</v>
      </c>
      <c r="C326" s="56"/>
      <c r="D326" s="56"/>
      <c r="E326" s="56"/>
      <c r="F326" s="56"/>
      <c r="G326" s="82">
        <f>SUM(G337,G465,G452,G327,G457)</f>
        <v>2290721.7</v>
      </c>
      <c r="H326" s="32"/>
    </row>
    <row r="327" spans="1:8" ht="19.5" customHeight="1">
      <c r="A327" s="98" t="s">
        <v>639</v>
      </c>
      <c r="B327" s="67">
        <v>805</v>
      </c>
      <c r="C327" s="56" t="s">
        <v>53</v>
      </c>
      <c r="D327" s="56"/>
      <c r="E327" s="56"/>
      <c r="F327" s="56"/>
      <c r="G327" s="82">
        <f>G328</f>
        <v>550</v>
      </c>
      <c r="H327" s="32"/>
    </row>
    <row r="328" spans="1:8" ht="19.5" customHeight="1">
      <c r="A328" s="86" t="s">
        <v>827</v>
      </c>
      <c r="B328" s="67">
        <v>805</v>
      </c>
      <c r="C328" s="56" t="s">
        <v>53</v>
      </c>
      <c r="D328" s="56" t="s">
        <v>50</v>
      </c>
      <c r="E328" s="56"/>
      <c r="F328" s="56"/>
      <c r="G328" s="82">
        <f>G329+G334</f>
        <v>550</v>
      </c>
      <c r="H328" s="32"/>
    </row>
    <row r="329" spans="1:8" ht="19.5" customHeight="1">
      <c r="A329" s="86" t="s">
        <v>18</v>
      </c>
      <c r="B329" s="67">
        <v>805</v>
      </c>
      <c r="C329" s="56" t="s">
        <v>53</v>
      </c>
      <c r="D329" s="56" t="s">
        <v>50</v>
      </c>
      <c r="E329" s="56" t="s">
        <v>17</v>
      </c>
      <c r="F329" s="56"/>
      <c r="G329" s="82">
        <f>G330+G332</f>
        <v>522.5</v>
      </c>
      <c r="H329" s="32"/>
    </row>
    <row r="330" spans="1:8" ht="19.5" customHeight="1" hidden="1">
      <c r="A330" s="86" t="s">
        <v>21</v>
      </c>
      <c r="B330" s="67">
        <v>805</v>
      </c>
      <c r="C330" s="56" t="s">
        <v>53</v>
      </c>
      <c r="D330" s="56" t="s">
        <v>50</v>
      </c>
      <c r="E330" s="56" t="s">
        <v>20</v>
      </c>
      <c r="F330" s="56"/>
      <c r="G330" s="82">
        <f>G331</f>
        <v>0</v>
      </c>
      <c r="H330" s="32"/>
    </row>
    <row r="331" spans="1:8" ht="19.5" customHeight="1" hidden="1">
      <c r="A331" s="89" t="s">
        <v>92</v>
      </c>
      <c r="B331" s="67">
        <v>805</v>
      </c>
      <c r="C331" s="56" t="s">
        <v>53</v>
      </c>
      <c r="D331" s="56" t="s">
        <v>50</v>
      </c>
      <c r="E331" s="56" t="s">
        <v>20</v>
      </c>
      <c r="F331" s="56" t="s">
        <v>764</v>
      </c>
      <c r="G331" s="82"/>
      <c r="H331" s="32"/>
    </row>
    <row r="332" spans="1:8" ht="33.75" customHeight="1">
      <c r="A332" s="89" t="s">
        <v>89</v>
      </c>
      <c r="B332" s="67">
        <v>805</v>
      </c>
      <c r="C332" s="56" t="s">
        <v>53</v>
      </c>
      <c r="D332" s="56" t="s">
        <v>50</v>
      </c>
      <c r="E332" s="56" t="s">
        <v>781</v>
      </c>
      <c r="F332" s="56"/>
      <c r="G332" s="82">
        <f>G333</f>
        <v>522.5</v>
      </c>
      <c r="H332" s="32"/>
    </row>
    <row r="333" spans="1:8" ht="19.5" customHeight="1">
      <c r="A333" s="89" t="s">
        <v>92</v>
      </c>
      <c r="B333" s="67">
        <v>805</v>
      </c>
      <c r="C333" s="56" t="s">
        <v>53</v>
      </c>
      <c r="D333" s="56" t="s">
        <v>50</v>
      </c>
      <c r="E333" s="56" t="s">
        <v>781</v>
      </c>
      <c r="F333" s="56" t="s">
        <v>764</v>
      </c>
      <c r="G333" s="141">
        <v>522.5</v>
      </c>
      <c r="H333" s="32"/>
    </row>
    <row r="334" spans="1:8" ht="19.5" customHeight="1">
      <c r="A334" s="89" t="s">
        <v>554</v>
      </c>
      <c r="B334" s="67">
        <v>805</v>
      </c>
      <c r="C334" s="56" t="s">
        <v>53</v>
      </c>
      <c r="D334" s="56" t="s">
        <v>50</v>
      </c>
      <c r="E334" s="56" t="s">
        <v>555</v>
      </c>
      <c r="F334" s="56"/>
      <c r="G334" s="82">
        <f>G335</f>
        <v>27.5</v>
      </c>
      <c r="H334" s="32"/>
    </row>
    <row r="335" spans="1:8" ht="51" customHeight="1">
      <c r="A335" s="89" t="s">
        <v>88</v>
      </c>
      <c r="B335" s="67">
        <v>805</v>
      </c>
      <c r="C335" s="56" t="s">
        <v>53</v>
      </c>
      <c r="D335" s="56" t="s">
        <v>50</v>
      </c>
      <c r="E335" s="56" t="s">
        <v>800</v>
      </c>
      <c r="F335" s="56"/>
      <c r="G335" s="82">
        <f>G336</f>
        <v>27.5</v>
      </c>
      <c r="H335" s="32"/>
    </row>
    <row r="336" spans="1:8" ht="19.5" customHeight="1">
      <c r="A336" s="89" t="s">
        <v>92</v>
      </c>
      <c r="B336" s="67">
        <v>805</v>
      </c>
      <c r="C336" s="56" t="s">
        <v>53</v>
      </c>
      <c r="D336" s="56" t="s">
        <v>50</v>
      </c>
      <c r="E336" s="56" t="s">
        <v>800</v>
      </c>
      <c r="F336" s="56" t="s">
        <v>764</v>
      </c>
      <c r="G336" s="141">
        <v>27.5</v>
      </c>
      <c r="H336" s="32"/>
    </row>
    <row r="337" spans="1:8" ht="19.5" customHeight="1">
      <c r="A337" s="97" t="s">
        <v>599</v>
      </c>
      <c r="B337" s="67">
        <v>805</v>
      </c>
      <c r="C337" s="56" t="s">
        <v>729</v>
      </c>
      <c r="D337" s="56"/>
      <c r="E337" s="56"/>
      <c r="F337" s="56"/>
      <c r="G337" s="82">
        <f>SUM(G338,G348,G389,G404,G385,G395)</f>
        <v>2165836.1</v>
      </c>
      <c r="H337" s="32"/>
    </row>
    <row r="338" spans="1:8" ht="16.5">
      <c r="A338" s="97" t="s">
        <v>659</v>
      </c>
      <c r="B338" s="67">
        <v>805</v>
      </c>
      <c r="C338" s="56" t="s">
        <v>729</v>
      </c>
      <c r="D338" s="56" t="s">
        <v>50</v>
      </c>
      <c r="E338" s="56"/>
      <c r="F338" s="56"/>
      <c r="G338" s="82">
        <f>SUM(G339,G344)</f>
        <v>951048.8</v>
      </c>
      <c r="H338" s="32"/>
    </row>
    <row r="339" spans="1:8" ht="17.25" customHeight="1">
      <c r="A339" s="97" t="s">
        <v>866</v>
      </c>
      <c r="B339" s="67">
        <v>805</v>
      </c>
      <c r="C339" s="56" t="s">
        <v>729</v>
      </c>
      <c r="D339" s="56" t="s">
        <v>50</v>
      </c>
      <c r="E339" s="56" t="s">
        <v>660</v>
      </c>
      <c r="F339" s="56"/>
      <c r="G339" s="82">
        <f>SUM(G340,G342)</f>
        <v>949039.8</v>
      </c>
      <c r="H339" s="32"/>
    </row>
    <row r="340" spans="1:8" ht="18" customHeight="1">
      <c r="A340" s="97" t="s">
        <v>779</v>
      </c>
      <c r="B340" s="67">
        <v>805</v>
      </c>
      <c r="C340" s="56" t="s">
        <v>729</v>
      </c>
      <c r="D340" s="56" t="s">
        <v>50</v>
      </c>
      <c r="E340" s="56" t="s">
        <v>698</v>
      </c>
      <c r="F340" s="56"/>
      <c r="G340" s="82">
        <f>SUM(G341)</f>
        <v>27216.5</v>
      </c>
      <c r="H340" s="32"/>
    </row>
    <row r="341" spans="1:8" ht="16.5">
      <c r="A341" s="89" t="s">
        <v>92</v>
      </c>
      <c r="B341" s="67">
        <v>805</v>
      </c>
      <c r="C341" s="56" t="s">
        <v>729</v>
      </c>
      <c r="D341" s="56" t="s">
        <v>50</v>
      </c>
      <c r="E341" s="56" t="s">
        <v>698</v>
      </c>
      <c r="F341" s="56" t="s">
        <v>764</v>
      </c>
      <c r="G341" s="141">
        <v>27216.5</v>
      </c>
      <c r="H341" s="32"/>
    </row>
    <row r="342" spans="1:8" ht="18" customHeight="1">
      <c r="A342" s="97" t="s">
        <v>759</v>
      </c>
      <c r="B342" s="67">
        <v>805</v>
      </c>
      <c r="C342" s="56" t="s">
        <v>729</v>
      </c>
      <c r="D342" s="56" t="s">
        <v>50</v>
      </c>
      <c r="E342" s="56" t="s">
        <v>661</v>
      </c>
      <c r="F342" s="56"/>
      <c r="G342" s="82">
        <f>SUM(G343)</f>
        <v>921823.3</v>
      </c>
      <c r="H342" s="32"/>
    </row>
    <row r="343" spans="1:8" ht="19.5" customHeight="1">
      <c r="A343" s="89" t="s">
        <v>92</v>
      </c>
      <c r="B343" s="67">
        <v>805</v>
      </c>
      <c r="C343" s="56" t="s">
        <v>729</v>
      </c>
      <c r="D343" s="56" t="s">
        <v>50</v>
      </c>
      <c r="E343" s="56" t="s">
        <v>661</v>
      </c>
      <c r="F343" s="56" t="s">
        <v>764</v>
      </c>
      <c r="G343" s="141">
        <v>921823.3</v>
      </c>
      <c r="H343" s="32"/>
    </row>
    <row r="344" spans="1:7" s="32" customFormat="1" ht="18" customHeight="1">
      <c r="A344" s="103" t="s">
        <v>816</v>
      </c>
      <c r="B344" s="67">
        <v>805</v>
      </c>
      <c r="C344" s="56" t="s">
        <v>729</v>
      </c>
      <c r="D344" s="56" t="s">
        <v>50</v>
      </c>
      <c r="E344" s="56" t="s">
        <v>124</v>
      </c>
      <c r="F344" s="56"/>
      <c r="G344" s="82">
        <f>G346</f>
        <v>2009</v>
      </c>
    </row>
    <row r="345" spans="1:7" s="32" customFormat="1" ht="34.5" customHeight="1">
      <c r="A345" s="89" t="s">
        <v>867</v>
      </c>
      <c r="B345" s="67">
        <v>805</v>
      </c>
      <c r="C345" s="56" t="s">
        <v>729</v>
      </c>
      <c r="D345" s="56" t="s">
        <v>50</v>
      </c>
      <c r="E345" s="56" t="s">
        <v>127</v>
      </c>
      <c r="F345" s="56"/>
      <c r="G345" s="82">
        <f>G346</f>
        <v>2009</v>
      </c>
    </row>
    <row r="346" spans="1:7" s="32" customFormat="1" ht="67.5" customHeight="1">
      <c r="A346" s="89" t="s">
        <v>214</v>
      </c>
      <c r="B346" s="67">
        <v>805</v>
      </c>
      <c r="C346" s="56" t="s">
        <v>729</v>
      </c>
      <c r="D346" s="56" t="s">
        <v>50</v>
      </c>
      <c r="E346" s="56" t="s">
        <v>681</v>
      </c>
      <c r="F346" s="56"/>
      <c r="G346" s="82">
        <f>G347</f>
        <v>2009</v>
      </c>
    </row>
    <row r="347" spans="1:7" s="32" customFormat="1" ht="18" customHeight="1">
      <c r="A347" s="89" t="s">
        <v>92</v>
      </c>
      <c r="B347" s="67">
        <v>805</v>
      </c>
      <c r="C347" s="56" t="s">
        <v>729</v>
      </c>
      <c r="D347" s="56" t="s">
        <v>50</v>
      </c>
      <c r="E347" s="56" t="s">
        <v>681</v>
      </c>
      <c r="F347" s="56" t="s">
        <v>764</v>
      </c>
      <c r="G347" s="141">
        <v>2009</v>
      </c>
    </row>
    <row r="348" spans="1:8" ht="19.5" customHeight="1">
      <c r="A348" s="97" t="s">
        <v>872</v>
      </c>
      <c r="B348" s="67">
        <v>805</v>
      </c>
      <c r="C348" s="56" t="s">
        <v>729</v>
      </c>
      <c r="D348" s="56" t="s">
        <v>51</v>
      </c>
      <c r="E348" s="56"/>
      <c r="F348" s="56"/>
      <c r="G348" s="82">
        <f>SUM(G349,G357,G362,G365,G377,G368,G374)</f>
        <v>1121846.5</v>
      </c>
      <c r="H348" s="32"/>
    </row>
    <row r="349" spans="1:8" ht="18" customHeight="1">
      <c r="A349" s="97" t="s">
        <v>873</v>
      </c>
      <c r="B349" s="67">
        <v>805</v>
      </c>
      <c r="C349" s="56" t="s">
        <v>729</v>
      </c>
      <c r="D349" s="56" t="s">
        <v>51</v>
      </c>
      <c r="E349" s="56" t="s">
        <v>662</v>
      </c>
      <c r="F349" s="56"/>
      <c r="G349" s="82">
        <f>SUM(G350,G352)</f>
        <v>757050.1000000001</v>
      </c>
      <c r="H349" s="32"/>
    </row>
    <row r="350" spans="1:8" ht="18.75" customHeight="1">
      <c r="A350" s="97" t="s">
        <v>779</v>
      </c>
      <c r="B350" s="67">
        <v>805</v>
      </c>
      <c r="C350" s="56" t="s">
        <v>729</v>
      </c>
      <c r="D350" s="56" t="s">
        <v>51</v>
      </c>
      <c r="E350" s="56" t="s">
        <v>699</v>
      </c>
      <c r="F350" s="56"/>
      <c r="G350" s="82">
        <f>SUM(G351)</f>
        <v>24659.8</v>
      </c>
      <c r="H350" s="32"/>
    </row>
    <row r="351" spans="1:8" ht="16.5">
      <c r="A351" s="89" t="s">
        <v>92</v>
      </c>
      <c r="B351" s="67">
        <v>805</v>
      </c>
      <c r="C351" s="56" t="s">
        <v>729</v>
      </c>
      <c r="D351" s="56" t="s">
        <v>51</v>
      </c>
      <c r="E351" s="56" t="s">
        <v>699</v>
      </c>
      <c r="F351" s="56" t="s">
        <v>764</v>
      </c>
      <c r="G351" s="141">
        <v>24659.8</v>
      </c>
      <c r="H351" s="32"/>
    </row>
    <row r="352" spans="1:8" ht="18.75" customHeight="1">
      <c r="A352" s="97" t="s">
        <v>759</v>
      </c>
      <c r="B352" s="67">
        <v>805</v>
      </c>
      <c r="C352" s="56" t="s">
        <v>729</v>
      </c>
      <c r="D352" s="56" t="s">
        <v>51</v>
      </c>
      <c r="E352" s="56" t="s">
        <v>663</v>
      </c>
      <c r="F352" s="56"/>
      <c r="G352" s="82">
        <f>SUM(G353:G356)</f>
        <v>732390.3</v>
      </c>
      <c r="H352" s="32"/>
    </row>
    <row r="353" spans="1:8" ht="16.5">
      <c r="A353" s="89" t="s">
        <v>92</v>
      </c>
      <c r="B353" s="67">
        <v>805</v>
      </c>
      <c r="C353" s="56" t="s">
        <v>729</v>
      </c>
      <c r="D353" s="56" t="s">
        <v>51</v>
      </c>
      <c r="E353" s="56" t="s">
        <v>663</v>
      </c>
      <c r="F353" s="56" t="s">
        <v>764</v>
      </c>
      <c r="G353" s="141">
        <v>147463.8</v>
      </c>
      <c r="H353" s="32"/>
    </row>
    <row r="354" spans="1:8" ht="16.5">
      <c r="A354" s="89" t="s">
        <v>317</v>
      </c>
      <c r="B354" s="67">
        <v>805</v>
      </c>
      <c r="C354" s="56" t="s">
        <v>729</v>
      </c>
      <c r="D354" s="56" t="s">
        <v>51</v>
      </c>
      <c r="E354" s="56" t="s">
        <v>663</v>
      </c>
      <c r="F354" s="56" t="s">
        <v>673</v>
      </c>
      <c r="G354" s="141">
        <v>584926.5</v>
      </c>
      <c r="H354" s="32"/>
    </row>
    <row r="355" spans="1:8" ht="35.25" customHeight="1" hidden="1">
      <c r="A355" s="135" t="s">
        <v>772</v>
      </c>
      <c r="B355" s="67">
        <v>805</v>
      </c>
      <c r="C355" s="56" t="s">
        <v>729</v>
      </c>
      <c r="D355" s="56" t="s">
        <v>51</v>
      </c>
      <c r="E355" s="56" t="s">
        <v>663</v>
      </c>
      <c r="F355" s="56" t="s">
        <v>771</v>
      </c>
      <c r="G355" s="141"/>
      <c r="H355" s="32"/>
    </row>
    <row r="356" spans="1:8" ht="18.75" hidden="1">
      <c r="A356" s="136" t="s">
        <v>773</v>
      </c>
      <c r="B356" s="67">
        <v>805</v>
      </c>
      <c r="C356" s="56" t="s">
        <v>729</v>
      </c>
      <c r="D356" s="56" t="s">
        <v>51</v>
      </c>
      <c r="E356" s="56" t="s">
        <v>663</v>
      </c>
      <c r="F356" s="56" t="s">
        <v>774</v>
      </c>
      <c r="G356" s="141"/>
      <c r="H356" s="32"/>
    </row>
    <row r="357" spans="1:8" ht="18" customHeight="1">
      <c r="A357" s="97" t="s">
        <v>686</v>
      </c>
      <c r="B357" s="67">
        <v>805</v>
      </c>
      <c r="C357" s="56" t="s">
        <v>729</v>
      </c>
      <c r="D357" s="56" t="s">
        <v>51</v>
      </c>
      <c r="E357" s="56" t="s">
        <v>665</v>
      </c>
      <c r="F357" s="56"/>
      <c r="G357" s="82">
        <f>SUM(G358,G360)</f>
        <v>68330.5</v>
      </c>
      <c r="H357" s="32"/>
    </row>
    <row r="358" spans="1:8" ht="18" customHeight="1">
      <c r="A358" s="97" t="s">
        <v>697</v>
      </c>
      <c r="B358" s="67">
        <v>805</v>
      </c>
      <c r="C358" s="56" t="s">
        <v>729</v>
      </c>
      <c r="D358" s="56" t="s">
        <v>51</v>
      </c>
      <c r="E358" s="56" t="s">
        <v>700</v>
      </c>
      <c r="F358" s="56"/>
      <c r="G358" s="82">
        <f>SUM(G359)</f>
        <v>882.1</v>
      </c>
      <c r="H358" s="32"/>
    </row>
    <row r="359" spans="1:8" ht="16.5">
      <c r="A359" s="89" t="s">
        <v>92</v>
      </c>
      <c r="B359" s="67">
        <v>805</v>
      </c>
      <c r="C359" s="56" t="s">
        <v>729</v>
      </c>
      <c r="D359" s="56" t="s">
        <v>51</v>
      </c>
      <c r="E359" s="56" t="s">
        <v>700</v>
      </c>
      <c r="F359" s="56" t="s">
        <v>764</v>
      </c>
      <c r="G359" s="141">
        <v>882.1</v>
      </c>
      <c r="H359" s="32"/>
    </row>
    <row r="360" spans="1:8" ht="17.25" customHeight="1">
      <c r="A360" s="97" t="s">
        <v>564</v>
      </c>
      <c r="B360" s="67">
        <v>805</v>
      </c>
      <c r="C360" s="56" t="s">
        <v>729</v>
      </c>
      <c r="D360" s="56" t="s">
        <v>51</v>
      </c>
      <c r="E360" s="56" t="s">
        <v>666</v>
      </c>
      <c r="F360" s="56"/>
      <c r="G360" s="82">
        <f>SUM(G361)</f>
        <v>67448.4</v>
      </c>
      <c r="H360" s="32"/>
    </row>
    <row r="361" spans="1:8" ht="17.25" customHeight="1">
      <c r="A361" s="89" t="s">
        <v>92</v>
      </c>
      <c r="B361" s="67">
        <v>805</v>
      </c>
      <c r="C361" s="56" t="s">
        <v>729</v>
      </c>
      <c r="D361" s="56" t="s">
        <v>51</v>
      </c>
      <c r="E361" s="56" t="s">
        <v>666</v>
      </c>
      <c r="F361" s="56" t="s">
        <v>764</v>
      </c>
      <c r="G361" s="141">
        <v>67448.4</v>
      </c>
      <c r="H361" s="32"/>
    </row>
    <row r="362" spans="1:8" ht="16.5">
      <c r="A362" s="97" t="s">
        <v>687</v>
      </c>
      <c r="B362" s="67">
        <v>805</v>
      </c>
      <c r="C362" s="56" t="s">
        <v>729</v>
      </c>
      <c r="D362" s="56" t="s">
        <v>51</v>
      </c>
      <c r="E362" s="56" t="s">
        <v>667</v>
      </c>
      <c r="F362" s="56"/>
      <c r="G362" s="82">
        <f>SUM(G363)</f>
        <v>3254.6</v>
      </c>
      <c r="H362" s="32"/>
    </row>
    <row r="363" spans="1:8" ht="17.25" customHeight="1">
      <c r="A363" s="97" t="s">
        <v>564</v>
      </c>
      <c r="B363" s="67">
        <v>805</v>
      </c>
      <c r="C363" s="56" t="s">
        <v>729</v>
      </c>
      <c r="D363" s="56" t="s">
        <v>51</v>
      </c>
      <c r="E363" s="56" t="s">
        <v>668</v>
      </c>
      <c r="F363" s="56"/>
      <c r="G363" s="82">
        <v>3254.6</v>
      </c>
      <c r="H363" s="32"/>
    </row>
    <row r="364" spans="1:8" ht="16.5">
      <c r="A364" s="89" t="s">
        <v>92</v>
      </c>
      <c r="B364" s="67">
        <v>805</v>
      </c>
      <c r="C364" s="56" t="s">
        <v>729</v>
      </c>
      <c r="D364" s="56" t="s">
        <v>51</v>
      </c>
      <c r="E364" s="56" t="s">
        <v>668</v>
      </c>
      <c r="F364" s="56" t="s">
        <v>764</v>
      </c>
      <c r="G364" s="141">
        <v>3254.6</v>
      </c>
      <c r="H364" s="32"/>
    </row>
    <row r="365" spans="1:8" ht="19.5" customHeight="1">
      <c r="A365" s="97" t="s">
        <v>341</v>
      </c>
      <c r="B365" s="67">
        <v>805</v>
      </c>
      <c r="C365" s="56" t="s">
        <v>729</v>
      </c>
      <c r="D365" s="56" t="s">
        <v>51</v>
      </c>
      <c r="E365" s="56" t="s">
        <v>669</v>
      </c>
      <c r="F365" s="56"/>
      <c r="G365" s="82">
        <f>SUM(G366)</f>
        <v>2481.5</v>
      </c>
      <c r="H365" s="32"/>
    </row>
    <row r="366" spans="1:8" ht="19.5" customHeight="1">
      <c r="A366" s="97" t="s">
        <v>759</v>
      </c>
      <c r="B366" s="67">
        <v>805</v>
      </c>
      <c r="C366" s="56" t="s">
        <v>729</v>
      </c>
      <c r="D366" s="56" t="s">
        <v>51</v>
      </c>
      <c r="E366" s="56" t="s">
        <v>670</v>
      </c>
      <c r="F366" s="56"/>
      <c r="G366" s="82">
        <f>SUM(G367)</f>
        <v>2481.5</v>
      </c>
      <c r="H366" s="32"/>
    </row>
    <row r="367" spans="1:8" ht="16.5">
      <c r="A367" s="89" t="s">
        <v>92</v>
      </c>
      <c r="B367" s="67">
        <v>805</v>
      </c>
      <c r="C367" s="56" t="s">
        <v>729</v>
      </c>
      <c r="D367" s="56" t="s">
        <v>51</v>
      </c>
      <c r="E367" s="56" t="s">
        <v>670</v>
      </c>
      <c r="F367" s="56" t="s">
        <v>764</v>
      </c>
      <c r="G367" s="141">
        <v>2481.5</v>
      </c>
      <c r="H367" s="32"/>
    </row>
    <row r="368" spans="1:8" ht="16.5">
      <c r="A368" s="89" t="s">
        <v>875</v>
      </c>
      <c r="B368" s="67">
        <v>805</v>
      </c>
      <c r="C368" s="56" t="s">
        <v>729</v>
      </c>
      <c r="D368" s="56" t="s">
        <v>51</v>
      </c>
      <c r="E368" s="56" t="s">
        <v>677</v>
      </c>
      <c r="F368" s="56"/>
      <c r="G368" s="82">
        <f>G369</f>
        <v>54037.399999999994</v>
      </c>
      <c r="H368" s="32"/>
    </row>
    <row r="369" spans="1:8" ht="33.75" customHeight="1">
      <c r="A369" s="76" t="s">
        <v>342</v>
      </c>
      <c r="B369" s="67">
        <v>805</v>
      </c>
      <c r="C369" s="56" t="s">
        <v>729</v>
      </c>
      <c r="D369" s="56" t="s">
        <v>51</v>
      </c>
      <c r="E369" s="56" t="s">
        <v>676</v>
      </c>
      <c r="F369" s="56"/>
      <c r="G369" s="82">
        <f>G372+G370</f>
        <v>54037.399999999994</v>
      </c>
      <c r="H369" s="32"/>
    </row>
    <row r="370" spans="1:8" ht="18.75" customHeight="1">
      <c r="A370" s="89" t="s">
        <v>606</v>
      </c>
      <c r="B370" s="67">
        <v>805</v>
      </c>
      <c r="C370" s="56" t="s">
        <v>729</v>
      </c>
      <c r="D370" s="56" t="s">
        <v>51</v>
      </c>
      <c r="E370" s="56" t="s">
        <v>678</v>
      </c>
      <c r="F370" s="56"/>
      <c r="G370" s="82">
        <f>G371</f>
        <v>34947.1</v>
      </c>
      <c r="H370" s="32"/>
    </row>
    <row r="371" spans="1:8" ht="18.75" customHeight="1">
      <c r="A371" s="89" t="s">
        <v>92</v>
      </c>
      <c r="B371" s="67">
        <v>805</v>
      </c>
      <c r="C371" s="56" t="s">
        <v>729</v>
      </c>
      <c r="D371" s="56" t="s">
        <v>51</v>
      </c>
      <c r="E371" s="56" t="s">
        <v>678</v>
      </c>
      <c r="F371" s="56" t="s">
        <v>764</v>
      </c>
      <c r="G371" s="141">
        <v>34947.1</v>
      </c>
      <c r="H371" s="32"/>
    </row>
    <row r="372" spans="1:8" ht="33">
      <c r="A372" s="89" t="s">
        <v>792</v>
      </c>
      <c r="B372" s="67">
        <v>805</v>
      </c>
      <c r="C372" s="56" t="s">
        <v>729</v>
      </c>
      <c r="D372" s="56" t="s">
        <v>51</v>
      </c>
      <c r="E372" s="56" t="s">
        <v>675</v>
      </c>
      <c r="F372" s="56"/>
      <c r="G372" s="82">
        <f>G373</f>
        <v>19090.3</v>
      </c>
      <c r="H372" s="32"/>
    </row>
    <row r="373" spans="1:8" ht="16.5">
      <c r="A373" s="89" t="s">
        <v>92</v>
      </c>
      <c r="B373" s="67">
        <v>805</v>
      </c>
      <c r="C373" s="56" t="s">
        <v>729</v>
      </c>
      <c r="D373" s="56" t="s">
        <v>51</v>
      </c>
      <c r="E373" s="56" t="s">
        <v>675</v>
      </c>
      <c r="F373" s="56" t="s">
        <v>764</v>
      </c>
      <c r="G373" s="141">
        <v>19090.3</v>
      </c>
      <c r="H373" s="32"/>
    </row>
    <row r="374" spans="1:8" ht="16.5">
      <c r="A374" s="96" t="s">
        <v>898</v>
      </c>
      <c r="B374" s="67">
        <v>805</v>
      </c>
      <c r="C374" s="56" t="s">
        <v>729</v>
      </c>
      <c r="D374" s="56" t="s">
        <v>51</v>
      </c>
      <c r="E374" s="56" t="s">
        <v>664</v>
      </c>
      <c r="F374" s="56"/>
      <c r="G374" s="83">
        <f>G375</f>
        <v>23382.4</v>
      </c>
      <c r="H374" s="32"/>
    </row>
    <row r="375" spans="1:8" ht="33">
      <c r="A375" s="132" t="s">
        <v>222</v>
      </c>
      <c r="B375" s="67">
        <v>805</v>
      </c>
      <c r="C375" s="56" t="s">
        <v>729</v>
      </c>
      <c r="D375" s="56" t="s">
        <v>51</v>
      </c>
      <c r="E375" s="56" t="s">
        <v>782</v>
      </c>
      <c r="F375" s="56"/>
      <c r="G375" s="83">
        <f>G376</f>
        <v>23382.4</v>
      </c>
      <c r="H375" s="32"/>
    </row>
    <row r="376" spans="1:8" ht="16.5">
      <c r="A376" s="89" t="s">
        <v>92</v>
      </c>
      <c r="B376" s="67">
        <v>805</v>
      </c>
      <c r="C376" s="56" t="s">
        <v>729</v>
      </c>
      <c r="D376" s="56" t="s">
        <v>51</v>
      </c>
      <c r="E376" s="56" t="s">
        <v>782</v>
      </c>
      <c r="F376" s="56" t="s">
        <v>764</v>
      </c>
      <c r="G376" s="141">
        <v>23382.4</v>
      </c>
      <c r="H376" s="32"/>
    </row>
    <row r="377" spans="1:8" ht="19.5" customHeight="1">
      <c r="A377" s="89" t="s">
        <v>343</v>
      </c>
      <c r="B377" s="67">
        <v>805</v>
      </c>
      <c r="C377" s="56" t="s">
        <v>729</v>
      </c>
      <c r="D377" s="56" t="s">
        <v>51</v>
      </c>
      <c r="E377" s="56" t="s">
        <v>124</v>
      </c>
      <c r="F377" s="56"/>
      <c r="G377" s="82">
        <f>G378</f>
        <v>213310</v>
      </c>
      <c r="H377" s="32"/>
    </row>
    <row r="378" spans="1:8" ht="31.5" customHeight="1">
      <c r="A378" s="89" t="s">
        <v>867</v>
      </c>
      <c r="B378" s="67">
        <v>805</v>
      </c>
      <c r="C378" s="56" t="s">
        <v>729</v>
      </c>
      <c r="D378" s="56" t="s">
        <v>51</v>
      </c>
      <c r="E378" s="56" t="s">
        <v>127</v>
      </c>
      <c r="F378" s="56"/>
      <c r="G378" s="82">
        <f>G379+G383+G381</f>
        <v>213310</v>
      </c>
      <c r="H378" s="32"/>
    </row>
    <row r="379" spans="1:8" ht="135.75" customHeight="1">
      <c r="A379" s="88" t="s">
        <v>869</v>
      </c>
      <c r="B379" s="67">
        <v>805</v>
      </c>
      <c r="C379" s="56" t="s">
        <v>729</v>
      </c>
      <c r="D379" s="56" t="s">
        <v>51</v>
      </c>
      <c r="E379" s="56" t="s">
        <v>132</v>
      </c>
      <c r="F379" s="56"/>
      <c r="G379" s="82">
        <f>G380</f>
        <v>119121.4</v>
      </c>
      <c r="H379" s="32"/>
    </row>
    <row r="380" spans="1:8" ht="21" customHeight="1">
      <c r="A380" s="89" t="s">
        <v>92</v>
      </c>
      <c r="B380" s="67">
        <v>805</v>
      </c>
      <c r="C380" s="56" t="s">
        <v>729</v>
      </c>
      <c r="D380" s="56" t="s">
        <v>51</v>
      </c>
      <c r="E380" s="56" t="s">
        <v>132</v>
      </c>
      <c r="F380" s="56" t="s">
        <v>764</v>
      </c>
      <c r="G380" s="141">
        <v>119121.4</v>
      </c>
      <c r="H380" s="32"/>
    </row>
    <row r="381" spans="1:8" ht="103.5" customHeight="1">
      <c r="A381" s="85" t="s">
        <v>224</v>
      </c>
      <c r="B381" s="67">
        <v>805</v>
      </c>
      <c r="C381" s="56" t="s">
        <v>729</v>
      </c>
      <c r="D381" s="56" t="s">
        <v>51</v>
      </c>
      <c r="E381" s="56" t="s">
        <v>682</v>
      </c>
      <c r="F381" s="56"/>
      <c r="G381" s="82">
        <f>G382</f>
        <v>94188.6</v>
      </c>
      <c r="H381" s="32"/>
    </row>
    <row r="382" spans="1:8" ht="21" customHeight="1">
      <c r="A382" s="89" t="s">
        <v>92</v>
      </c>
      <c r="B382" s="67">
        <v>805</v>
      </c>
      <c r="C382" s="56" t="s">
        <v>729</v>
      </c>
      <c r="D382" s="56" t="s">
        <v>51</v>
      </c>
      <c r="E382" s="56" t="s">
        <v>682</v>
      </c>
      <c r="F382" s="56" t="s">
        <v>764</v>
      </c>
      <c r="G382" s="83">
        <v>94188.6</v>
      </c>
      <c r="H382" s="32"/>
    </row>
    <row r="383" spans="1:8" ht="54" customHeight="1" hidden="1">
      <c r="A383" s="99" t="s">
        <v>225</v>
      </c>
      <c r="B383" s="67">
        <v>805</v>
      </c>
      <c r="C383" s="56" t="s">
        <v>729</v>
      </c>
      <c r="D383" s="56" t="s">
        <v>51</v>
      </c>
      <c r="E383" s="56" t="s">
        <v>674</v>
      </c>
      <c r="F383" s="56"/>
      <c r="G383" s="82"/>
      <c r="H383" s="32"/>
    </row>
    <row r="384" spans="1:8" ht="21" customHeight="1" hidden="1">
      <c r="A384" s="89" t="s">
        <v>92</v>
      </c>
      <c r="B384" s="67">
        <v>805</v>
      </c>
      <c r="C384" s="56" t="s">
        <v>729</v>
      </c>
      <c r="D384" s="56" t="s">
        <v>51</v>
      </c>
      <c r="E384" s="56" t="s">
        <v>674</v>
      </c>
      <c r="F384" s="56" t="s">
        <v>764</v>
      </c>
      <c r="G384" s="83"/>
      <c r="H384" s="32"/>
    </row>
    <row r="385" spans="1:8" ht="18.75" customHeight="1" hidden="1">
      <c r="A385" s="89" t="s">
        <v>136</v>
      </c>
      <c r="B385" s="67">
        <v>805</v>
      </c>
      <c r="C385" s="56" t="s">
        <v>729</v>
      </c>
      <c r="D385" s="56" t="s">
        <v>52</v>
      </c>
      <c r="E385" s="56"/>
      <c r="F385" s="56"/>
      <c r="G385" s="83"/>
      <c r="H385" s="32"/>
    </row>
    <row r="386" spans="1:8" ht="18.75" customHeight="1" hidden="1">
      <c r="A386" s="89" t="s">
        <v>137</v>
      </c>
      <c r="B386" s="67">
        <v>805</v>
      </c>
      <c r="C386" s="56" t="s">
        <v>729</v>
      </c>
      <c r="D386" s="56" t="s">
        <v>52</v>
      </c>
      <c r="E386" s="56" t="s">
        <v>134</v>
      </c>
      <c r="F386" s="56"/>
      <c r="G386" s="83"/>
      <c r="H386" s="32"/>
    </row>
    <row r="387" spans="1:8" ht="18.75" customHeight="1" hidden="1">
      <c r="A387" s="97" t="s">
        <v>564</v>
      </c>
      <c r="B387" s="67">
        <v>805</v>
      </c>
      <c r="C387" s="56" t="s">
        <v>729</v>
      </c>
      <c r="D387" s="56" t="s">
        <v>52</v>
      </c>
      <c r="E387" s="56" t="s">
        <v>135</v>
      </c>
      <c r="F387" s="56"/>
      <c r="G387" s="83"/>
      <c r="H387" s="32"/>
    </row>
    <row r="388" spans="1:8" ht="18.75" customHeight="1" hidden="1">
      <c r="A388" s="89" t="s">
        <v>92</v>
      </c>
      <c r="B388" s="67">
        <v>805</v>
      </c>
      <c r="C388" s="56" t="s">
        <v>729</v>
      </c>
      <c r="D388" s="56" t="s">
        <v>52</v>
      </c>
      <c r="E388" s="56" t="s">
        <v>135</v>
      </c>
      <c r="F388" s="56" t="s">
        <v>764</v>
      </c>
      <c r="G388" s="83"/>
      <c r="H388" s="32"/>
    </row>
    <row r="389" spans="1:8" ht="18" customHeight="1" hidden="1">
      <c r="A389" s="97" t="s">
        <v>765</v>
      </c>
      <c r="B389" s="56" t="s">
        <v>93</v>
      </c>
      <c r="C389" s="56" t="s">
        <v>729</v>
      </c>
      <c r="D389" s="56" t="s">
        <v>155</v>
      </c>
      <c r="E389" s="56"/>
      <c r="F389" s="56"/>
      <c r="G389" s="83"/>
      <c r="H389" s="32"/>
    </row>
    <row r="390" spans="1:8" ht="18.75" customHeight="1" hidden="1">
      <c r="A390" s="105" t="s">
        <v>748</v>
      </c>
      <c r="B390" s="67">
        <v>805</v>
      </c>
      <c r="C390" s="56" t="s">
        <v>729</v>
      </c>
      <c r="D390" s="56" t="s">
        <v>155</v>
      </c>
      <c r="E390" s="56" t="s">
        <v>747</v>
      </c>
      <c r="F390" s="56"/>
      <c r="G390" s="83"/>
      <c r="H390" s="32"/>
    </row>
    <row r="391" spans="1:8" ht="20.25" customHeight="1" hidden="1">
      <c r="A391" s="97" t="s">
        <v>697</v>
      </c>
      <c r="B391" s="67">
        <v>805</v>
      </c>
      <c r="C391" s="56" t="s">
        <v>729</v>
      </c>
      <c r="D391" s="56" t="s">
        <v>155</v>
      </c>
      <c r="E391" s="56" t="s">
        <v>750</v>
      </c>
      <c r="F391" s="56"/>
      <c r="G391" s="83"/>
      <c r="H391" s="32"/>
    </row>
    <row r="392" spans="1:8" ht="18" customHeight="1" hidden="1">
      <c r="A392" s="89" t="s">
        <v>92</v>
      </c>
      <c r="B392" s="67">
        <v>805</v>
      </c>
      <c r="C392" s="56" t="s">
        <v>729</v>
      </c>
      <c r="D392" s="56" t="s">
        <v>155</v>
      </c>
      <c r="E392" s="56" t="s">
        <v>750</v>
      </c>
      <c r="F392" s="56" t="s">
        <v>764</v>
      </c>
      <c r="G392" s="83"/>
      <c r="H392" s="32"/>
    </row>
    <row r="393" spans="1:8" ht="19.5" customHeight="1" hidden="1">
      <c r="A393" s="97" t="s">
        <v>564</v>
      </c>
      <c r="B393" s="67">
        <v>805</v>
      </c>
      <c r="C393" s="56" t="s">
        <v>729</v>
      </c>
      <c r="D393" s="56" t="s">
        <v>155</v>
      </c>
      <c r="E393" s="56" t="s">
        <v>749</v>
      </c>
      <c r="F393" s="56"/>
      <c r="G393" s="83"/>
      <c r="H393" s="32"/>
    </row>
    <row r="394" spans="1:8" ht="18" customHeight="1" hidden="1">
      <c r="A394" s="89" t="s">
        <v>92</v>
      </c>
      <c r="B394" s="67">
        <v>805</v>
      </c>
      <c r="C394" s="56" t="s">
        <v>729</v>
      </c>
      <c r="D394" s="56" t="s">
        <v>155</v>
      </c>
      <c r="E394" s="56" t="s">
        <v>749</v>
      </c>
      <c r="F394" s="56" t="s">
        <v>764</v>
      </c>
      <c r="G394" s="83"/>
      <c r="H394" s="32"/>
    </row>
    <row r="395" spans="1:8" ht="20.25" customHeight="1">
      <c r="A395" s="97" t="s">
        <v>388</v>
      </c>
      <c r="B395" s="67">
        <v>805</v>
      </c>
      <c r="C395" s="56" t="s">
        <v>729</v>
      </c>
      <c r="D395" s="56" t="s">
        <v>729</v>
      </c>
      <c r="E395" s="56"/>
      <c r="F395" s="56"/>
      <c r="G395" s="82">
        <f>G398</f>
        <v>8874.5</v>
      </c>
      <c r="H395" s="32"/>
    </row>
    <row r="396" spans="1:8" ht="18" customHeight="1" hidden="1">
      <c r="A396" s="89" t="s">
        <v>367</v>
      </c>
      <c r="B396" s="67">
        <v>805</v>
      </c>
      <c r="C396" s="56" t="s">
        <v>729</v>
      </c>
      <c r="D396" s="56" t="s">
        <v>729</v>
      </c>
      <c r="E396" s="56" t="s">
        <v>695</v>
      </c>
      <c r="F396" s="56"/>
      <c r="G396" s="82">
        <f>G397</f>
        <v>0</v>
      </c>
      <c r="H396" s="32"/>
    </row>
    <row r="397" spans="1:8" ht="17.25" customHeight="1" hidden="1">
      <c r="A397" s="97" t="s">
        <v>757</v>
      </c>
      <c r="B397" s="67">
        <v>805</v>
      </c>
      <c r="C397" s="56" t="s">
        <v>729</v>
      </c>
      <c r="D397" s="56" t="s">
        <v>729</v>
      </c>
      <c r="E397" s="56" t="s">
        <v>737</v>
      </c>
      <c r="F397" s="56" t="s">
        <v>756</v>
      </c>
      <c r="G397" s="82"/>
      <c r="H397" s="32"/>
    </row>
    <row r="398" spans="1:8" ht="19.5" customHeight="1">
      <c r="A398" s="89" t="s">
        <v>816</v>
      </c>
      <c r="B398" s="67">
        <v>805</v>
      </c>
      <c r="C398" s="56" t="s">
        <v>729</v>
      </c>
      <c r="D398" s="56" t="s">
        <v>729</v>
      </c>
      <c r="E398" s="56" t="s">
        <v>124</v>
      </c>
      <c r="F398" s="56"/>
      <c r="G398" s="82">
        <f>G399+G402</f>
        <v>8874.5</v>
      </c>
      <c r="H398" s="32"/>
    </row>
    <row r="399" spans="1:8" ht="33" customHeight="1">
      <c r="A399" s="89" t="s">
        <v>867</v>
      </c>
      <c r="B399" s="67">
        <v>805</v>
      </c>
      <c r="C399" s="56" t="s">
        <v>729</v>
      </c>
      <c r="D399" s="56" t="s">
        <v>729</v>
      </c>
      <c r="E399" s="56" t="s">
        <v>127</v>
      </c>
      <c r="F399" s="56"/>
      <c r="G399" s="82">
        <f>G400</f>
        <v>6385.9</v>
      </c>
      <c r="H399" s="32"/>
    </row>
    <row r="400" spans="1:8" ht="120.75" customHeight="1">
      <c r="A400" s="88" t="s">
        <v>870</v>
      </c>
      <c r="B400" s="67">
        <v>805</v>
      </c>
      <c r="C400" s="56" t="s">
        <v>729</v>
      </c>
      <c r="D400" s="56" t="s">
        <v>729</v>
      </c>
      <c r="E400" s="56" t="s">
        <v>132</v>
      </c>
      <c r="F400" s="56"/>
      <c r="G400" s="82">
        <f>G401</f>
        <v>6385.9</v>
      </c>
      <c r="H400" s="32"/>
    </row>
    <row r="401" spans="1:8" ht="19.5" customHeight="1">
      <c r="A401" s="90" t="s">
        <v>809</v>
      </c>
      <c r="B401" s="67">
        <v>805</v>
      </c>
      <c r="C401" s="56" t="s">
        <v>729</v>
      </c>
      <c r="D401" s="56" t="s">
        <v>729</v>
      </c>
      <c r="E401" s="56" t="s">
        <v>132</v>
      </c>
      <c r="F401" s="56" t="s">
        <v>356</v>
      </c>
      <c r="G401" s="141">
        <v>6385.9</v>
      </c>
      <c r="H401" s="32"/>
    </row>
    <row r="402" spans="1:8" ht="133.5" customHeight="1">
      <c r="A402" s="97" t="s">
        <v>628</v>
      </c>
      <c r="B402" s="67">
        <v>805</v>
      </c>
      <c r="C402" s="56" t="s">
        <v>729</v>
      </c>
      <c r="D402" s="56" t="s">
        <v>729</v>
      </c>
      <c r="E402" s="56" t="s">
        <v>122</v>
      </c>
      <c r="F402" s="56"/>
      <c r="G402" s="83">
        <f>G403</f>
        <v>2488.6</v>
      </c>
      <c r="H402" s="32"/>
    </row>
    <row r="403" spans="1:8" ht="19.5" customHeight="1">
      <c r="A403" s="90" t="s">
        <v>809</v>
      </c>
      <c r="B403" s="67">
        <v>805</v>
      </c>
      <c r="C403" s="56" t="s">
        <v>729</v>
      </c>
      <c r="D403" s="56" t="s">
        <v>729</v>
      </c>
      <c r="E403" s="56" t="s">
        <v>122</v>
      </c>
      <c r="F403" s="56" t="s">
        <v>356</v>
      </c>
      <c r="G403" s="141">
        <v>2488.6</v>
      </c>
      <c r="H403" s="32"/>
    </row>
    <row r="404" spans="1:8" ht="18" customHeight="1">
      <c r="A404" s="97" t="s">
        <v>880</v>
      </c>
      <c r="B404" s="67">
        <v>805</v>
      </c>
      <c r="C404" s="56" t="s">
        <v>729</v>
      </c>
      <c r="D404" s="56" t="s">
        <v>153</v>
      </c>
      <c r="E404" s="56"/>
      <c r="F404" s="56"/>
      <c r="G404" s="82">
        <f>SUM(G405,G411,G419,G441,G438,G408)+G416</f>
        <v>84066.3</v>
      </c>
      <c r="H404" s="32"/>
    </row>
    <row r="405" spans="1:8" ht="54.75" customHeight="1">
      <c r="A405" s="89" t="s">
        <v>140</v>
      </c>
      <c r="B405" s="67">
        <v>805</v>
      </c>
      <c r="C405" s="56" t="s">
        <v>729</v>
      </c>
      <c r="D405" s="56" t="s">
        <v>153</v>
      </c>
      <c r="E405" s="56" t="s">
        <v>141</v>
      </c>
      <c r="F405" s="56"/>
      <c r="G405" s="82">
        <f>SUM(G406)</f>
        <v>13798.5</v>
      </c>
      <c r="H405" s="32"/>
    </row>
    <row r="406" spans="1:8" ht="18.75" customHeight="1">
      <c r="A406" s="89" t="s">
        <v>775</v>
      </c>
      <c r="B406" s="67">
        <v>805</v>
      </c>
      <c r="C406" s="56" t="s">
        <v>729</v>
      </c>
      <c r="D406" s="56" t="s">
        <v>263</v>
      </c>
      <c r="E406" s="56" t="s">
        <v>143</v>
      </c>
      <c r="F406" s="56"/>
      <c r="G406" s="82">
        <f>SUM(G407)</f>
        <v>13798.5</v>
      </c>
      <c r="H406" s="32"/>
    </row>
    <row r="407" spans="1:8" ht="18.75" customHeight="1">
      <c r="A407" s="86" t="s">
        <v>514</v>
      </c>
      <c r="B407" s="67">
        <v>805</v>
      </c>
      <c r="C407" s="56" t="s">
        <v>729</v>
      </c>
      <c r="D407" s="56" t="s">
        <v>153</v>
      </c>
      <c r="E407" s="56" t="s">
        <v>143</v>
      </c>
      <c r="F407" s="56" t="s">
        <v>358</v>
      </c>
      <c r="G407" s="141">
        <v>13798.5</v>
      </c>
      <c r="H407" s="32"/>
    </row>
    <row r="408" spans="1:8" ht="18.75" customHeight="1">
      <c r="A408" s="89" t="s">
        <v>61</v>
      </c>
      <c r="B408" s="67">
        <v>805</v>
      </c>
      <c r="C408" s="56" t="s">
        <v>729</v>
      </c>
      <c r="D408" s="56" t="s">
        <v>153</v>
      </c>
      <c r="E408" s="56" t="s">
        <v>677</v>
      </c>
      <c r="F408" s="56"/>
      <c r="G408" s="83">
        <f>G409</f>
        <v>388.2</v>
      </c>
      <c r="H408" s="32"/>
    </row>
    <row r="409" spans="1:8" ht="18.75" customHeight="1">
      <c r="A409" s="86" t="s">
        <v>780</v>
      </c>
      <c r="B409" s="67">
        <v>805</v>
      </c>
      <c r="C409" s="56" t="s">
        <v>729</v>
      </c>
      <c r="D409" s="56" t="s">
        <v>153</v>
      </c>
      <c r="E409" s="56" t="s">
        <v>60</v>
      </c>
      <c r="F409" s="56"/>
      <c r="G409" s="83">
        <f>G410</f>
        <v>388.2</v>
      </c>
      <c r="H409" s="32"/>
    </row>
    <row r="410" spans="1:8" ht="18.75" customHeight="1">
      <c r="A410" s="86" t="s">
        <v>723</v>
      </c>
      <c r="B410" s="67">
        <v>805</v>
      </c>
      <c r="C410" s="56" t="s">
        <v>729</v>
      </c>
      <c r="D410" s="56" t="s">
        <v>153</v>
      </c>
      <c r="E410" s="56" t="s">
        <v>60</v>
      </c>
      <c r="F410" s="56" t="s">
        <v>233</v>
      </c>
      <c r="G410" s="141">
        <v>388.2</v>
      </c>
      <c r="H410" s="32"/>
    </row>
    <row r="411" spans="1:8" ht="52.5" customHeight="1">
      <c r="A411" s="89" t="s">
        <v>882</v>
      </c>
      <c r="B411" s="67">
        <v>805</v>
      </c>
      <c r="C411" s="56" t="s">
        <v>729</v>
      </c>
      <c r="D411" s="56" t="s">
        <v>153</v>
      </c>
      <c r="E411" s="56" t="s">
        <v>752</v>
      </c>
      <c r="F411" s="56"/>
      <c r="G411" s="82">
        <f>SUM(G412,G414)</f>
        <v>50663.5</v>
      </c>
      <c r="H411" s="32"/>
    </row>
    <row r="412" spans="1:8" ht="18.75" customHeight="1">
      <c r="A412" s="97" t="s">
        <v>779</v>
      </c>
      <c r="B412" s="67">
        <v>805</v>
      </c>
      <c r="C412" s="56" t="s">
        <v>729</v>
      </c>
      <c r="D412" s="56" t="s">
        <v>153</v>
      </c>
      <c r="E412" s="56" t="s">
        <v>701</v>
      </c>
      <c r="F412" s="56"/>
      <c r="G412" s="82">
        <f>SUM(G413)</f>
        <v>235.8</v>
      </c>
      <c r="H412" s="32"/>
    </row>
    <row r="413" spans="1:8" ht="16.5">
      <c r="A413" s="89" t="s">
        <v>92</v>
      </c>
      <c r="B413" s="67">
        <v>805</v>
      </c>
      <c r="C413" s="56" t="s">
        <v>729</v>
      </c>
      <c r="D413" s="56" t="s">
        <v>153</v>
      </c>
      <c r="E413" s="56" t="s">
        <v>701</v>
      </c>
      <c r="F413" s="56" t="s">
        <v>764</v>
      </c>
      <c r="G413" s="141">
        <v>235.8</v>
      </c>
      <c r="H413" s="32"/>
    </row>
    <row r="414" spans="1:8" ht="19.5" customHeight="1">
      <c r="A414" s="97" t="s">
        <v>759</v>
      </c>
      <c r="B414" s="67">
        <v>805</v>
      </c>
      <c r="C414" s="56" t="s">
        <v>729</v>
      </c>
      <c r="D414" s="56" t="s">
        <v>153</v>
      </c>
      <c r="E414" s="56" t="s">
        <v>753</v>
      </c>
      <c r="F414" s="56"/>
      <c r="G414" s="82">
        <f>SUM(G415)</f>
        <v>50427.7</v>
      </c>
      <c r="H414" s="32"/>
    </row>
    <row r="415" spans="1:8" ht="19.5" customHeight="1">
      <c r="A415" s="89" t="s">
        <v>92</v>
      </c>
      <c r="B415" s="67">
        <v>805</v>
      </c>
      <c r="C415" s="56" t="s">
        <v>729</v>
      </c>
      <c r="D415" s="56" t="s">
        <v>153</v>
      </c>
      <c r="E415" s="56" t="s">
        <v>753</v>
      </c>
      <c r="F415" s="56" t="s">
        <v>764</v>
      </c>
      <c r="G415" s="141">
        <v>50427.7</v>
      </c>
      <c r="H415" s="32"/>
    </row>
    <row r="416" spans="1:8" ht="19.5" customHeight="1">
      <c r="A416" s="131" t="s">
        <v>232</v>
      </c>
      <c r="B416" s="67">
        <v>805</v>
      </c>
      <c r="C416" s="56" t="s">
        <v>729</v>
      </c>
      <c r="D416" s="56" t="s">
        <v>153</v>
      </c>
      <c r="E416" s="56" t="s">
        <v>664</v>
      </c>
      <c r="F416" s="56"/>
      <c r="G416" s="83">
        <f>G417</f>
        <v>47</v>
      </c>
      <c r="H416" s="32"/>
    </row>
    <row r="417" spans="1:8" ht="19.5" customHeight="1">
      <c r="A417" s="131" t="s">
        <v>627</v>
      </c>
      <c r="B417" s="67">
        <v>805</v>
      </c>
      <c r="C417" s="56" t="s">
        <v>729</v>
      </c>
      <c r="D417" s="56" t="s">
        <v>153</v>
      </c>
      <c r="E417" s="56" t="s">
        <v>626</v>
      </c>
      <c r="F417" s="56"/>
      <c r="G417" s="83">
        <f>G418</f>
        <v>47</v>
      </c>
      <c r="H417" s="32"/>
    </row>
    <row r="418" spans="1:8" ht="19.5" customHeight="1">
      <c r="A418" s="86" t="s">
        <v>514</v>
      </c>
      <c r="B418" s="67">
        <v>805</v>
      </c>
      <c r="C418" s="56" t="s">
        <v>729</v>
      </c>
      <c r="D418" s="56" t="s">
        <v>153</v>
      </c>
      <c r="E418" s="56" t="s">
        <v>626</v>
      </c>
      <c r="F418" s="56" t="s">
        <v>358</v>
      </c>
      <c r="G418" s="141">
        <v>47</v>
      </c>
      <c r="H418" s="32"/>
    </row>
    <row r="419" spans="1:8" ht="19.5" customHeight="1">
      <c r="A419" s="86" t="s">
        <v>554</v>
      </c>
      <c r="B419" s="67">
        <v>805</v>
      </c>
      <c r="C419" s="56" t="s">
        <v>729</v>
      </c>
      <c r="D419" s="56" t="s">
        <v>153</v>
      </c>
      <c r="E419" s="56" t="s">
        <v>555</v>
      </c>
      <c r="F419" s="56"/>
      <c r="G419" s="82">
        <f>G423+G430+G428+G434+G432+G436+G420</f>
        <v>8292.099999999999</v>
      </c>
      <c r="H419" s="32"/>
    </row>
    <row r="420" spans="1:8" ht="33.75" customHeight="1">
      <c r="A420" s="86" t="s">
        <v>292</v>
      </c>
      <c r="B420" s="67">
        <v>805</v>
      </c>
      <c r="C420" s="56" t="s">
        <v>729</v>
      </c>
      <c r="D420" s="56" t="s">
        <v>153</v>
      </c>
      <c r="E420" s="56" t="s">
        <v>291</v>
      </c>
      <c r="F420" s="56"/>
      <c r="G420" s="82">
        <f>G421</f>
        <v>500</v>
      </c>
      <c r="H420" s="32"/>
    </row>
    <row r="421" spans="1:8" ht="50.25" customHeight="1">
      <c r="A421" s="86" t="s">
        <v>293</v>
      </c>
      <c r="B421" s="67">
        <v>805</v>
      </c>
      <c r="C421" s="56" t="s">
        <v>729</v>
      </c>
      <c r="D421" s="56" t="s">
        <v>153</v>
      </c>
      <c r="E421" s="56" t="s">
        <v>290</v>
      </c>
      <c r="F421" s="56"/>
      <c r="G421" s="82">
        <f>G422</f>
        <v>500</v>
      </c>
      <c r="H421" s="32"/>
    </row>
    <row r="422" spans="1:8" ht="19.5" customHeight="1">
      <c r="A422" s="86" t="s">
        <v>723</v>
      </c>
      <c r="B422" s="67">
        <v>805</v>
      </c>
      <c r="C422" s="56" t="s">
        <v>729</v>
      </c>
      <c r="D422" s="56" t="s">
        <v>153</v>
      </c>
      <c r="E422" s="56" t="s">
        <v>290</v>
      </c>
      <c r="F422" s="56" t="s">
        <v>233</v>
      </c>
      <c r="G422" s="141">
        <v>500</v>
      </c>
      <c r="H422" s="32"/>
    </row>
    <row r="423" spans="1:8" ht="34.5" customHeight="1" hidden="1">
      <c r="A423" s="96" t="s">
        <v>426</v>
      </c>
      <c r="B423" s="67">
        <v>805</v>
      </c>
      <c r="C423" s="56" t="s">
        <v>729</v>
      </c>
      <c r="D423" s="56" t="s">
        <v>153</v>
      </c>
      <c r="E423" s="56" t="s">
        <v>424</v>
      </c>
      <c r="F423" s="56"/>
      <c r="G423" s="141"/>
      <c r="H423" s="32"/>
    </row>
    <row r="424" spans="1:8" ht="39" customHeight="1" hidden="1">
      <c r="A424" s="96" t="s">
        <v>428</v>
      </c>
      <c r="B424" s="67">
        <v>805</v>
      </c>
      <c r="C424" s="56" t="s">
        <v>729</v>
      </c>
      <c r="D424" s="56" t="s">
        <v>153</v>
      </c>
      <c r="E424" s="56" t="s">
        <v>455</v>
      </c>
      <c r="F424" s="56"/>
      <c r="G424" s="141"/>
      <c r="H424" s="32"/>
    </row>
    <row r="425" spans="1:8" ht="18" customHeight="1" hidden="1">
      <c r="A425" s="86" t="s">
        <v>723</v>
      </c>
      <c r="B425" s="67">
        <v>805</v>
      </c>
      <c r="C425" s="56" t="s">
        <v>729</v>
      </c>
      <c r="D425" s="56" t="s">
        <v>153</v>
      </c>
      <c r="E425" s="56" t="s">
        <v>455</v>
      </c>
      <c r="F425" s="56" t="s">
        <v>233</v>
      </c>
      <c r="G425" s="141"/>
      <c r="H425" s="32"/>
    </row>
    <row r="426" spans="1:8" ht="35.25" customHeight="1" hidden="1">
      <c r="A426" s="96" t="s">
        <v>719</v>
      </c>
      <c r="B426" s="67">
        <v>805</v>
      </c>
      <c r="C426" s="56" t="s">
        <v>729</v>
      </c>
      <c r="D426" s="56" t="s">
        <v>153</v>
      </c>
      <c r="E426" s="56" t="s">
        <v>456</v>
      </c>
      <c r="F426" s="56"/>
      <c r="G426" s="141"/>
      <c r="H426" s="32"/>
    </row>
    <row r="427" spans="1:8" ht="18.75" customHeight="1" hidden="1">
      <c r="A427" s="86" t="s">
        <v>722</v>
      </c>
      <c r="B427" s="67">
        <v>805</v>
      </c>
      <c r="C427" s="56" t="s">
        <v>729</v>
      </c>
      <c r="D427" s="56" t="s">
        <v>153</v>
      </c>
      <c r="E427" s="56" t="s">
        <v>456</v>
      </c>
      <c r="F427" s="56" t="s">
        <v>233</v>
      </c>
      <c r="G427" s="141"/>
      <c r="H427" s="32"/>
    </row>
    <row r="428" spans="1:8" ht="18.75" customHeight="1" hidden="1">
      <c r="A428" s="96" t="s">
        <v>31</v>
      </c>
      <c r="B428" s="67">
        <v>805</v>
      </c>
      <c r="C428" s="56" t="s">
        <v>729</v>
      </c>
      <c r="D428" s="56" t="s">
        <v>153</v>
      </c>
      <c r="E428" s="56" t="s">
        <v>458</v>
      </c>
      <c r="F428" s="56"/>
      <c r="G428" s="141"/>
      <c r="H428" s="32"/>
    </row>
    <row r="429" spans="1:8" ht="18.75" customHeight="1" hidden="1">
      <c r="A429" s="86" t="s">
        <v>722</v>
      </c>
      <c r="B429" s="67">
        <v>805</v>
      </c>
      <c r="C429" s="56" t="s">
        <v>729</v>
      </c>
      <c r="D429" s="56" t="s">
        <v>153</v>
      </c>
      <c r="E429" s="56" t="s">
        <v>458</v>
      </c>
      <c r="F429" s="56" t="s">
        <v>233</v>
      </c>
      <c r="G429" s="141"/>
      <c r="H429" s="32"/>
    </row>
    <row r="430" spans="1:8" ht="33.75" customHeight="1" hidden="1">
      <c r="A430" s="96" t="s">
        <v>489</v>
      </c>
      <c r="B430" s="67">
        <v>805</v>
      </c>
      <c r="C430" s="56" t="s">
        <v>729</v>
      </c>
      <c r="D430" s="56" t="s">
        <v>153</v>
      </c>
      <c r="E430" s="56" t="s">
        <v>457</v>
      </c>
      <c r="F430" s="56"/>
      <c r="G430" s="141"/>
      <c r="H430" s="32"/>
    </row>
    <row r="431" spans="1:8" ht="16.5" hidden="1">
      <c r="A431" s="86" t="s">
        <v>722</v>
      </c>
      <c r="B431" s="67">
        <v>805</v>
      </c>
      <c r="C431" s="56" t="s">
        <v>729</v>
      </c>
      <c r="D431" s="56" t="s">
        <v>153</v>
      </c>
      <c r="E431" s="56" t="s">
        <v>457</v>
      </c>
      <c r="F431" s="56" t="s">
        <v>233</v>
      </c>
      <c r="G431" s="141"/>
      <c r="H431" s="32"/>
    </row>
    <row r="432" spans="1:8" ht="34.5" customHeight="1">
      <c r="A432" s="86" t="s">
        <v>843</v>
      </c>
      <c r="B432" s="67">
        <v>805</v>
      </c>
      <c r="C432" s="56" t="s">
        <v>729</v>
      </c>
      <c r="D432" s="56" t="s">
        <v>153</v>
      </c>
      <c r="E432" s="56" t="s">
        <v>679</v>
      </c>
      <c r="F432" s="68"/>
      <c r="G432" s="82">
        <f>SUM(G433)</f>
        <v>2572.9</v>
      </c>
      <c r="H432" s="32"/>
    </row>
    <row r="433" spans="1:8" ht="16.5">
      <c r="A433" s="86" t="s">
        <v>723</v>
      </c>
      <c r="B433" s="67">
        <v>805</v>
      </c>
      <c r="C433" s="56" t="s">
        <v>729</v>
      </c>
      <c r="D433" s="56" t="s">
        <v>153</v>
      </c>
      <c r="E433" s="56" t="s">
        <v>679</v>
      </c>
      <c r="F433" s="68" t="s">
        <v>233</v>
      </c>
      <c r="G433" s="141">
        <v>2572.9</v>
      </c>
      <c r="H433" s="32"/>
    </row>
    <row r="434" spans="1:8" ht="33">
      <c r="A434" s="86" t="s">
        <v>609</v>
      </c>
      <c r="B434" s="67">
        <v>805</v>
      </c>
      <c r="C434" s="56" t="s">
        <v>729</v>
      </c>
      <c r="D434" s="56" t="s">
        <v>153</v>
      </c>
      <c r="E434" s="56" t="s">
        <v>656</v>
      </c>
      <c r="F434" s="56"/>
      <c r="G434" s="82">
        <f>G435</f>
        <v>5037.4</v>
      </c>
      <c r="H434" s="32"/>
    </row>
    <row r="435" spans="1:8" ht="16.5">
      <c r="A435" s="86" t="s">
        <v>723</v>
      </c>
      <c r="B435" s="67">
        <v>805</v>
      </c>
      <c r="C435" s="56" t="s">
        <v>729</v>
      </c>
      <c r="D435" s="56" t="s">
        <v>153</v>
      </c>
      <c r="E435" s="56" t="s">
        <v>656</v>
      </c>
      <c r="F435" s="56" t="s">
        <v>233</v>
      </c>
      <c r="G435" s="141">
        <v>5037.4</v>
      </c>
      <c r="H435" s="32"/>
    </row>
    <row r="436" spans="1:8" ht="33">
      <c r="A436" s="86" t="s">
        <v>288</v>
      </c>
      <c r="B436" s="67">
        <v>805</v>
      </c>
      <c r="C436" s="56" t="s">
        <v>729</v>
      </c>
      <c r="D436" s="56" t="s">
        <v>153</v>
      </c>
      <c r="E436" s="56" t="s">
        <v>284</v>
      </c>
      <c r="F436" s="56"/>
      <c r="G436" s="83">
        <f>G437</f>
        <v>181.8</v>
      </c>
      <c r="H436" s="32"/>
    </row>
    <row r="437" spans="1:8" ht="16.5">
      <c r="A437" s="86" t="s">
        <v>723</v>
      </c>
      <c r="B437" s="67">
        <v>805</v>
      </c>
      <c r="C437" s="56" t="s">
        <v>729</v>
      </c>
      <c r="D437" s="56" t="s">
        <v>153</v>
      </c>
      <c r="E437" s="56" t="s">
        <v>284</v>
      </c>
      <c r="F437" s="56" t="s">
        <v>233</v>
      </c>
      <c r="G437" s="141">
        <v>181.8</v>
      </c>
      <c r="H437" s="32"/>
    </row>
    <row r="438" spans="1:8" ht="16.5">
      <c r="A438" s="89" t="s">
        <v>816</v>
      </c>
      <c r="B438" s="67">
        <v>805</v>
      </c>
      <c r="C438" s="56" t="s">
        <v>729</v>
      </c>
      <c r="D438" s="56" t="s">
        <v>153</v>
      </c>
      <c r="E438" s="56" t="s">
        <v>124</v>
      </c>
      <c r="F438" s="56"/>
      <c r="G438" s="82">
        <f>G439</f>
        <v>5468.8</v>
      </c>
      <c r="H438" s="32"/>
    </row>
    <row r="439" spans="1:8" ht="33" customHeight="1">
      <c r="A439" s="86" t="s">
        <v>226</v>
      </c>
      <c r="B439" s="67">
        <v>805</v>
      </c>
      <c r="C439" s="56" t="s">
        <v>729</v>
      </c>
      <c r="D439" s="56" t="s">
        <v>153</v>
      </c>
      <c r="E439" s="56" t="s">
        <v>310</v>
      </c>
      <c r="F439" s="56"/>
      <c r="G439" s="82">
        <f>G440</f>
        <v>5468.8</v>
      </c>
      <c r="H439" s="32"/>
    </row>
    <row r="440" spans="1:8" ht="16.5">
      <c r="A440" s="90" t="s">
        <v>809</v>
      </c>
      <c r="B440" s="67">
        <v>805</v>
      </c>
      <c r="C440" s="56" t="s">
        <v>729</v>
      </c>
      <c r="D440" s="56" t="s">
        <v>153</v>
      </c>
      <c r="E440" s="56" t="s">
        <v>310</v>
      </c>
      <c r="F440" s="56" t="s">
        <v>356</v>
      </c>
      <c r="G440" s="141">
        <f>5468.7+0.1</f>
        <v>5468.8</v>
      </c>
      <c r="H440" s="32"/>
    </row>
    <row r="441" spans="1:8" ht="19.5" customHeight="1">
      <c r="A441" s="105" t="s">
        <v>517</v>
      </c>
      <c r="B441" s="67">
        <v>805</v>
      </c>
      <c r="C441" s="56" t="s">
        <v>729</v>
      </c>
      <c r="D441" s="56" t="s">
        <v>153</v>
      </c>
      <c r="E441" s="56" t="s">
        <v>511</v>
      </c>
      <c r="F441" s="56"/>
      <c r="G441" s="82">
        <f>G442+G449</f>
        <v>5408.200000000001</v>
      </c>
      <c r="H441" s="32"/>
    </row>
    <row r="442" spans="1:8" ht="19.5" customHeight="1">
      <c r="A442" s="105" t="s">
        <v>554</v>
      </c>
      <c r="B442" s="67">
        <v>805</v>
      </c>
      <c r="C442" s="56" t="s">
        <v>729</v>
      </c>
      <c r="D442" s="56" t="s">
        <v>153</v>
      </c>
      <c r="E442" s="56" t="s">
        <v>512</v>
      </c>
      <c r="F442" s="56"/>
      <c r="G442" s="82">
        <f>G443+G445+G447</f>
        <v>3736.6000000000004</v>
      </c>
      <c r="H442" s="32"/>
    </row>
    <row r="443" spans="1:8" ht="18" customHeight="1">
      <c r="A443" s="97" t="s">
        <v>360</v>
      </c>
      <c r="B443" s="67">
        <v>805</v>
      </c>
      <c r="C443" s="56" t="s">
        <v>729</v>
      </c>
      <c r="D443" s="56" t="s">
        <v>153</v>
      </c>
      <c r="E443" s="56" t="s">
        <v>522</v>
      </c>
      <c r="F443" s="56"/>
      <c r="G443" s="82">
        <f>SUM(G444)</f>
        <v>1798.9</v>
      </c>
      <c r="H443" s="32"/>
    </row>
    <row r="444" spans="1:8" ht="18.75" customHeight="1">
      <c r="A444" s="86" t="s">
        <v>723</v>
      </c>
      <c r="B444" s="67">
        <v>805</v>
      </c>
      <c r="C444" s="56" t="s">
        <v>729</v>
      </c>
      <c r="D444" s="56" t="s">
        <v>153</v>
      </c>
      <c r="E444" s="56" t="s">
        <v>522</v>
      </c>
      <c r="F444" s="56" t="s">
        <v>233</v>
      </c>
      <c r="G444" s="141">
        <v>1798.9</v>
      </c>
      <c r="H444" s="32"/>
    </row>
    <row r="445" spans="1:8" ht="19.5" customHeight="1">
      <c r="A445" s="97" t="s">
        <v>37</v>
      </c>
      <c r="B445" s="67">
        <v>805</v>
      </c>
      <c r="C445" s="56" t="s">
        <v>729</v>
      </c>
      <c r="D445" s="56" t="s">
        <v>153</v>
      </c>
      <c r="E445" s="56" t="s">
        <v>518</v>
      </c>
      <c r="F445" s="56"/>
      <c r="G445" s="82">
        <f>SUM(G446)</f>
        <v>1058</v>
      </c>
      <c r="H445" s="32"/>
    </row>
    <row r="446" spans="1:8" ht="18.75" customHeight="1">
      <c r="A446" s="86" t="s">
        <v>723</v>
      </c>
      <c r="B446" s="67">
        <v>805</v>
      </c>
      <c r="C446" s="56" t="s">
        <v>729</v>
      </c>
      <c r="D446" s="56" t="s">
        <v>153</v>
      </c>
      <c r="E446" s="56" t="s">
        <v>518</v>
      </c>
      <c r="F446" s="56" t="s">
        <v>233</v>
      </c>
      <c r="G446" s="141">
        <v>1058</v>
      </c>
      <c r="H446" s="32"/>
    </row>
    <row r="447" spans="1:8" ht="19.5" customHeight="1">
      <c r="A447" s="97" t="s">
        <v>344</v>
      </c>
      <c r="B447" s="67">
        <v>805</v>
      </c>
      <c r="C447" s="56" t="s">
        <v>729</v>
      </c>
      <c r="D447" s="56" t="s">
        <v>153</v>
      </c>
      <c r="E447" s="56" t="s">
        <v>516</v>
      </c>
      <c r="F447" s="56"/>
      <c r="G447" s="82">
        <f>G448</f>
        <v>879.7</v>
      </c>
      <c r="H447" s="32"/>
    </row>
    <row r="448" spans="1:8" ht="16.5">
      <c r="A448" s="86" t="s">
        <v>723</v>
      </c>
      <c r="B448" s="67">
        <v>805</v>
      </c>
      <c r="C448" s="56" t="s">
        <v>729</v>
      </c>
      <c r="D448" s="56" t="s">
        <v>153</v>
      </c>
      <c r="E448" s="56" t="s">
        <v>516</v>
      </c>
      <c r="F448" s="56" t="s">
        <v>233</v>
      </c>
      <c r="G448" s="141">
        <v>879.7</v>
      </c>
      <c r="H448" s="32"/>
    </row>
    <row r="449" spans="1:8" ht="16.5">
      <c r="A449" s="86" t="s">
        <v>623</v>
      </c>
      <c r="B449" s="67">
        <v>805</v>
      </c>
      <c r="C449" s="56" t="s">
        <v>729</v>
      </c>
      <c r="D449" s="56" t="s">
        <v>153</v>
      </c>
      <c r="E449" s="56" t="s">
        <v>754</v>
      </c>
      <c r="F449" s="56"/>
      <c r="G449" s="82">
        <f>G450</f>
        <v>1671.6</v>
      </c>
      <c r="H449" s="32"/>
    </row>
    <row r="450" spans="1:8" ht="16.5">
      <c r="A450" s="97" t="s">
        <v>883</v>
      </c>
      <c r="B450" s="67">
        <v>805</v>
      </c>
      <c r="C450" s="56" t="s">
        <v>729</v>
      </c>
      <c r="D450" s="56" t="s">
        <v>153</v>
      </c>
      <c r="E450" s="56" t="s">
        <v>523</v>
      </c>
      <c r="F450" s="56"/>
      <c r="G450" s="82">
        <f>G451</f>
        <v>1671.6</v>
      </c>
      <c r="H450" s="32"/>
    </row>
    <row r="451" spans="1:8" ht="16.5">
      <c r="A451" s="86" t="s">
        <v>723</v>
      </c>
      <c r="B451" s="67">
        <v>805</v>
      </c>
      <c r="C451" s="56" t="s">
        <v>729</v>
      </c>
      <c r="D451" s="56" t="s">
        <v>153</v>
      </c>
      <c r="E451" s="56" t="s">
        <v>523</v>
      </c>
      <c r="F451" s="56" t="s">
        <v>233</v>
      </c>
      <c r="G451" s="141">
        <v>1671.6</v>
      </c>
      <c r="H451" s="32"/>
    </row>
    <row r="452" spans="1:8" ht="19.5" customHeight="1" hidden="1">
      <c r="A452" s="97" t="s">
        <v>371</v>
      </c>
      <c r="B452" s="67">
        <v>805</v>
      </c>
      <c r="C452" s="56" t="s">
        <v>156</v>
      </c>
      <c r="D452" s="56"/>
      <c r="E452" s="56"/>
      <c r="F452" s="56"/>
      <c r="G452" s="141"/>
      <c r="H452" s="32"/>
    </row>
    <row r="453" spans="1:8" ht="19.5" customHeight="1" hidden="1">
      <c r="A453" s="97" t="s">
        <v>394</v>
      </c>
      <c r="B453" s="67">
        <v>805</v>
      </c>
      <c r="C453" s="56" t="s">
        <v>156</v>
      </c>
      <c r="D453" s="56" t="s">
        <v>50</v>
      </c>
      <c r="E453" s="56"/>
      <c r="F453" s="56"/>
      <c r="G453" s="141"/>
      <c r="H453" s="32"/>
    </row>
    <row r="454" spans="1:8" ht="19.5" customHeight="1" hidden="1">
      <c r="A454" s="89" t="s">
        <v>32</v>
      </c>
      <c r="B454" s="67">
        <v>805</v>
      </c>
      <c r="C454" s="56" t="s">
        <v>156</v>
      </c>
      <c r="D454" s="56" t="s">
        <v>50</v>
      </c>
      <c r="E454" s="56" t="s">
        <v>303</v>
      </c>
      <c r="F454" s="56"/>
      <c r="G454" s="141"/>
      <c r="H454" s="32"/>
    </row>
    <row r="455" spans="1:8" ht="19.5" customHeight="1" hidden="1">
      <c r="A455" s="96" t="s">
        <v>304</v>
      </c>
      <c r="B455" s="67">
        <v>805</v>
      </c>
      <c r="C455" s="56" t="s">
        <v>156</v>
      </c>
      <c r="D455" s="56" t="s">
        <v>50</v>
      </c>
      <c r="E455" s="56" t="s">
        <v>305</v>
      </c>
      <c r="F455" s="56"/>
      <c r="G455" s="141"/>
      <c r="H455" s="32"/>
    </row>
    <row r="456" spans="1:8" ht="19.5" customHeight="1" hidden="1">
      <c r="A456" s="96" t="s">
        <v>755</v>
      </c>
      <c r="B456" s="67">
        <v>805</v>
      </c>
      <c r="C456" s="56" t="s">
        <v>156</v>
      </c>
      <c r="D456" s="56" t="s">
        <v>50</v>
      </c>
      <c r="E456" s="56" t="s">
        <v>305</v>
      </c>
      <c r="F456" s="56" t="s">
        <v>461</v>
      </c>
      <c r="G456" s="141"/>
      <c r="H456" s="32"/>
    </row>
    <row r="457" spans="1:8" ht="19.5" customHeight="1">
      <c r="A457" s="100" t="s">
        <v>11</v>
      </c>
      <c r="B457" s="67">
        <v>805</v>
      </c>
      <c r="C457" s="56" t="s">
        <v>153</v>
      </c>
      <c r="D457" s="56"/>
      <c r="E457" s="56"/>
      <c r="F457" s="56"/>
      <c r="G457" s="83">
        <f>G458</f>
        <v>1374.6</v>
      </c>
      <c r="H457" s="32"/>
    </row>
    <row r="458" spans="1:8" ht="19.5" customHeight="1">
      <c r="A458" s="100" t="s">
        <v>901</v>
      </c>
      <c r="B458" s="67">
        <v>805</v>
      </c>
      <c r="C458" s="56" t="s">
        <v>153</v>
      </c>
      <c r="D458" s="56" t="s">
        <v>153</v>
      </c>
      <c r="E458" s="56"/>
      <c r="F458" s="56"/>
      <c r="G458" s="83">
        <f>G459</f>
        <v>1374.6</v>
      </c>
      <c r="H458" s="32"/>
    </row>
    <row r="459" spans="1:8" ht="19.5" customHeight="1">
      <c r="A459" s="100" t="s">
        <v>903</v>
      </c>
      <c r="B459" s="67">
        <v>805</v>
      </c>
      <c r="C459" s="56" t="s">
        <v>153</v>
      </c>
      <c r="D459" s="56" t="s">
        <v>153</v>
      </c>
      <c r="E459" s="56" t="s">
        <v>492</v>
      </c>
      <c r="F459" s="56"/>
      <c r="G459" s="83">
        <f>G462+G460</f>
        <v>1374.6</v>
      </c>
      <c r="H459" s="32"/>
    </row>
    <row r="460" spans="1:8" ht="31.5" customHeight="1">
      <c r="A460" s="100" t="s">
        <v>849</v>
      </c>
      <c r="B460" s="67">
        <v>805</v>
      </c>
      <c r="C460" s="56" t="s">
        <v>153</v>
      </c>
      <c r="D460" s="56" t="s">
        <v>153</v>
      </c>
      <c r="E460" s="56" t="s">
        <v>850</v>
      </c>
      <c r="F460" s="56"/>
      <c r="G460" s="83">
        <f>G461</f>
        <v>76.1</v>
      </c>
      <c r="H460" s="32"/>
    </row>
    <row r="461" spans="1:8" ht="19.5" customHeight="1">
      <c r="A461" s="100" t="s">
        <v>632</v>
      </c>
      <c r="B461" s="67">
        <v>805</v>
      </c>
      <c r="C461" s="56" t="s">
        <v>153</v>
      </c>
      <c r="D461" s="56" t="s">
        <v>153</v>
      </c>
      <c r="E461" s="56" t="s">
        <v>850</v>
      </c>
      <c r="F461" s="56" t="s">
        <v>936</v>
      </c>
      <c r="G461" s="141">
        <v>76.1</v>
      </c>
      <c r="H461" s="32"/>
    </row>
    <row r="462" spans="1:8" ht="19.5" customHeight="1">
      <c r="A462" s="100" t="s">
        <v>904</v>
      </c>
      <c r="B462" s="67">
        <v>805</v>
      </c>
      <c r="C462" s="56" t="s">
        <v>153</v>
      </c>
      <c r="D462" s="56" t="s">
        <v>153</v>
      </c>
      <c r="E462" s="56" t="s">
        <v>644</v>
      </c>
      <c r="F462" s="56"/>
      <c r="G462" s="83">
        <f>G463</f>
        <v>1298.5</v>
      </c>
      <c r="H462" s="32"/>
    </row>
    <row r="463" spans="1:8" ht="30.75" customHeight="1">
      <c r="A463" s="100" t="s">
        <v>218</v>
      </c>
      <c r="B463" s="67">
        <v>805</v>
      </c>
      <c r="C463" s="56" t="s">
        <v>153</v>
      </c>
      <c r="D463" s="56" t="s">
        <v>153</v>
      </c>
      <c r="E463" s="56" t="s">
        <v>12</v>
      </c>
      <c r="F463" s="56"/>
      <c r="G463" s="83">
        <f>G464</f>
        <v>1298.5</v>
      </c>
      <c r="H463" s="32"/>
    </row>
    <row r="464" spans="1:8" ht="19.5" customHeight="1">
      <c r="A464" s="100" t="s">
        <v>632</v>
      </c>
      <c r="B464" s="67">
        <v>805</v>
      </c>
      <c r="C464" s="56" t="s">
        <v>153</v>
      </c>
      <c r="D464" s="56" t="s">
        <v>153</v>
      </c>
      <c r="E464" s="56" t="s">
        <v>12</v>
      </c>
      <c r="F464" s="56" t="s">
        <v>936</v>
      </c>
      <c r="G464" s="141">
        <v>1298.5</v>
      </c>
      <c r="H464" s="32"/>
    </row>
    <row r="465" spans="1:8" ht="16.5">
      <c r="A465" s="105" t="s">
        <v>601</v>
      </c>
      <c r="B465" s="67">
        <v>805</v>
      </c>
      <c r="C465" s="56" t="s">
        <v>693</v>
      </c>
      <c r="D465" s="56"/>
      <c r="E465" s="56"/>
      <c r="F465" s="56"/>
      <c r="G465" s="82">
        <f>G466+G477+G483</f>
        <v>122960.99999999999</v>
      </c>
      <c r="H465" s="32"/>
    </row>
    <row r="466" spans="1:8" ht="16.5">
      <c r="A466" s="86" t="s">
        <v>547</v>
      </c>
      <c r="B466" s="67">
        <v>805</v>
      </c>
      <c r="C466" s="56" t="s">
        <v>693</v>
      </c>
      <c r="D466" s="56" t="s">
        <v>52</v>
      </c>
      <c r="E466" s="56"/>
      <c r="F466" s="56"/>
      <c r="G466" s="82">
        <f>SUM(G471,G467)</f>
        <v>45076.2</v>
      </c>
      <c r="H466" s="32"/>
    </row>
    <row r="467" spans="1:8" ht="16.5">
      <c r="A467" s="91" t="s">
        <v>602</v>
      </c>
      <c r="B467" s="67">
        <v>805</v>
      </c>
      <c r="C467" s="56" t="s">
        <v>693</v>
      </c>
      <c r="D467" s="56" t="s">
        <v>52</v>
      </c>
      <c r="E467" s="46" t="s">
        <v>637</v>
      </c>
      <c r="F467" s="56"/>
      <c r="G467" s="82">
        <f>G468</f>
        <v>39395.1</v>
      </c>
      <c r="H467" s="32"/>
    </row>
    <row r="468" spans="1:8" ht="16.5">
      <c r="A468" s="91" t="s">
        <v>612</v>
      </c>
      <c r="B468" s="67">
        <v>805</v>
      </c>
      <c r="C468" s="56" t="s">
        <v>693</v>
      </c>
      <c r="D468" s="56" t="s">
        <v>52</v>
      </c>
      <c r="E468" s="46" t="s">
        <v>78</v>
      </c>
      <c r="F468" s="56"/>
      <c r="G468" s="82">
        <f>G469</f>
        <v>39395.1</v>
      </c>
      <c r="H468" s="32"/>
    </row>
    <row r="469" spans="1:8" ht="33">
      <c r="A469" s="96" t="s">
        <v>271</v>
      </c>
      <c r="B469" s="67">
        <v>805</v>
      </c>
      <c r="C469" s="56" t="s">
        <v>693</v>
      </c>
      <c r="D469" s="56" t="s">
        <v>52</v>
      </c>
      <c r="E469" s="56" t="s">
        <v>378</v>
      </c>
      <c r="F469" s="56"/>
      <c r="G469" s="82">
        <f>G470</f>
        <v>39395.1</v>
      </c>
      <c r="H469" s="32"/>
    </row>
    <row r="470" spans="1:8" ht="16.5">
      <c r="A470" s="96" t="s">
        <v>739</v>
      </c>
      <c r="B470" s="67">
        <v>805</v>
      </c>
      <c r="C470" s="56" t="s">
        <v>693</v>
      </c>
      <c r="D470" s="56" t="s">
        <v>52</v>
      </c>
      <c r="E470" s="56" t="s">
        <v>378</v>
      </c>
      <c r="F470" s="56" t="s">
        <v>164</v>
      </c>
      <c r="G470" s="141">
        <v>39395.1</v>
      </c>
      <c r="H470" s="32"/>
    </row>
    <row r="471" spans="1:8" ht="18" customHeight="1">
      <c r="A471" s="89" t="s">
        <v>816</v>
      </c>
      <c r="B471" s="67">
        <v>805</v>
      </c>
      <c r="C471" s="56" t="s">
        <v>693</v>
      </c>
      <c r="D471" s="56" t="s">
        <v>52</v>
      </c>
      <c r="E471" s="56" t="s">
        <v>124</v>
      </c>
      <c r="F471" s="56"/>
      <c r="G471" s="82">
        <f>G472+G475</f>
        <v>5681.1</v>
      </c>
      <c r="H471" s="32"/>
    </row>
    <row r="472" spans="1:8" ht="33" customHeight="1">
      <c r="A472" s="89" t="s">
        <v>867</v>
      </c>
      <c r="B472" s="67">
        <v>805</v>
      </c>
      <c r="C472" s="56" t="s">
        <v>693</v>
      </c>
      <c r="D472" s="56" t="s">
        <v>52</v>
      </c>
      <c r="E472" s="56" t="s">
        <v>127</v>
      </c>
      <c r="F472" s="56"/>
      <c r="G472" s="82">
        <f>SUM(G473)</f>
        <v>2188.8</v>
      </c>
      <c r="H472" s="32"/>
    </row>
    <row r="473" spans="1:8" ht="135" customHeight="1">
      <c r="A473" s="88" t="s">
        <v>871</v>
      </c>
      <c r="B473" s="67">
        <v>805</v>
      </c>
      <c r="C473" s="56" t="s">
        <v>693</v>
      </c>
      <c r="D473" s="56" t="s">
        <v>52</v>
      </c>
      <c r="E473" s="56" t="s">
        <v>132</v>
      </c>
      <c r="F473" s="56"/>
      <c r="G473" s="82">
        <f>SUM(G474)</f>
        <v>2188.8</v>
      </c>
      <c r="H473" s="32"/>
    </row>
    <row r="474" spans="1:8" ht="18" customHeight="1">
      <c r="A474" s="97" t="s">
        <v>760</v>
      </c>
      <c r="B474" s="67">
        <v>805</v>
      </c>
      <c r="C474" s="56" t="s">
        <v>693</v>
      </c>
      <c r="D474" s="56" t="s">
        <v>52</v>
      </c>
      <c r="E474" s="56" t="s">
        <v>132</v>
      </c>
      <c r="F474" s="56" t="s">
        <v>164</v>
      </c>
      <c r="G474" s="141">
        <v>2188.8</v>
      </c>
      <c r="H474" s="32"/>
    </row>
    <row r="475" spans="1:8" ht="137.25" customHeight="1">
      <c r="A475" s="97" t="s">
        <v>844</v>
      </c>
      <c r="B475" s="67">
        <v>805</v>
      </c>
      <c r="C475" s="56" t="s">
        <v>693</v>
      </c>
      <c r="D475" s="56" t="s">
        <v>52</v>
      </c>
      <c r="E475" s="56" t="s">
        <v>683</v>
      </c>
      <c r="F475" s="56"/>
      <c r="G475" s="82">
        <f>G476</f>
        <v>3492.3</v>
      </c>
      <c r="H475" s="32"/>
    </row>
    <row r="476" spans="1:8" ht="18" customHeight="1">
      <c r="A476" s="97" t="s">
        <v>760</v>
      </c>
      <c r="B476" s="67">
        <v>805</v>
      </c>
      <c r="C476" s="56" t="s">
        <v>412</v>
      </c>
      <c r="D476" s="56" t="s">
        <v>52</v>
      </c>
      <c r="E476" s="56" t="s">
        <v>683</v>
      </c>
      <c r="F476" s="56" t="s">
        <v>164</v>
      </c>
      <c r="G476" s="141">
        <v>3492.3</v>
      </c>
      <c r="H476" s="32"/>
    </row>
    <row r="477" spans="1:8" ht="18.75" customHeight="1">
      <c r="A477" s="97" t="s">
        <v>942</v>
      </c>
      <c r="B477" s="67">
        <v>805</v>
      </c>
      <c r="C477" s="56" t="s">
        <v>693</v>
      </c>
      <c r="D477" s="56" t="s">
        <v>53</v>
      </c>
      <c r="E477" s="56"/>
      <c r="F477" s="56"/>
      <c r="G477" s="82">
        <f>G478</f>
        <v>77746.4</v>
      </c>
      <c r="H477" s="32"/>
    </row>
    <row r="478" spans="1:8" s="39" customFormat="1" ht="19.5" customHeight="1">
      <c r="A478" s="96" t="s">
        <v>898</v>
      </c>
      <c r="B478" s="67">
        <v>805</v>
      </c>
      <c r="C478" s="56" t="s">
        <v>693</v>
      </c>
      <c r="D478" s="56" t="s">
        <v>53</v>
      </c>
      <c r="E478" s="56" t="s">
        <v>664</v>
      </c>
      <c r="F478" s="56"/>
      <c r="G478" s="82">
        <f>G479+G481</f>
        <v>77746.4</v>
      </c>
      <c r="H478" s="32"/>
    </row>
    <row r="479" spans="1:8" s="40" customFormat="1" ht="83.25" customHeight="1">
      <c r="A479" s="96" t="s">
        <v>624</v>
      </c>
      <c r="B479" s="67">
        <v>805</v>
      </c>
      <c r="C479" s="56" t="s">
        <v>693</v>
      </c>
      <c r="D479" s="56" t="s">
        <v>53</v>
      </c>
      <c r="E479" s="56" t="s">
        <v>459</v>
      </c>
      <c r="F479" s="56"/>
      <c r="G479" s="82">
        <f>SUM(G480)</f>
        <v>41359.5</v>
      </c>
      <c r="H479" s="32"/>
    </row>
    <row r="480" spans="1:8" s="39" customFormat="1" ht="18" customHeight="1">
      <c r="A480" s="97" t="s">
        <v>760</v>
      </c>
      <c r="B480" s="67">
        <v>805</v>
      </c>
      <c r="C480" s="56" t="s">
        <v>693</v>
      </c>
      <c r="D480" s="56" t="s">
        <v>53</v>
      </c>
      <c r="E480" s="56" t="s">
        <v>459</v>
      </c>
      <c r="F480" s="56" t="s">
        <v>164</v>
      </c>
      <c r="G480" s="141">
        <v>41359.5</v>
      </c>
      <c r="H480" s="32"/>
    </row>
    <row r="481" spans="1:7" s="32" customFormat="1" ht="33">
      <c r="A481" s="97" t="s">
        <v>631</v>
      </c>
      <c r="B481" s="67">
        <v>805</v>
      </c>
      <c r="C481" s="56" t="s">
        <v>693</v>
      </c>
      <c r="D481" s="56" t="s">
        <v>53</v>
      </c>
      <c r="E481" s="56" t="s">
        <v>299</v>
      </c>
      <c r="F481" s="56"/>
      <c r="G481" s="82">
        <f>G482</f>
        <v>36386.9</v>
      </c>
    </row>
    <row r="482" spans="1:7" s="32" customFormat="1" ht="18" customHeight="1">
      <c r="A482" s="97" t="s">
        <v>760</v>
      </c>
      <c r="B482" s="67">
        <v>805</v>
      </c>
      <c r="C482" s="56" t="s">
        <v>693</v>
      </c>
      <c r="D482" s="56" t="s">
        <v>53</v>
      </c>
      <c r="E482" s="56" t="s">
        <v>299</v>
      </c>
      <c r="F482" s="56" t="s">
        <v>164</v>
      </c>
      <c r="G482" s="141">
        <v>36386.9</v>
      </c>
    </row>
    <row r="483" spans="1:8" ht="16.5">
      <c r="A483" s="97" t="s">
        <v>914</v>
      </c>
      <c r="B483" s="67">
        <v>805</v>
      </c>
      <c r="C483" s="56" t="s">
        <v>693</v>
      </c>
      <c r="D483" s="56" t="s">
        <v>54</v>
      </c>
      <c r="E483" s="56"/>
      <c r="F483" s="56"/>
      <c r="G483" s="82">
        <f>G484</f>
        <v>138.4</v>
      </c>
      <c r="H483" s="32"/>
    </row>
    <row r="484" spans="1:8" ht="16.5">
      <c r="A484" s="105" t="s">
        <v>517</v>
      </c>
      <c r="B484" s="67">
        <v>805</v>
      </c>
      <c r="C484" s="56" t="s">
        <v>693</v>
      </c>
      <c r="D484" s="56" t="s">
        <v>54</v>
      </c>
      <c r="E484" s="56" t="s">
        <v>511</v>
      </c>
      <c r="F484" s="56"/>
      <c r="G484" s="82">
        <f>G486</f>
        <v>138.4</v>
      </c>
      <c r="H484" s="32"/>
    </row>
    <row r="485" spans="1:8" ht="16.5">
      <c r="A485" s="105" t="s">
        <v>554</v>
      </c>
      <c r="B485" s="67">
        <v>805</v>
      </c>
      <c r="C485" s="56" t="s">
        <v>693</v>
      </c>
      <c r="D485" s="56" t="s">
        <v>54</v>
      </c>
      <c r="E485" s="56" t="s">
        <v>512</v>
      </c>
      <c r="F485" s="56"/>
      <c r="G485" s="82">
        <f>G486</f>
        <v>138.4</v>
      </c>
      <c r="H485" s="32"/>
    </row>
    <row r="486" spans="1:8" ht="16.5">
      <c r="A486" s="86" t="s">
        <v>616</v>
      </c>
      <c r="B486" s="67">
        <v>805</v>
      </c>
      <c r="C486" s="56" t="s">
        <v>693</v>
      </c>
      <c r="D486" s="56" t="s">
        <v>54</v>
      </c>
      <c r="E486" s="56" t="s">
        <v>521</v>
      </c>
      <c r="F486" s="56"/>
      <c r="G486" s="82">
        <f>G487</f>
        <v>138.4</v>
      </c>
      <c r="H486" s="32"/>
    </row>
    <row r="487" spans="1:8" ht="16.5">
      <c r="A487" s="86" t="s">
        <v>636</v>
      </c>
      <c r="B487" s="67">
        <v>805</v>
      </c>
      <c r="C487" s="56" t="s">
        <v>693</v>
      </c>
      <c r="D487" s="56" t="s">
        <v>54</v>
      </c>
      <c r="E487" s="56" t="s">
        <v>521</v>
      </c>
      <c r="F487" s="56" t="s">
        <v>151</v>
      </c>
      <c r="G487" s="141">
        <v>138.4</v>
      </c>
      <c r="H487" s="32"/>
    </row>
    <row r="488" spans="1:8" ht="18" customHeight="1">
      <c r="A488" s="98" t="s">
        <v>200</v>
      </c>
      <c r="B488" s="67">
        <v>806</v>
      </c>
      <c r="C488" s="56"/>
      <c r="D488" s="56"/>
      <c r="E488" s="56"/>
      <c r="F488" s="56"/>
      <c r="G488" s="82">
        <f>SUM(G504,G489)</f>
        <v>409117.80000000005</v>
      </c>
      <c r="H488" s="32"/>
    </row>
    <row r="489" spans="1:8" ht="18" customHeight="1">
      <c r="A489" s="98" t="s">
        <v>639</v>
      </c>
      <c r="B489" s="67">
        <v>806</v>
      </c>
      <c r="C489" s="56" t="s">
        <v>53</v>
      </c>
      <c r="D489" s="56"/>
      <c r="E489" s="56"/>
      <c r="F489" s="56"/>
      <c r="G489" s="82">
        <f>G490</f>
        <v>386</v>
      </c>
      <c r="H489" s="32"/>
    </row>
    <row r="490" spans="1:8" ht="18" customHeight="1">
      <c r="A490" s="86" t="s">
        <v>827</v>
      </c>
      <c r="B490" s="67">
        <v>806</v>
      </c>
      <c r="C490" s="56" t="s">
        <v>53</v>
      </c>
      <c r="D490" s="56" t="s">
        <v>50</v>
      </c>
      <c r="E490" s="56"/>
      <c r="F490" s="56"/>
      <c r="G490" s="82">
        <f>G491+G496</f>
        <v>386</v>
      </c>
      <c r="H490" s="32"/>
    </row>
    <row r="491" spans="1:8" ht="18" customHeight="1">
      <c r="A491" s="86" t="s">
        <v>18</v>
      </c>
      <c r="B491" s="67">
        <v>806</v>
      </c>
      <c r="C491" s="56" t="s">
        <v>53</v>
      </c>
      <c r="D491" s="56" t="s">
        <v>50</v>
      </c>
      <c r="E491" s="56" t="s">
        <v>17</v>
      </c>
      <c r="F491" s="56"/>
      <c r="G491" s="82">
        <f>G492+G494</f>
        <v>372.1</v>
      </c>
      <c r="H491" s="32"/>
    </row>
    <row r="492" spans="1:8" ht="34.5" customHeight="1">
      <c r="A492" s="86" t="s">
        <v>21</v>
      </c>
      <c r="B492" s="67">
        <v>806</v>
      </c>
      <c r="C492" s="56" t="s">
        <v>53</v>
      </c>
      <c r="D492" s="56" t="s">
        <v>50</v>
      </c>
      <c r="E492" s="56" t="s">
        <v>20</v>
      </c>
      <c r="F492" s="56"/>
      <c r="G492" s="82">
        <f>G493</f>
        <v>97.4</v>
      </c>
      <c r="H492" s="32"/>
    </row>
    <row r="493" spans="1:8" ht="18" customHeight="1">
      <c r="A493" s="89" t="s">
        <v>92</v>
      </c>
      <c r="B493" s="67">
        <v>806</v>
      </c>
      <c r="C493" s="56" t="s">
        <v>53</v>
      </c>
      <c r="D493" s="56" t="s">
        <v>50</v>
      </c>
      <c r="E493" s="56" t="s">
        <v>20</v>
      </c>
      <c r="F493" s="56" t="s">
        <v>764</v>
      </c>
      <c r="G493" s="141">
        <v>97.4</v>
      </c>
      <c r="H493" s="32"/>
    </row>
    <row r="494" spans="1:8" ht="35.25" customHeight="1">
      <c r="A494" s="89" t="s">
        <v>89</v>
      </c>
      <c r="B494" s="67">
        <v>806</v>
      </c>
      <c r="C494" s="56" t="s">
        <v>53</v>
      </c>
      <c r="D494" s="56" t="s">
        <v>50</v>
      </c>
      <c r="E494" s="56" t="s">
        <v>781</v>
      </c>
      <c r="F494" s="56"/>
      <c r="G494" s="82">
        <f>G495</f>
        <v>274.7</v>
      </c>
      <c r="H494" s="32"/>
    </row>
    <row r="495" spans="1:8" ht="18" customHeight="1">
      <c r="A495" s="89" t="s">
        <v>92</v>
      </c>
      <c r="B495" s="67">
        <v>806</v>
      </c>
      <c r="C495" s="56" t="s">
        <v>53</v>
      </c>
      <c r="D495" s="56" t="s">
        <v>50</v>
      </c>
      <c r="E495" s="56" t="s">
        <v>781</v>
      </c>
      <c r="F495" s="56" t="s">
        <v>764</v>
      </c>
      <c r="G495" s="141">
        <v>274.7</v>
      </c>
      <c r="H495" s="32"/>
    </row>
    <row r="496" spans="1:8" ht="18" customHeight="1">
      <c r="A496" s="89" t="s">
        <v>454</v>
      </c>
      <c r="B496" s="67">
        <v>806</v>
      </c>
      <c r="C496" s="56" t="s">
        <v>53</v>
      </c>
      <c r="D496" s="56" t="s">
        <v>50</v>
      </c>
      <c r="E496" s="56" t="s">
        <v>555</v>
      </c>
      <c r="F496" s="56"/>
      <c r="G496" s="82">
        <f>G497</f>
        <v>13.9</v>
      </c>
      <c r="H496" s="32"/>
    </row>
    <row r="497" spans="1:8" ht="53.25" customHeight="1">
      <c r="A497" s="89" t="s">
        <v>88</v>
      </c>
      <c r="B497" s="67">
        <v>806</v>
      </c>
      <c r="C497" s="56" t="s">
        <v>53</v>
      </c>
      <c r="D497" s="56" t="s">
        <v>50</v>
      </c>
      <c r="E497" s="56" t="s">
        <v>800</v>
      </c>
      <c r="F497" s="56"/>
      <c r="G497" s="82">
        <f>G498</f>
        <v>13.9</v>
      </c>
      <c r="H497" s="32"/>
    </row>
    <row r="498" spans="1:8" ht="18" customHeight="1">
      <c r="A498" s="89" t="s">
        <v>92</v>
      </c>
      <c r="B498" s="67">
        <v>806</v>
      </c>
      <c r="C498" s="56" t="s">
        <v>53</v>
      </c>
      <c r="D498" s="56" t="s">
        <v>50</v>
      </c>
      <c r="E498" s="56" t="s">
        <v>800</v>
      </c>
      <c r="F498" s="56" t="s">
        <v>764</v>
      </c>
      <c r="G498" s="141">
        <v>13.9</v>
      </c>
      <c r="H498" s="32"/>
    </row>
    <row r="499" spans="1:8" ht="18" customHeight="1" hidden="1">
      <c r="A499" s="97" t="s">
        <v>530</v>
      </c>
      <c r="B499" s="67">
        <v>806</v>
      </c>
      <c r="C499" s="56" t="s">
        <v>729</v>
      </c>
      <c r="D499" s="56"/>
      <c r="E499" s="56"/>
      <c r="F499" s="56"/>
      <c r="G499" s="141"/>
      <c r="H499" s="32"/>
    </row>
    <row r="500" spans="1:8" ht="18" customHeight="1" hidden="1">
      <c r="A500" s="97" t="s">
        <v>388</v>
      </c>
      <c r="B500" s="67">
        <v>806</v>
      </c>
      <c r="C500" s="56" t="s">
        <v>729</v>
      </c>
      <c r="D500" s="56" t="s">
        <v>729</v>
      </c>
      <c r="E500" s="56"/>
      <c r="F500" s="56"/>
      <c r="G500" s="141"/>
      <c r="H500" s="32"/>
    </row>
    <row r="501" spans="1:8" ht="18" customHeight="1" hidden="1">
      <c r="A501" s="89" t="s">
        <v>367</v>
      </c>
      <c r="B501" s="67">
        <v>806</v>
      </c>
      <c r="C501" s="56" t="s">
        <v>729</v>
      </c>
      <c r="D501" s="56" t="s">
        <v>729</v>
      </c>
      <c r="E501" s="56" t="s">
        <v>695</v>
      </c>
      <c r="F501" s="56"/>
      <c r="G501" s="141"/>
      <c r="H501" s="32"/>
    </row>
    <row r="502" spans="1:8" ht="18" customHeight="1" hidden="1">
      <c r="A502" s="105" t="s">
        <v>479</v>
      </c>
      <c r="B502" s="67">
        <v>806</v>
      </c>
      <c r="C502" s="56" t="s">
        <v>729</v>
      </c>
      <c r="D502" s="56" t="s">
        <v>729</v>
      </c>
      <c r="E502" s="56" t="s">
        <v>737</v>
      </c>
      <c r="F502" s="56"/>
      <c r="G502" s="141"/>
      <c r="H502" s="32"/>
    </row>
    <row r="503" spans="1:8" ht="18" customHeight="1" hidden="1">
      <c r="A503" s="97" t="s">
        <v>757</v>
      </c>
      <c r="B503" s="67">
        <v>806</v>
      </c>
      <c r="C503" s="56" t="s">
        <v>729</v>
      </c>
      <c r="D503" s="56" t="s">
        <v>729</v>
      </c>
      <c r="E503" s="56" t="s">
        <v>737</v>
      </c>
      <c r="F503" s="56" t="s">
        <v>756</v>
      </c>
      <c r="G503" s="141"/>
      <c r="H503" s="32"/>
    </row>
    <row r="504" spans="1:8" ht="18.75" customHeight="1">
      <c r="A504" s="97" t="s">
        <v>372</v>
      </c>
      <c r="B504" s="67">
        <v>806</v>
      </c>
      <c r="C504" s="56" t="s">
        <v>153</v>
      </c>
      <c r="D504" s="56"/>
      <c r="E504" s="56"/>
      <c r="F504" s="56"/>
      <c r="G504" s="82">
        <f>SUM(G505,G522,G542,G553,G564,G570)</f>
        <v>408731.80000000005</v>
      </c>
      <c r="H504" s="32"/>
    </row>
    <row r="505" spans="1:8" ht="18.75" customHeight="1">
      <c r="A505" s="97" t="s">
        <v>762</v>
      </c>
      <c r="B505" s="67">
        <v>806</v>
      </c>
      <c r="C505" s="56" t="s">
        <v>153</v>
      </c>
      <c r="D505" s="56" t="s">
        <v>50</v>
      </c>
      <c r="E505" s="56"/>
      <c r="F505" s="56"/>
      <c r="G505" s="82">
        <f>SUM(G508,G513,G518)+G506</f>
        <v>156558</v>
      </c>
      <c r="H505" s="32"/>
    </row>
    <row r="506" spans="1:8" ht="47.25" customHeight="1">
      <c r="A506" s="129" t="s">
        <v>920</v>
      </c>
      <c r="B506" s="67">
        <v>806</v>
      </c>
      <c r="C506" s="56" t="s">
        <v>153</v>
      </c>
      <c r="D506" s="56" t="s">
        <v>50</v>
      </c>
      <c r="E506" s="56" t="s">
        <v>919</v>
      </c>
      <c r="F506" s="56"/>
      <c r="G506" s="82">
        <f>G507</f>
        <v>199</v>
      </c>
      <c r="H506" s="32"/>
    </row>
    <row r="507" spans="1:8" ht="18.75" customHeight="1">
      <c r="A507" s="89" t="s">
        <v>92</v>
      </c>
      <c r="B507" s="67">
        <v>806</v>
      </c>
      <c r="C507" s="56" t="s">
        <v>153</v>
      </c>
      <c r="D507" s="56" t="s">
        <v>50</v>
      </c>
      <c r="E507" s="56" t="s">
        <v>919</v>
      </c>
      <c r="F507" s="56" t="s">
        <v>764</v>
      </c>
      <c r="G507" s="141">
        <v>199</v>
      </c>
      <c r="H507" s="32"/>
    </row>
    <row r="508" spans="1:8" ht="18" customHeight="1">
      <c r="A508" s="96" t="s">
        <v>891</v>
      </c>
      <c r="B508" s="67">
        <v>806</v>
      </c>
      <c r="C508" s="56" t="s">
        <v>153</v>
      </c>
      <c r="D508" s="56" t="s">
        <v>50</v>
      </c>
      <c r="E508" s="56" t="s">
        <v>251</v>
      </c>
      <c r="F508" s="56"/>
      <c r="G508" s="82">
        <f>SUM(G509,G511)</f>
        <v>146521</v>
      </c>
      <c r="H508" s="32"/>
    </row>
    <row r="509" spans="1:8" ht="18" customHeight="1">
      <c r="A509" s="97" t="s">
        <v>779</v>
      </c>
      <c r="B509" s="67">
        <v>806</v>
      </c>
      <c r="C509" s="56" t="s">
        <v>153</v>
      </c>
      <c r="D509" s="56" t="s">
        <v>50</v>
      </c>
      <c r="E509" s="56" t="s">
        <v>702</v>
      </c>
      <c r="F509" s="56"/>
      <c r="G509" s="82">
        <f>SUM(G510)</f>
        <v>3471.5</v>
      </c>
      <c r="H509" s="32"/>
    </row>
    <row r="510" spans="1:8" ht="17.25" customHeight="1">
      <c r="A510" s="89" t="s">
        <v>92</v>
      </c>
      <c r="B510" s="67">
        <v>806</v>
      </c>
      <c r="C510" s="56" t="s">
        <v>153</v>
      </c>
      <c r="D510" s="56" t="s">
        <v>50</v>
      </c>
      <c r="E510" s="56" t="s">
        <v>702</v>
      </c>
      <c r="F510" s="56" t="s">
        <v>764</v>
      </c>
      <c r="G510" s="83">
        <v>3471.5</v>
      </c>
      <c r="H510" s="32"/>
    </row>
    <row r="511" spans="1:8" ht="18" customHeight="1">
      <c r="A511" s="97" t="s">
        <v>759</v>
      </c>
      <c r="B511" s="67">
        <v>806</v>
      </c>
      <c r="C511" s="56" t="s">
        <v>153</v>
      </c>
      <c r="D511" s="56" t="s">
        <v>50</v>
      </c>
      <c r="E511" s="56" t="s">
        <v>252</v>
      </c>
      <c r="F511" s="56"/>
      <c r="G511" s="82">
        <f>SUM(G512)</f>
        <v>143049.5</v>
      </c>
      <c r="H511" s="32"/>
    </row>
    <row r="512" spans="1:8" ht="18.75" customHeight="1">
      <c r="A512" s="89" t="s">
        <v>92</v>
      </c>
      <c r="B512" s="67">
        <v>806</v>
      </c>
      <c r="C512" s="56" t="s">
        <v>153</v>
      </c>
      <c r="D512" s="56" t="s">
        <v>50</v>
      </c>
      <c r="E512" s="56" t="s">
        <v>252</v>
      </c>
      <c r="F512" s="56" t="s">
        <v>764</v>
      </c>
      <c r="G512" s="83">
        <f>143049.4+0.1</f>
        <v>143049.5</v>
      </c>
      <c r="H512" s="32"/>
    </row>
    <row r="513" spans="1:8" ht="16.5">
      <c r="A513" s="97" t="s">
        <v>892</v>
      </c>
      <c r="B513" s="67">
        <v>806</v>
      </c>
      <c r="C513" s="56" t="s">
        <v>153</v>
      </c>
      <c r="D513" s="56" t="s">
        <v>50</v>
      </c>
      <c r="E513" s="56" t="s">
        <v>253</v>
      </c>
      <c r="F513" s="56"/>
      <c r="G513" s="82">
        <f>SUM(G514,G516)</f>
        <v>9079.9</v>
      </c>
      <c r="H513" s="32"/>
    </row>
    <row r="514" spans="1:8" ht="20.25" customHeight="1">
      <c r="A514" s="97" t="s">
        <v>779</v>
      </c>
      <c r="B514" s="67">
        <v>806</v>
      </c>
      <c r="C514" s="56" t="s">
        <v>153</v>
      </c>
      <c r="D514" s="56" t="s">
        <v>50</v>
      </c>
      <c r="E514" s="56" t="s">
        <v>57</v>
      </c>
      <c r="F514" s="56"/>
      <c r="G514" s="82">
        <f>SUM(G515)</f>
        <v>421.8</v>
      </c>
      <c r="H514" s="32"/>
    </row>
    <row r="515" spans="1:8" ht="18.75" customHeight="1">
      <c r="A515" s="89" t="s">
        <v>92</v>
      </c>
      <c r="B515" s="67">
        <v>806</v>
      </c>
      <c r="C515" s="56" t="s">
        <v>153</v>
      </c>
      <c r="D515" s="56" t="s">
        <v>50</v>
      </c>
      <c r="E515" s="56" t="s">
        <v>57</v>
      </c>
      <c r="F515" s="56" t="s">
        <v>764</v>
      </c>
      <c r="G515" s="83">
        <v>421.8</v>
      </c>
      <c r="H515" s="32"/>
    </row>
    <row r="516" spans="1:8" ht="20.25" customHeight="1">
      <c r="A516" s="97" t="s">
        <v>759</v>
      </c>
      <c r="B516" s="67">
        <v>806</v>
      </c>
      <c r="C516" s="56" t="s">
        <v>153</v>
      </c>
      <c r="D516" s="56" t="s">
        <v>50</v>
      </c>
      <c r="E516" s="56" t="s">
        <v>254</v>
      </c>
      <c r="F516" s="56"/>
      <c r="G516" s="82">
        <f>SUM(G517)</f>
        <v>8658.1</v>
      </c>
      <c r="H516" s="32"/>
    </row>
    <row r="517" spans="1:8" ht="19.5" customHeight="1">
      <c r="A517" s="89" t="s">
        <v>92</v>
      </c>
      <c r="B517" s="67">
        <v>806</v>
      </c>
      <c r="C517" s="56" t="s">
        <v>153</v>
      </c>
      <c r="D517" s="56" t="s">
        <v>50</v>
      </c>
      <c r="E517" s="56" t="s">
        <v>254</v>
      </c>
      <c r="F517" s="56" t="s">
        <v>764</v>
      </c>
      <c r="G517" s="83">
        <v>8658.1</v>
      </c>
      <c r="H517" s="32"/>
    </row>
    <row r="518" spans="1:8" ht="19.5" customHeight="1">
      <c r="A518" s="137" t="s">
        <v>540</v>
      </c>
      <c r="B518" s="67">
        <v>806</v>
      </c>
      <c r="C518" s="56" t="s">
        <v>153</v>
      </c>
      <c r="D518" s="56" t="s">
        <v>50</v>
      </c>
      <c r="E518" s="56" t="s">
        <v>492</v>
      </c>
      <c r="F518" s="56"/>
      <c r="G518" s="83">
        <f>G519</f>
        <v>758.1</v>
      </c>
      <c r="H518" s="32"/>
    </row>
    <row r="519" spans="1:8" ht="19.5" customHeight="1">
      <c r="A519" s="134" t="s">
        <v>904</v>
      </c>
      <c r="B519" s="67">
        <v>806</v>
      </c>
      <c r="C519" s="56" t="s">
        <v>153</v>
      </c>
      <c r="D519" s="56" t="s">
        <v>50</v>
      </c>
      <c r="E519" s="56" t="s">
        <v>644</v>
      </c>
      <c r="F519" s="56"/>
      <c r="G519" s="83">
        <f>G520</f>
        <v>758.1</v>
      </c>
      <c r="H519" s="32"/>
    </row>
    <row r="520" spans="1:8" ht="19.5" customHeight="1">
      <c r="A520" s="134" t="s">
        <v>538</v>
      </c>
      <c r="B520" s="67">
        <v>806</v>
      </c>
      <c r="C520" s="56" t="s">
        <v>153</v>
      </c>
      <c r="D520" s="56" t="s">
        <v>50</v>
      </c>
      <c r="E520" s="56" t="s">
        <v>539</v>
      </c>
      <c r="F520" s="56"/>
      <c r="G520" s="83">
        <f>G521</f>
        <v>758.1</v>
      </c>
      <c r="H520" s="32"/>
    </row>
    <row r="521" spans="1:8" ht="19.5" customHeight="1">
      <c r="A521" s="89" t="s">
        <v>92</v>
      </c>
      <c r="B521" s="67">
        <v>806</v>
      </c>
      <c r="C521" s="56" t="s">
        <v>153</v>
      </c>
      <c r="D521" s="56" t="s">
        <v>50</v>
      </c>
      <c r="E521" s="56" t="s">
        <v>539</v>
      </c>
      <c r="F521" s="56" t="s">
        <v>764</v>
      </c>
      <c r="G521" s="83">
        <v>758.1</v>
      </c>
      <c r="H521" s="32"/>
    </row>
    <row r="522" spans="1:8" ht="20.25" customHeight="1">
      <c r="A522" s="97" t="s">
        <v>893</v>
      </c>
      <c r="B522" s="67">
        <v>806</v>
      </c>
      <c r="C522" s="56" t="s">
        <v>153</v>
      </c>
      <c r="D522" s="56" t="s">
        <v>51</v>
      </c>
      <c r="E522" s="56"/>
      <c r="F522" s="56"/>
      <c r="G522" s="82">
        <f>SUM(G525,G530,G538)+G523</f>
        <v>50854.2</v>
      </c>
      <c r="H522" s="32"/>
    </row>
    <row r="523" spans="1:8" ht="49.5" customHeight="1">
      <c r="A523" s="97" t="s">
        <v>920</v>
      </c>
      <c r="B523" s="67">
        <v>806</v>
      </c>
      <c r="C523" s="56" t="s">
        <v>153</v>
      </c>
      <c r="D523" s="56" t="s">
        <v>51</v>
      </c>
      <c r="E523" s="56" t="s">
        <v>919</v>
      </c>
      <c r="F523" s="56"/>
      <c r="G523" s="82">
        <f>G524</f>
        <v>792.7</v>
      </c>
      <c r="H523" s="32"/>
    </row>
    <row r="524" spans="1:8" ht="20.25" customHeight="1">
      <c r="A524" s="89" t="s">
        <v>92</v>
      </c>
      <c r="B524" s="67">
        <v>806</v>
      </c>
      <c r="C524" s="56" t="s">
        <v>153</v>
      </c>
      <c r="D524" s="56" t="s">
        <v>51</v>
      </c>
      <c r="E524" s="56" t="s">
        <v>919</v>
      </c>
      <c r="F524" s="56" t="s">
        <v>764</v>
      </c>
      <c r="G524" s="82">
        <v>792.7</v>
      </c>
      <c r="H524" s="32"/>
    </row>
    <row r="525" spans="1:8" ht="18" customHeight="1">
      <c r="A525" s="96" t="s">
        <v>891</v>
      </c>
      <c r="B525" s="67">
        <v>806</v>
      </c>
      <c r="C525" s="56" t="s">
        <v>153</v>
      </c>
      <c r="D525" s="56" t="s">
        <v>51</v>
      </c>
      <c r="E525" s="56" t="s">
        <v>251</v>
      </c>
      <c r="F525" s="56"/>
      <c r="G525" s="82">
        <f>SUM(G526,G528)</f>
        <v>14856.400000000001</v>
      </c>
      <c r="H525" s="32"/>
    </row>
    <row r="526" spans="1:8" ht="18" customHeight="1">
      <c r="A526" s="97" t="s">
        <v>779</v>
      </c>
      <c r="B526" s="67">
        <v>806</v>
      </c>
      <c r="C526" s="56" t="s">
        <v>153</v>
      </c>
      <c r="D526" s="56" t="s">
        <v>51</v>
      </c>
      <c r="E526" s="56" t="s">
        <v>702</v>
      </c>
      <c r="F526" s="56"/>
      <c r="G526" s="82">
        <f>SUM(G527)</f>
        <v>401.7</v>
      </c>
      <c r="H526" s="32"/>
    </row>
    <row r="527" spans="1:8" ht="18.75" customHeight="1">
      <c r="A527" s="89" t="s">
        <v>92</v>
      </c>
      <c r="B527" s="67">
        <v>806</v>
      </c>
      <c r="C527" s="56" t="s">
        <v>153</v>
      </c>
      <c r="D527" s="56" t="s">
        <v>51</v>
      </c>
      <c r="E527" s="56" t="s">
        <v>702</v>
      </c>
      <c r="F527" s="56" t="s">
        <v>764</v>
      </c>
      <c r="G527" s="83">
        <v>401.7</v>
      </c>
      <c r="H527" s="32"/>
    </row>
    <row r="528" spans="1:8" ht="18.75" customHeight="1">
      <c r="A528" s="97" t="s">
        <v>759</v>
      </c>
      <c r="B528" s="67">
        <v>806</v>
      </c>
      <c r="C528" s="56" t="s">
        <v>153</v>
      </c>
      <c r="D528" s="56" t="s">
        <v>51</v>
      </c>
      <c r="E528" s="56" t="s">
        <v>252</v>
      </c>
      <c r="F528" s="56"/>
      <c r="G528" s="82">
        <f>SUM(G529)</f>
        <v>14454.7</v>
      </c>
      <c r="H528" s="32"/>
    </row>
    <row r="529" spans="1:8" ht="19.5" customHeight="1">
      <c r="A529" s="89" t="s">
        <v>92</v>
      </c>
      <c r="B529" s="67">
        <v>806</v>
      </c>
      <c r="C529" s="56" t="s">
        <v>153</v>
      </c>
      <c r="D529" s="56" t="s">
        <v>51</v>
      </c>
      <c r="E529" s="56" t="s">
        <v>252</v>
      </c>
      <c r="F529" s="56" t="s">
        <v>764</v>
      </c>
      <c r="G529" s="83">
        <v>14454.7</v>
      </c>
      <c r="H529" s="32"/>
    </row>
    <row r="530" spans="1:8" ht="19.5" customHeight="1">
      <c r="A530" s="97" t="s">
        <v>894</v>
      </c>
      <c r="B530" s="67">
        <v>806</v>
      </c>
      <c r="C530" s="56" t="s">
        <v>153</v>
      </c>
      <c r="D530" s="56" t="s">
        <v>51</v>
      </c>
      <c r="E530" s="56" t="s">
        <v>255</v>
      </c>
      <c r="F530" s="56"/>
      <c r="G530" s="83">
        <f>G531+G533</f>
        <v>35109.1</v>
      </c>
      <c r="H530" s="32"/>
    </row>
    <row r="531" spans="1:8" ht="18" customHeight="1">
      <c r="A531" s="97" t="s">
        <v>779</v>
      </c>
      <c r="B531" s="67">
        <v>806</v>
      </c>
      <c r="C531" s="56" t="s">
        <v>153</v>
      </c>
      <c r="D531" s="56" t="s">
        <v>51</v>
      </c>
      <c r="E531" s="56" t="s">
        <v>703</v>
      </c>
      <c r="F531" s="56"/>
      <c r="G531" s="83">
        <f>G532</f>
        <v>642.2</v>
      </c>
      <c r="H531" s="32"/>
    </row>
    <row r="532" spans="1:8" ht="20.25" customHeight="1">
      <c r="A532" s="89" t="s">
        <v>92</v>
      </c>
      <c r="B532" s="67">
        <v>806</v>
      </c>
      <c r="C532" s="56" t="s">
        <v>153</v>
      </c>
      <c r="D532" s="56" t="s">
        <v>51</v>
      </c>
      <c r="E532" s="56" t="s">
        <v>703</v>
      </c>
      <c r="F532" s="56" t="s">
        <v>764</v>
      </c>
      <c r="G532" s="83">
        <v>642.2</v>
      </c>
      <c r="H532" s="32"/>
    </row>
    <row r="533" spans="1:8" ht="20.25" customHeight="1">
      <c r="A533" s="97" t="s">
        <v>759</v>
      </c>
      <c r="B533" s="67">
        <v>806</v>
      </c>
      <c r="C533" s="56" t="s">
        <v>153</v>
      </c>
      <c r="D533" s="56" t="s">
        <v>51</v>
      </c>
      <c r="E533" s="56" t="s">
        <v>256</v>
      </c>
      <c r="F533" s="56"/>
      <c r="G533" s="82">
        <f>SUM(G534)</f>
        <v>34466.9</v>
      </c>
      <c r="H533" s="32"/>
    </row>
    <row r="534" spans="1:8" ht="19.5" customHeight="1">
      <c r="A534" s="89" t="s">
        <v>92</v>
      </c>
      <c r="B534" s="67">
        <v>806</v>
      </c>
      <c r="C534" s="56" t="s">
        <v>153</v>
      </c>
      <c r="D534" s="56" t="s">
        <v>51</v>
      </c>
      <c r="E534" s="56" t="s">
        <v>256</v>
      </c>
      <c r="F534" s="56" t="s">
        <v>764</v>
      </c>
      <c r="G534" s="83">
        <v>34466.9</v>
      </c>
      <c r="H534" s="32"/>
    </row>
    <row r="535" spans="1:8" ht="19.5" customHeight="1" hidden="1">
      <c r="A535" s="96" t="s">
        <v>232</v>
      </c>
      <c r="B535" s="67">
        <v>806</v>
      </c>
      <c r="C535" s="56" t="s">
        <v>153</v>
      </c>
      <c r="D535" s="56" t="s">
        <v>51</v>
      </c>
      <c r="E535" s="56" t="s">
        <v>664</v>
      </c>
      <c r="F535" s="56"/>
      <c r="G535" s="83"/>
      <c r="H535" s="32"/>
    </row>
    <row r="536" spans="1:8" ht="69.75" customHeight="1" hidden="1">
      <c r="A536" s="96" t="s">
        <v>38</v>
      </c>
      <c r="B536" s="67">
        <v>806</v>
      </c>
      <c r="C536" s="56" t="s">
        <v>153</v>
      </c>
      <c r="D536" s="56" t="s">
        <v>51</v>
      </c>
      <c r="E536" s="56" t="s">
        <v>189</v>
      </c>
      <c r="F536" s="56"/>
      <c r="G536" s="83"/>
      <c r="H536" s="32"/>
    </row>
    <row r="537" spans="1:8" ht="16.5" hidden="1">
      <c r="A537" s="89" t="s">
        <v>92</v>
      </c>
      <c r="B537" s="67">
        <v>806</v>
      </c>
      <c r="C537" s="56" t="s">
        <v>153</v>
      </c>
      <c r="D537" s="56" t="s">
        <v>51</v>
      </c>
      <c r="E537" s="56" t="s">
        <v>189</v>
      </c>
      <c r="F537" s="56" t="s">
        <v>764</v>
      </c>
      <c r="G537" s="83"/>
      <c r="H537" s="32"/>
    </row>
    <row r="538" spans="1:8" ht="18.75" customHeight="1">
      <c r="A538" s="137" t="s">
        <v>540</v>
      </c>
      <c r="B538" s="67">
        <v>806</v>
      </c>
      <c r="C538" s="56" t="s">
        <v>153</v>
      </c>
      <c r="D538" s="56" t="s">
        <v>51</v>
      </c>
      <c r="E538" s="56" t="s">
        <v>492</v>
      </c>
      <c r="F538" s="56"/>
      <c r="G538" s="83">
        <f>G539</f>
        <v>96</v>
      </c>
      <c r="H538" s="32"/>
    </row>
    <row r="539" spans="1:8" ht="16.5">
      <c r="A539" s="134" t="s">
        <v>904</v>
      </c>
      <c r="B539" s="67">
        <v>806</v>
      </c>
      <c r="C539" s="56" t="s">
        <v>153</v>
      </c>
      <c r="D539" s="56" t="s">
        <v>51</v>
      </c>
      <c r="E539" s="56" t="s">
        <v>644</v>
      </c>
      <c r="F539" s="56"/>
      <c r="G539" s="83">
        <f>G540</f>
        <v>96</v>
      </c>
      <c r="H539" s="32"/>
    </row>
    <row r="540" spans="1:8" ht="33">
      <c r="A540" s="134" t="s">
        <v>538</v>
      </c>
      <c r="B540" s="67">
        <v>806</v>
      </c>
      <c r="C540" s="56" t="s">
        <v>153</v>
      </c>
      <c r="D540" s="56" t="s">
        <v>51</v>
      </c>
      <c r="E540" s="56" t="s">
        <v>539</v>
      </c>
      <c r="F540" s="56"/>
      <c r="G540" s="83">
        <f>G541</f>
        <v>96</v>
      </c>
      <c r="H540" s="32"/>
    </row>
    <row r="541" spans="1:8" ht="16.5">
      <c r="A541" s="89" t="s">
        <v>92</v>
      </c>
      <c r="B541" s="67">
        <v>806</v>
      </c>
      <c r="C541" s="56" t="s">
        <v>153</v>
      </c>
      <c r="D541" s="56" t="s">
        <v>51</v>
      </c>
      <c r="E541" s="56" t="s">
        <v>539</v>
      </c>
      <c r="F541" s="56" t="s">
        <v>764</v>
      </c>
      <c r="G541" s="83">
        <v>96</v>
      </c>
      <c r="H541" s="32"/>
    </row>
    <row r="542" spans="1:8" ht="16.5">
      <c r="A542" s="97" t="s">
        <v>895</v>
      </c>
      <c r="B542" s="67">
        <v>806</v>
      </c>
      <c r="C542" s="56" t="s">
        <v>153</v>
      </c>
      <c r="D542" s="56" t="s">
        <v>52</v>
      </c>
      <c r="E542" s="56"/>
      <c r="F542" s="56"/>
      <c r="G542" s="82">
        <f>G543+G548</f>
        <v>3246.1000000000004</v>
      </c>
      <c r="H542" s="32"/>
    </row>
    <row r="543" spans="1:8" ht="16.5">
      <c r="A543" s="96" t="s">
        <v>633</v>
      </c>
      <c r="B543" s="67">
        <v>806</v>
      </c>
      <c r="C543" s="56" t="s">
        <v>153</v>
      </c>
      <c r="D543" s="56" t="s">
        <v>52</v>
      </c>
      <c r="E543" s="56" t="s">
        <v>251</v>
      </c>
      <c r="F543" s="56"/>
      <c r="G543" s="82">
        <f>SUM(G544,G546)</f>
        <v>2923.8</v>
      </c>
      <c r="H543" s="32"/>
    </row>
    <row r="544" spans="1:8" ht="18.75" customHeight="1">
      <c r="A544" s="97" t="s">
        <v>779</v>
      </c>
      <c r="B544" s="67">
        <v>806</v>
      </c>
      <c r="C544" s="56" t="s">
        <v>153</v>
      </c>
      <c r="D544" s="56" t="s">
        <v>52</v>
      </c>
      <c r="E544" s="56" t="s">
        <v>702</v>
      </c>
      <c r="F544" s="56"/>
      <c r="G544" s="82">
        <f>SUM(G545)</f>
        <v>49.5</v>
      </c>
      <c r="H544" s="32"/>
    </row>
    <row r="545" spans="1:8" ht="18.75" customHeight="1">
      <c r="A545" s="89" t="s">
        <v>92</v>
      </c>
      <c r="B545" s="67">
        <v>806</v>
      </c>
      <c r="C545" s="56" t="s">
        <v>153</v>
      </c>
      <c r="D545" s="56" t="s">
        <v>52</v>
      </c>
      <c r="E545" s="56" t="s">
        <v>702</v>
      </c>
      <c r="F545" s="56" t="s">
        <v>764</v>
      </c>
      <c r="G545" s="141">
        <v>49.5</v>
      </c>
      <c r="H545" s="32"/>
    </row>
    <row r="546" spans="1:8" ht="18.75" customHeight="1">
      <c r="A546" s="97" t="s">
        <v>759</v>
      </c>
      <c r="B546" s="67">
        <v>806</v>
      </c>
      <c r="C546" s="56" t="s">
        <v>153</v>
      </c>
      <c r="D546" s="56" t="s">
        <v>52</v>
      </c>
      <c r="E546" s="56" t="s">
        <v>252</v>
      </c>
      <c r="F546" s="56"/>
      <c r="G546" s="82">
        <f>SUM(G547)</f>
        <v>2874.3</v>
      </c>
      <c r="H546" s="32"/>
    </row>
    <row r="547" spans="1:8" ht="18" customHeight="1">
      <c r="A547" s="89" t="s">
        <v>92</v>
      </c>
      <c r="B547" s="67">
        <v>806</v>
      </c>
      <c r="C547" s="56" t="s">
        <v>153</v>
      </c>
      <c r="D547" s="56" t="s">
        <v>52</v>
      </c>
      <c r="E547" s="56" t="s">
        <v>252</v>
      </c>
      <c r="F547" s="56" t="s">
        <v>764</v>
      </c>
      <c r="G547" s="141">
        <v>2874.3</v>
      </c>
      <c r="H547" s="32"/>
    </row>
    <row r="548" spans="1:8" ht="18" customHeight="1">
      <c r="A548" s="97" t="s">
        <v>894</v>
      </c>
      <c r="B548" s="67">
        <v>806</v>
      </c>
      <c r="C548" s="56" t="s">
        <v>153</v>
      </c>
      <c r="D548" s="56" t="s">
        <v>52</v>
      </c>
      <c r="E548" s="56" t="s">
        <v>255</v>
      </c>
      <c r="F548" s="56"/>
      <c r="G548" s="82">
        <f>G549+G551</f>
        <v>322.3</v>
      </c>
      <c r="H548" s="32"/>
    </row>
    <row r="549" spans="1:8" s="39" customFormat="1" ht="18" customHeight="1">
      <c r="A549" s="97" t="s">
        <v>779</v>
      </c>
      <c r="B549" s="67">
        <v>806</v>
      </c>
      <c r="C549" s="56" t="s">
        <v>153</v>
      </c>
      <c r="D549" s="56" t="s">
        <v>52</v>
      </c>
      <c r="E549" s="56" t="s">
        <v>703</v>
      </c>
      <c r="F549" s="56"/>
      <c r="G549" s="82">
        <f>SUM(G550)</f>
        <v>34</v>
      </c>
      <c r="H549" s="32"/>
    </row>
    <row r="550" spans="1:8" s="40" customFormat="1" ht="18" customHeight="1">
      <c r="A550" s="89" t="s">
        <v>92</v>
      </c>
      <c r="B550" s="67">
        <v>806</v>
      </c>
      <c r="C550" s="56" t="s">
        <v>153</v>
      </c>
      <c r="D550" s="56" t="s">
        <v>52</v>
      </c>
      <c r="E550" s="56" t="s">
        <v>703</v>
      </c>
      <c r="F550" s="56" t="s">
        <v>764</v>
      </c>
      <c r="G550" s="141">
        <v>34</v>
      </c>
      <c r="H550" s="32"/>
    </row>
    <row r="551" spans="1:8" ht="18" customHeight="1">
      <c r="A551" s="97" t="s">
        <v>759</v>
      </c>
      <c r="B551" s="67">
        <v>806</v>
      </c>
      <c r="C551" s="56" t="s">
        <v>153</v>
      </c>
      <c r="D551" s="56" t="s">
        <v>52</v>
      </c>
      <c r="E551" s="56" t="s">
        <v>256</v>
      </c>
      <c r="F551" s="56"/>
      <c r="G551" s="82">
        <f>SUM(G552)</f>
        <v>288.3</v>
      </c>
      <c r="H551" s="32"/>
    </row>
    <row r="552" spans="1:8" ht="18" customHeight="1">
      <c r="A552" s="89" t="s">
        <v>92</v>
      </c>
      <c r="B552" s="67">
        <v>806</v>
      </c>
      <c r="C552" s="56" t="s">
        <v>153</v>
      </c>
      <c r="D552" s="56" t="s">
        <v>52</v>
      </c>
      <c r="E552" s="56" t="s">
        <v>256</v>
      </c>
      <c r="F552" s="56" t="s">
        <v>764</v>
      </c>
      <c r="G552" s="141">
        <v>288.3</v>
      </c>
      <c r="H552" s="32"/>
    </row>
    <row r="553" spans="1:8" ht="18.75" customHeight="1">
      <c r="A553" s="96" t="s">
        <v>896</v>
      </c>
      <c r="B553" s="67">
        <v>806</v>
      </c>
      <c r="C553" s="56" t="s">
        <v>153</v>
      </c>
      <c r="D553" s="56" t="s">
        <v>53</v>
      </c>
      <c r="E553" s="56"/>
      <c r="F553" s="56"/>
      <c r="G553" s="82">
        <f>SUM(G554,G561)</f>
        <v>157431.40000000002</v>
      </c>
      <c r="H553" s="32"/>
    </row>
    <row r="554" spans="1:8" ht="19.5" customHeight="1">
      <c r="A554" s="97" t="s">
        <v>897</v>
      </c>
      <c r="B554" s="67">
        <v>806</v>
      </c>
      <c r="C554" s="56" t="s">
        <v>153</v>
      </c>
      <c r="D554" s="56" t="s">
        <v>53</v>
      </c>
      <c r="E554" s="56" t="s">
        <v>257</v>
      </c>
      <c r="F554" s="56"/>
      <c r="G554" s="82">
        <f>SUM(G557,G559,G555)</f>
        <v>139888.7</v>
      </c>
      <c r="H554" s="32"/>
    </row>
    <row r="555" spans="1:8" ht="52.5" customHeight="1">
      <c r="A555" s="97" t="s">
        <v>427</v>
      </c>
      <c r="B555" s="67">
        <v>806</v>
      </c>
      <c r="C555" s="56" t="s">
        <v>153</v>
      </c>
      <c r="D555" s="56" t="s">
        <v>53</v>
      </c>
      <c r="E555" s="56" t="s">
        <v>128</v>
      </c>
      <c r="F555" s="56"/>
      <c r="G555" s="82">
        <f>G556</f>
        <v>18288.6</v>
      </c>
      <c r="H555" s="32"/>
    </row>
    <row r="556" spans="1:8" ht="19.5" customHeight="1">
      <c r="A556" s="89" t="s">
        <v>92</v>
      </c>
      <c r="B556" s="67">
        <v>806</v>
      </c>
      <c r="C556" s="56" t="s">
        <v>153</v>
      </c>
      <c r="D556" s="56" t="s">
        <v>53</v>
      </c>
      <c r="E556" s="56" t="s">
        <v>128</v>
      </c>
      <c r="F556" s="56" t="s">
        <v>764</v>
      </c>
      <c r="G556" s="141">
        <v>18288.6</v>
      </c>
      <c r="H556" s="32"/>
    </row>
    <row r="557" spans="1:8" ht="18" customHeight="1">
      <c r="A557" s="97" t="s">
        <v>779</v>
      </c>
      <c r="B557" s="67">
        <v>806</v>
      </c>
      <c r="C557" s="56" t="s">
        <v>153</v>
      </c>
      <c r="D557" s="56" t="s">
        <v>53</v>
      </c>
      <c r="E557" s="56" t="s">
        <v>58</v>
      </c>
      <c r="F557" s="56"/>
      <c r="G557" s="82">
        <f>SUM(G558)</f>
        <v>321.1</v>
      </c>
      <c r="H557" s="32"/>
    </row>
    <row r="558" spans="1:8" ht="18.75" customHeight="1">
      <c r="A558" s="89" t="s">
        <v>92</v>
      </c>
      <c r="B558" s="67">
        <v>806</v>
      </c>
      <c r="C558" s="56" t="s">
        <v>153</v>
      </c>
      <c r="D558" s="56" t="s">
        <v>53</v>
      </c>
      <c r="E558" s="56" t="s">
        <v>58</v>
      </c>
      <c r="F558" s="56" t="s">
        <v>764</v>
      </c>
      <c r="G558" s="141">
        <v>321.1</v>
      </c>
      <c r="H558" s="32"/>
    </row>
    <row r="559" spans="1:8" ht="19.5" customHeight="1">
      <c r="A559" s="97" t="s">
        <v>759</v>
      </c>
      <c r="B559" s="67">
        <v>806</v>
      </c>
      <c r="C559" s="56" t="s">
        <v>153</v>
      </c>
      <c r="D559" s="56" t="s">
        <v>53</v>
      </c>
      <c r="E559" s="56" t="s">
        <v>258</v>
      </c>
      <c r="F559" s="56"/>
      <c r="G559" s="82">
        <f>SUM(G560)</f>
        <v>121279</v>
      </c>
      <c r="H559" s="32"/>
    </row>
    <row r="560" spans="1:8" ht="20.25" customHeight="1">
      <c r="A560" s="89" t="s">
        <v>92</v>
      </c>
      <c r="B560" s="67">
        <v>806</v>
      </c>
      <c r="C560" s="56" t="s">
        <v>153</v>
      </c>
      <c r="D560" s="56" t="s">
        <v>53</v>
      </c>
      <c r="E560" s="56" t="s">
        <v>258</v>
      </c>
      <c r="F560" s="56" t="s">
        <v>764</v>
      </c>
      <c r="G560" s="141">
        <v>121279</v>
      </c>
      <c r="H560" s="32"/>
    </row>
    <row r="561" spans="1:8" ht="16.5">
      <c r="A561" s="96" t="s">
        <v>898</v>
      </c>
      <c r="B561" s="67">
        <v>806</v>
      </c>
      <c r="C561" s="56" t="s">
        <v>153</v>
      </c>
      <c r="D561" s="56" t="s">
        <v>53</v>
      </c>
      <c r="E561" s="56" t="s">
        <v>664</v>
      </c>
      <c r="F561" s="56"/>
      <c r="G561" s="82">
        <f>SUM(G562)</f>
        <v>17542.7</v>
      </c>
      <c r="H561" s="32"/>
    </row>
    <row r="562" spans="1:8" ht="54.75" customHeight="1">
      <c r="A562" s="89" t="s">
        <v>610</v>
      </c>
      <c r="B562" s="67">
        <v>806</v>
      </c>
      <c r="C562" s="56" t="s">
        <v>153</v>
      </c>
      <c r="D562" s="56" t="s">
        <v>53</v>
      </c>
      <c r="E562" s="56" t="s">
        <v>190</v>
      </c>
      <c r="F562" s="56"/>
      <c r="G562" s="82">
        <f>SUM(G563)</f>
        <v>17542.7</v>
      </c>
      <c r="H562" s="32"/>
    </row>
    <row r="563" spans="1:8" ht="18.75" customHeight="1">
      <c r="A563" s="89" t="s">
        <v>92</v>
      </c>
      <c r="B563" s="67">
        <v>806</v>
      </c>
      <c r="C563" s="56" t="s">
        <v>153</v>
      </c>
      <c r="D563" s="56" t="s">
        <v>53</v>
      </c>
      <c r="E563" s="56" t="s">
        <v>190</v>
      </c>
      <c r="F563" s="56" t="s">
        <v>764</v>
      </c>
      <c r="G563" s="141">
        <v>17542.7</v>
      </c>
      <c r="H563" s="32"/>
    </row>
    <row r="564" spans="1:8" ht="18" customHeight="1">
      <c r="A564" s="96" t="s">
        <v>899</v>
      </c>
      <c r="B564" s="67">
        <v>806</v>
      </c>
      <c r="C564" s="56" t="s">
        <v>153</v>
      </c>
      <c r="D564" s="56" t="s">
        <v>155</v>
      </c>
      <c r="E564" s="56"/>
      <c r="F564" s="56"/>
      <c r="G564" s="82">
        <f>SUM(G565)</f>
        <v>8052.8</v>
      </c>
      <c r="H564" s="32"/>
    </row>
    <row r="565" spans="1:8" s="39" customFormat="1" ht="19.5" customHeight="1">
      <c r="A565" s="97" t="s">
        <v>900</v>
      </c>
      <c r="B565" s="67">
        <v>806</v>
      </c>
      <c r="C565" s="56" t="s">
        <v>153</v>
      </c>
      <c r="D565" s="56" t="s">
        <v>155</v>
      </c>
      <c r="E565" s="56" t="s">
        <v>259</v>
      </c>
      <c r="F565" s="56"/>
      <c r="G565" s="82">
        <f>SUM(G566,G568)</f>
        <v>8052.8</v>
      </c>
      <c r="H565" s="32"/>
    </row>
    <row r="566" spans="1:8" s="40" customFormat="1" ht="18" customHeight="1">
      <c r="A566" s="97" t="s">
        <v>779</v>
      </c>
      <c r="B566" s="67">
        <v>806</v>
      </c>
      <c r="C566" s="56" t="s">
        <v>153</v>
      </c>
      <c r="D566" s="56" t="s">
        <v>155</v>
      </c>
      <c r="E566" s="56" t="s">
        <v>704</v>
      </c>
      <c r="F566" s="56"/>
      <c r="G566" s="82">
        <f>SUM(G567)</f>
        <v>107.3</v>
      </c>
      <c r="H566" s="32"/>
    </row>
    <row r="567" spans="1:8" ht="18.75" customHeight="1">
      <c r="A567" s="89" t="s">
        <v>92</v>
      </c>
      <c r="B567" s="67">
        <v>806</v>
      </c>
      <c r="C567" s="56" t="s">
        <v>153</v>
      </c>
      <c r="D567" s="56" t="s">
        <v>155</v>
      </c>
      <c r="E567" s="56" t="s">
        <v>704</v>
      </c>
      <c r="F567" s="56" t="s">
        <v>764</v>
      </c>
      <c r="G567" s="141">
        <v>107.3</v>
      </c>
      <c r="H567" s="32"/>
    </row>
    <row r="568" spans="1:8" ht="17.25" customHeight="1">
      <c r="A568" s="97" t="s">
        <v>759</v>
      </c>
      <c r="B568" s="67">
        <v>806</v>
      </c>
      <c r="C568" s="56" t="s">
        <v>153</v>
      </c>
      <c r="D568" s="56" t="s">
        <v>155</v>
      </c>
      <c r="E568" s="56" t="s">
        <v>260</v>
      </c>
      <c r="F568" s="56"/>
      <c r="G568" s="82">
        <f>SUM(G569)</f>
        <v>7945.5</v>
      </c>
      <c r="H568" s="32"/>
    </row>
    <row r="569" spans="1:8" ht="18" customHeight="1">
      <c r="A569" s="89" t="s">
        <v>92</v>
      </c>
      <c r="B569" s="67">
        <v>806</v>
      </c>
      <c r="C569" s="56" t="s">
        <v>153</v>
      </c>
      <c r="D569" s="56" t="s">
        <v>155</v>
      </c>
      <c r="E569" s="56" t="s">
        <v>260</v>
      </c>
      <c r="F569" s="56" t="s">
        <v>764</v>
      </c>
      <c r="G569" s="141">
        <v>7945.5</v>
      </c>
      <c r="H569" s="32"/>
    </row>
    <row r="570" spans="1:8" ht="21.75" customHeight="1">
      <c r="A570" s="96" t="s">
        <v>901</v>
      </c>
      <c r="B570" s="67">
        <v>806</v>
      </c>
      <c r="C570" s="56" t="s">
        <v>153</v>
      </c>
      <c r="D570" s="56" t="s">
        <v>153</v>
      </c>
      <c r="E570" s="56"/>
      <c r="F570" s="56"/>
      <c r="G570" s="82">
        <f>SUM(G571,G574,G579,G594,G599,G584)</f>
        <v>32589.3</v>
      </c>
      <c r="H570" s="32"/>
    </row>
    <row r="571" spans="1:8" ht="49.5" customHeight="1">
      <c r="A571" s="89" t="s">
        <v>140</v>
      </c>
      <c r="B571" s="67">
        <v>806</v>
      </c>
      <c r="C571" s="56" t="s">
        <v>153</v>
      </c>
      <c r="D571" s="56" t="s">
        <v>153</v>
      </c>
      <c r="E571" s="56" t="s">
        <v>141</v>
      </c>
      <c r="F571" s="56"/>
      <c r="G571" s="82">
        <f>SUM(G572)</f>
        <v>10383.9</v>
      </c>
      <c r="H571" s="32"/>
    </row>
    <row r="572" spans="1:8" ht="19.5" customHeight="1">
      <c r="A572" s="89" t="s">
        <v>775</v>
      </c>
      <c r="B572" s="67">
        <v>806</v>
      </c>
      <c r="C572" s="56" t="s">
        <v>153</v>
      </c>
      <c r="D572" s="56" t="s">
        <v>153</v>
      </c>
      <c r="E572" s="56" t="s">
        <v>143</v>
      </c>
      <c r="F572" s="56"/>
      <c r="G572" s="82">
        <f>SUM(G573)</f>
        <v>10383.9</v>
      </c>
      <c r="H572" s="32"/>
    </row>
    <row r="573" spans="1:8" ht="19.5" customHeight="1">
      <c r="A573" s="86" t="s">
        <v>514</v>
      </c>
      <c r="B573" s="67">
        <v>806</v>
      </c>
      <c r="C573" s="56" t="s">
        <v>153</v>
      </c>
      <c r="D573" s="56" t="s">
        <v>153</v>
      </c>
      <c r="E573" s="56" t="s">
        <v>143</v>
      </c>
      <c r="F573" s="56" t="s">
        <v>358</v>
      </c>
      <c r="G573" s="141">
        <v>10383.9</v>
      </c>
      <c r="H573" s="32"/>
    </row>
    <row r="574" spans="1:8" ht="51" customHeight="1">
      <c r="A574" s="89" t="s">
        <v>882</v>
      </c>
      <c r="B574" s="67">
        <v>806</v>
      </c>
      <c r="C574" s="56" t="s">
        <v>153</v>
      </c>
      <c r="D574" s="56" t="s">
        <v>153</v>
      </c>
      <c r="E574" s="56" t="s">
        <v>752</v>
      </c>
      <c r="F574" s="56"/>
      <c r="G574" s="82">
        <f>SUM(G575,G577)</f>
        <v>9363.4</v>
      </c>
      <c r="H574" s="32"/>
    </row>
    <row r="575" spans="1:8" ht="18" customHeight="1" hidden="1">
      <c r="A575" s="97" t="s">
        <v>697</v>
      </c>
      <c r="B575" s="67">
        <v>806</v>
      </c>
      <c r="C575" s="56" t="s">
        <v>153</v>
      </c>
      <c r="D575" s="56" t="s">
        <v>153</v>
      </c>
      <c r="E575" s="56" t="s">
        <v>701</v>
      </c>
      <c r="F575" s="56"/>
      <c r="G575" s="82">
        <f>SUM(G576)</f>
        <v>0</v>
      </c>
      <c r="H575" s="32"/>
    </row>
    <row r="576" spans="1:8" ht="19.5" customHeight="1" hidden="1">
      <c r="A576" s="89" t="s">
        <v>92</v>
      </c>
      <c r="B576" s="67">
        <v>806</v>
      </c>
      <c r="C576" s="56" t="s">
        <v>153</v>
      </c>
      <c r="D576" s="56" t="s">
        <v>153</v>
      </c>
      <c r="E576" s="56" t="s">
        <v>701</v>
      </c>
      <c r="F576" s="56" t="s">
        <v>764</v>
      </c>
      <c r="G576" s="82"/>
      <c r="H576" s="32"/>
    </row>
    <row r="577" spans="1:8" ht="19.5" customHeight="1">
      <c r="A577" s="97" t="s">
        <v>759</v>
      </c>
      <c r="B577" s="67">
        <v>806</v>
      </c>
      <c r="C577" s="56" t="s">
        <v>153</v>
      </c>
      <c r="D577" s="56" t="s">
        <v>153</v>
      </c>
      <c r="E577" s="56" t="s">
        <v>753</v>
      </c>
      <c r="F577" s="56"/>
      <c r="G577" s="82">
        <f>SUM(G578)</f>
        <v>9363.4</v>
      </c>
      <c r="H577" s="32"/>
    </row>
    <row r="578" spans="1:8" s="39" customFormat="1" ht="20.25" customHeight="1">
      <c r="A578" s="89" t="s">
        <v>92</v>
      </c>
      <c r="B578" s="67">
        <v>806</v>
      </c>
      <c r="C578" s="56" t="s">
        <v>153</v>
      </c>
      <c r="D578" s="56" t="s">
        <v>153</v>
      </c>
      <c r="E578" s="56" t="s">
        <v>753</v>
      </c>
      <c r="F578" s="56" t="s">
        <v>764</v>
      </c>
      <c r="G578" s="141">
        <v>9363.4</v>
      </c>
      <c r="H578" s="32"/>
    </row>
    <row r="579" spans="1:8" s="40" customFormat="1" ht="32.25" customHeight="1">
      <c r="A579" s="97" t="s">
        <v>902</v>
      </c>
      <c r="B579" s="67">
        <v>806</v>
      </c>
      <c r="C579" s="56" t="s">
        <v>153</v>
      </c>
      <c r="D579" s="56" t="s">
        <v>153</v>
      </c>
      <c r="E579" s="56" t="s">
        <v>261</v>
      </c>
      <c r="F579" s="56"/>
      <c r="G579" s="82">
        <f>SUM(G580,G582)</f>
        <v>1381.2</v>
      </c>
      <c r="H579" s="32"/>
    </row>
    <row r="580" spans="1:8" ht="19.5" customHeight="1" hidden="1">
      <c r="A580" s="97" t="s">
        <v>697</v>
      </c>
      <c r="B580" s="67">
        <v>806</v>
      </c>
      <c r="C580" s="56" t="s">
        <v>153</v>
      </c>
      <c r="D580" s="56" t="s">
        <v>153</v>
      </c>
      <c r="E580" s="56" t="s">
        <v>705</v>
      </c>
      <c r="F580" s="56"/>
      <c r="G580" s="82">
        <f>SUM(G581)</f>
        <v>0</v>
      </c>
      <c r="H580" s="32"/>
    </row>
    <row r="581" spans="1:8" ht="16.5" hidden="1">
      <c r="A581" s="89" t="s">
        <v>92</v>
      </c>
      <c r="B581" s="67">
        <v>806</v>
      </c>
      <c r="C581" s="56" t="s">
        <v>153</v>
      </c>
      <c r="D581" s="56" t="s">
        <v>153</v>
      </c>
      <c r="E581" s="56" t="s">
        <v>705</v>
      </c>
      <c r="F581" s="56" t="s">
        <v>764</v>
      </c>
      <c r="G581" s="82"/>
      <c r="H581" s="32"/>
    </row>
    <row r="582" spans="1:8" ht="18" customHeight="1">
      <c r="A582" s="97" t="s">
        <v>759</v>
      </c>
      <c r="B582" s="67">
        <v>806</v>
      </c>
      <c r="C582" s="56" t="s">
        <v>153</v>
      </c>
      <c r="D582" s="56" t="s">
        <v>153</v>
      </c>
      <c r="E582" s="56" t="s">
        <v>262</v>
      </c>
      <c r="F582" s="56"/>
      <c r="G582" s="82">
        <f>SUM(G583)</f>
        <v>1381.2</v>
      </c>
      <c r="H582" s="32"/>
    </row>
    <row r="583" spans="1:8" ht="18.75" customHeight="1">
      <c r="A583" s="89" t="s">
        <v>92</v>
      </c>
      <c r="B583" s="67">
        <v>806</v>
      </c>
      <c r="C583" s="56" t="s">
        <v>153</v>
      </c>
      <c r="D583" s="56" t="s">
        <v>153</v>
      </c>
      <c r="E583" s="56" t="s">
        <v>262</v>
      </c>
      <c r="F583" s="56" t="s">
        <v>764</v>
      </c>
      <c r="G583" s="141">
        <v>1381.2</v>
      </c>
      <c r="H583" s="32"/>
    </row>
    <row r="584" spans="1:8" ht="18.75" customHeight="1">
      <c r="A584" s="89" t="s">
        <v>903</v>
      </c>
      <c r="B584" s="67">
        <v>806</v>
      </c>
      <c r="C584" s="56" t="s">
        <v>153</v>
      </c>
      <c r="D584" s="56" t="s">
        <v>153</v>
      </c>
      <c r="E584" s="56" t="s">
        <v>492</v>
      </c>
      <c r="F584" s="56"/>
      <c r="G584" s="82">
        <f>G585</f>
        <v>5052.8</v>
      </c>
      <c r="H584" s="32"/>
    </row>
    <row r="585" spans="1:8" ht="18.75" customHeight="1">
      <c r="A585" s="89" t="s">
        <v>904</v>
      </c>
      <c r="B585" s="67">
        <v>806</v>
      </c>
      <c r="C585" s="56" t="s">
        <v>153</v>
      </c>
      <c r="D585" s="56" t="s">
        <v>153</v>
      </c>
      <c r="E585" s="56" t="s">
        <v>644</v>
      </c>
      <c r="F585" s="56"/>
      <c r="G585" s="82">
        <f>G586+G590+G592+G588</f>
        <v>5052.8</v>
      </c>
      <c r="H585" s="32"/>
    </row>
    <row r="586" spans="1:8" ht="37.5" customHeight="1">
      <c r="A586" s="88" t="s">
        <v>611</v>
      </c>
      <c r="B586" s="67">
        <v>806</v>
      </c>
      <c r="C586" s="56" t="s">
        <v>153</v>
      </c>
      <c r="D586" s="56" t="s">
        <v>153</v>
      </c>
      <c r="E586" s="56" t="s">
        <v>643</v>
      </c>
      <c r="F586" s="56"/>
      <c r="G586" s="82">
        <f>G587</f>
        <v>3882.4</v>
      </c>
      <c r="H586" s="32"/>
    </row>
    <row r="587" spans="1:8" ht="23.25" customHeight="1">
      <c r="A587" s="104" t="s">
        <v>632</v>
      </c>
      <c r="B587" s="67">
        <v>806</v>
      </c>
      <c r="C587" s="56" t="s">
        <v>153</v>
      </c>
      <c r="D587" s="56" t="s">
        <v>153</v>
      </c>
      <c r="E587" s="56" t="s">
        <v>643</v>
      </c>
      <c r="F587" s="56" t="s">
        <v>936</v>
      </c>
      <c r="G587" s="141">
        <v>3882.4</v>
      </c>
      <c r="H587" s="32"/>
    </row>
    <row r="588" spans="1:8" ht="32.25" customHeight="1">
      <c r="A588" s="100" t="s">
        <v>849</v>
      </c>
      <c r="B588" s="67">
        <v>806</v>
      </c>
      <c r="C588" s="56" t="s">
        <v>153</v>
      </c>
      <c r="D588" s="56" t="s">
        <v>153</v>
      </c>
      <c r="E588" s="56" t="s">
        <v>850</v>
      </c>
      <c r="F588" s="56"/>
      <c r="G588" s="83">
        <f>G589</f>
        <v>49.2</v>
      </c>
      <c r="H588" s="32"/>
    </row>
    <row r="589" spans="1:8" ht="18" customHeight="1">
      <c r="A589" s="100" t="s">
        <v>15</v>
      </c>
      <c r="B589" s="67">
        <v>806</v>
      </c>
      <c r="C589" s="56" t="s">
        <v>153</v>
      </c>
      <c r="D589" s="56" t="s">
        <v>153</v>
      </c>
      <c r="E589" s="56" t="s">
        <v>850</v>
      </c>
      <c r="F589" s="56" t="s">
        <v>936</v>
      </c>
      <c r="G589" s="141">
        <v>49.2</v>
      </c>
      <c r="H589" s="32"/>
    </row>
    <row r="590" spans="1:8" ht="34.5" customHeight="1">
      <c r="A590" s="88" t="s">
        <v>852</v>
      </c>
      <c r="B590" s="67">
        <v>806</v>
      </c>
      <c r="C590" s="56" t="s">
        <v>153</v>
      </c>
      <c r="D590" s="56" t="s">
        <v>153</v>
      </c>
      <c r="E590" s="56" t="s">
        <v>401</v>
      </c>
      <c r="F590" s="56"/>
      <c r="G590" s="83">
        <f>G591</f>
        <v>204.5</v>
      </c>
      <c r="H590" s="32"/>
    </row>
    <row r="591" spans="1:8" ht="21" customHeight="1">
      <c r="A591" s="104" t="s">
        <v>632</v>
      </c>
      <c r="B591" s="67">
        <v>806</v>
      </c>
      <c r="C591" s="56" t="s">
        <v>153</v>
      </c>
      <c r="D591" s="56" t="s">
        <v>153</v>
      </c>
      <c r="E591" s="56" t="s">
        <v>401</v>
      </c>
      <c r="F591" s="56" t="s">
        <v>936</v>
      </c>
      <c r="G591" s="141">
        <v>204.5</v>
      </c>
      <c r="H591" s="32"/>
    </row>
    <row r="592" spans="1:8" ht="33" customHeight="1">
      <c r="A592" s="100" t="s">
        <v>218</v>
      </c>
      <c r="B592" s="67">
        <v>806</v>
      </c>
      <c r="C592" s="56" t="s">
        <v>153</v>
      </c>
      <c r="D592" s="56" t="s">
        <v>153</v>
      </c>
      <c r="E592" s="56" t="s">
        <v>12</v>
      </c>
      <c r="F592" s="56"/>
      <c r="G592" s="83">
        <f>G593</f>
        <v>916.7</v>
      </c>
      <c r="H592" s="32"/>
    </row>
    <row r="593" spans="1:8" ht="20.25" customHeight="1">
      <c r="A593" s="100" t="s">
        <v>15</v>
      </c>
      <c r="B593" s="67">
        <v>806</v>
      </c>
      <c r="C593" s="56" t="s">
        <v>153</v>
      </c>
      <c r="D593" s="56" t="s">
        <v>153</v>
      </c>
      <c r="E593" s="56" t="s">
        <v>12</v>
      </c>
      <c r="F593" s="56" t="s">
        <v>936</v>
      </c>
      <c r="G593" s="83">
        <v>916.7</v>
      </c>
      <c r="H593" s="32"/>
    </row>
    <row r="594" spans="1:8" ht="18.75" customHeight="1">
      <c r="A594" s="86" t="s">
        <v>554</v>
      </c>
      <c r="B594" s="67">
        <v>806</v>
      </c>
      <c r="C594" s="56" t="s">
        <v>153</v>
      </c>
      <c r="D594" s="56" t="s">
        <v>153</v>
      </c>
      <c r="E594" s="56" t="s">
        <v>555</v>
      </c>
      <c r="F594" s="56"/>
      <c r="G594" s="82">
        <f>SUM(G597,G595)</f>
        <v>2499.9</v>
      </c>
      <c r="H594" s="32"/>
    </row>
    <row r="595" spans="1:8" ht="33.75" customHeight="1" hidden="1">
      <c r="A595" s="86" t="s">
        <v>645</v>
      </c>
      <c r="B595" s="67">
        <v>806</v>
      </c>
      <c r="C595" s="56" t="s">
        <v>153</v>
      </c>
      <c r="D595" s="56" t="s">
        <v>153</v>
      </c>
      <c r="E595" s="56" t="s">
        <v>646</v>
      </c>
      <c r="F595" s="56"/>
      <c r="G595" s="82"/>
      <c r="H595" s="32"/>
    </row>
    <row r="596" spans="1:8" ht="18.75" customHeight="1" hidden="1">
      <c r="A596" s="89" t="s">
        <v>803</v>
      </c>
      <c r="B596" s="67">
        <v>806</v>
      </c>
      <c r="C596" s="56" t="s">
        <v>153</v>
      </c>
      <c r="D596" s="56" t="s">
        <v>153</v>
      </c>
      <c r="E596" s="56" t="s">
        <v>646</v>
      </c>
      <c r="F596" s="56" t="s">
        <v>419</v>
      </c>
      <c r="G596" s="82"/>
      <c r="H596" s="32"/>
    </row>
    <row r="597" spans="1:8" ht="35.25" customHeight="1">
      <c r="A597" s="88" t="s">
        <v>853</v>
      </c>
      <c r="B597" s="67">
        <v>806</v>
      </c>
      <c r="C597" s="56" t="s">
        <v>153</v>
      </c>
      <c r="D597" s="56" t="s">
        <v>153</v>
      </c>
      <c r="E597" s="56" t="s">
        <v>191</v>
      </c>
      <c r="F597" s="56"/>
      <c r="G597" s="82">
        <f>SUM(G598)</f>
        <v>2499.9</v>
      </c>
      <c r="H597" s="32"/>
    </row>
    <row r="598" spans="1:8" ht="22.5" customHeight="1">
      <c r="A598" s="104" t="s">
        <v>632</v>
      </c>
      <c r="B598" s="67">
        <v>806</v>
      </c>
      <c r="C598" s="56" t="s">
        <v>153</v>
      </c>
      <c r="D598" s="56" t="s">
        <v>153</v>
      </c>
      <c r="E598" s="56" t="s">
        <v>191</v>
      </c>
      <c r="F598" s="56" t="s">
        <v>936</v>
      </c>
      <c r="G598" s="141">
        <v>2499.9</v>
      </c>
      <c r="H598" s="32"/>
    </row>
    <row r="599" spans="1:8" ht="18.75" customHeight="1">
      <c r="A599" s="105" t="s">
        <v>517</v>
      </c>
      <c r="B599" s="67">
        <v>806</v>
      </c>
      <c r="C599" s="56" t="s">
        <v>153</v>
      </c>
      <c r="D599" s="56" t="s">
        <v>153</v>
      </c>
      <c r="E599" s="56" t="s">
        <v>511</v>
      </c>
      <c r="F599" s="56"/>
      <c r="G599" s="82">
        <f>G600</f>
        <v>3908.1</v>
      </c>
      <c r="H599" s="32"/>
    </row>
    <row r="600" spans="1:8" ht="20.25" customHeight="1">
      <c r="A600" s="105" t="s">
        <v>554</v>
      </c>
      <c r="B600" s="67">
        <v>806</v>
      </c>
      <c r="C600" s="56" t="s">
        <v>153</v>
      </c>
      <c r="D600" s="56" t="s">
        <v>153</v>
      </c>
      <c r="E600" s="56" t="s">
        <v>512</v>
      </c>
      <c r="F600" s="56"/>
      <c r="G600" s="82">
        <f>G601+G603</f>
        <v>3908.1</v>
      </c>
      <c r="H600" s="32"/>
    </row>
    <row r="601" spans="1:8" ht="18" customHeight="1">
      <c r="A601" s="97" t="s">
        <v>360</v>
      </c>
      <c r="B601" s="67">
        <v>806</v>
      </c>
      <c r="C601" s="56" t="s">
        <v>153</v>
      </c>
      <c r="D601" s="56" t="s">
        <v>153</v>
      </c>
      <c r="E601" s="56" t="s">
        <v>522</v>
      </c>
      <c r="F601" s="56"/>
      <c r="G601" s="82">
        <f>SUM(G602)</f>
        <v>628</v>
      </c>
      <c r="H601" s="32"/>
    </row>
    <row r="602" spans="1:8" ht="18" customHeight="1">
      <c r="A602" s="96" t="s">
        <v>632</v>
      </c>
      <c r="B602" s="67">
        <v>806</v>
      </c>
      <c r="C602" s="56" t="s">
        <v>153</v>
      </c>
      <c r="D602" s="56" t="s">
        <v>153</v>
      </c>
      <c r="E602" s="56" t="s">
        <v>522</v>
      </c>
      <c r="F602" s="56" t="s">
        <v>936</v>
      </c>
      <c r="G602" s="141">
        <v>628</v>
      </c>
      <c r="H602" s="32"/>
    </row>
    <row r="603" spans="1:8" ht="17.25" customHeight="1">
      <c r="A603" s="97" t="s">
        <v>37</v>
      </c>
      <c r="B603" s="67">
        <v>806</v>
      </c>
      <c r="C603" s="56" t="s">
        <v>153</v>
      </c>
      <c r="D603" s="56" t="s">
        <v>153</v>
      </c>
      <c r="E603" s="56" t="s">
        <v>518</v>
      </c>
      <c r="F603" s="56"/>
      <c r="G603" s="82">
        <f>SUM(G604)</f>
        <v>3280.1</v>
      </c>
      <c r="H603" s="32"/>
    </row>
    <row r="604" spans="1:8" ht="20.25" customHeight="1">
      <c r="A604" s="104" t="s">
        <v>632</v>
      </c>
      <c r="B604" s="67">
        <v>806</v>
      </c>
      <c r="C604" s="56" t="s">
        <v>153</v>
      </c>
      <c r="D604" s="56" t="s">
        <v>153</v>
      </c>
      <c r="E604" s="56" t="s">
        <v>518</v>
      </c>
      <c r="F604" s="56" t="s">
        <v>936</v>
      </c>
      <c r="G604" s="141">
        <v>3280.1</v>
      </c>
      <c r="H604" s="32"/>
    </row>
    <row r="605" spans="1:8" ht="20.25" customHeight="1">
      <c r="A605" s="98" t="s">
        <v>201</v>
      </c>
      <c r="B605" s="67">
        <v>807</v>
      </c>
      <c r="C605" s="56"/>
      <c r="D605" s="56"/>
      <c r="E605" s="56"/>
      <c r="F605" s="56"/>
      <c r="G605" s="82">
        <f>SUM(G606,G628,G638,G643)</f>
        <v>28880.7</v>
      </c>
      <c r="H605" s="32"/>
    </row>
    <row r="606" spans="1:8" ht="19.5" customHeight="1">
      <c r="A606" s="108" t="s">
        <v>94</v>
      </c>
      <c r="B606" s="67">
        <v>807</v>
      </c>
      <c r="C606" s="56" t="s">
        <v>50</v>
      </c>
      <c r="D606" s="56"/>
      <c r="E606" s="56"/>
      <c r="F606" s="56"/>
      <c r="G606" s="82">
        <f>SUM(G607,G617,G621)</f>
        <v>27607.7</v>
      </c>
      <c r="H606" s="32"/>
    </row>
    <row r="607" spans="1:8" ht="33" customHeight="1">
      <c r="A607" s="97" t="s">
        <v>230</v>
      </c>
      <c r="B607" s="67">
        <v>807</v>
      </c>
      <c r="C607" s="56" t="s">
        <v>50</v>
      </c>
      <c r="D607" s="56" t="s">
        <v>54</v>
      </c>
      <c r="E607" s="56"/>
      <c r="F607" s="56"/>
      <c r="G607" s="82">
        <f>SUM(G608,G614)+G611</f>
        <v>27357.600000000002</v>
      </c>
      <c r="H607" s="32"/>
    </row>
    <row r="608" spans="1:8" ht="50.25" customHeight="1">
      <c r="A608" s="89" t="s">
        <v>140</v>
      </c>
      <c r="B608" s="67">
        <v>807</v>
      </c>
      <c r="C608" s="56" t="s">
        <v>50</v>
      </c>
      <c r="D608" s="56" t="s">
        <v>54</v>
      </c>
      <c r="E608" s="56" t="s">
        <v>141</v>
      </c>
      <c r="F608" s="56"/>
      <c r="G608" s="82">
        <f>SUM(G609)</f>
        <v>26236.9</v>
      </c>
      <c r="H608" s="32"/>
    </row>
    <row r="609" spans="1:8" ht="18.75" customHeight="1">
      <c r="A609" s="89" t="s">
        <v>775</v>
      </c>
      <c r="B609" s="67">
        <v>807</v>
      </c>
      <c r="C609" s="56" t="s">
        <v>50</v>
      </c>
      <c r="D609" s="56" t="s">
        <v>54</v>
      </c>
      <c r="E609" s="56" t="s">
        <v>143</v>
      </c>
      <c r="F609" s="56"/>
      <c r="G609" s="82">
        <f>SUM(G610)</f>
        <v>26236.9</v>
      </c>
      <c r="H609" s="32"/>
    </row>
    <row r="610" spans="1:8" ht="18.75" customHeight="1">
      <c r="A610" s="86" t="s">
        <v>514</v>
      </c>
      <c r="B610" s="67">
        <v>807</v>
      </c>
      <c r="C610" s="56" t="s">
        <v>50</v>
      </c>
      <c r="D610" s="56" t="s">
        <v>54</v>
      </c>
      <c r="E610" s="56" t="s">
        <v>143</v>
      </c>
      <c r="F610" s="56" t="s">
        <v>358</v>
      </c>
      <c r="G610" s="141">
        <v>26236.9</v>
      </c>
      <c r="H610" s="32"/>
    </row>
    <row r="611" spans="1:8" ht="18.75" customHeight="1">
      <c r="A611" s="131" t="s">
        <v>232</v>
      </c>
      <c r="B611" s="67">
        <v>807</v>
      </c>
      <c r="C611" s="56" t="s">
        <v>50</v>
      </c>
      <c r="D611" s="56" t="s">
        <v>54</v>
      </c>
      <c r="E611" s="56" t="s">
        <v>664</v>
      </c>
      <c r="F611" s="56"/>
      <c r="G611" s="83">
        <f>G612</f>
        <v>858.3</v>
      </c>
      <c r="H611" s="32"/>
    </row>
    <row r="612" spans="1:8" ht="18.75" customHeight="1">
      <c r="A612" s="131" t="s">
        <v>627</v>
      </c>
      <c r="B612" s="67">
        <v>807</v>
      </c>
      <c r="C612" s="56" t="s">
        <v>50</v>
      </c>
      <c r="D612" s="56" t="s">
        <v>54</v>
      </c>
      <c r="E612" s="56" t="s">
        <v>626</v>
      </c>
      <c r="F612" s="56"/>
      <c r="G612" s="83">
        <f>G613</f>
        <v>858.3</v>
      </c>
      <c r="H612" s="32"/>
    </row>
    <row r="613" spans="1:8" ht="18.75" customHeight="1">
      <c r="A613" s="86" t="s">
        <v>514</v>
      </c>
      <c r="B613" s="67">
        <v>807</v>
      </c>
      <c r="C613" s="56" t="s">
        <v>50</v>
      </c>
      <c r="D613" s="56" t="s">
        <v>54</v>
      </c>
      <c r="E613" s="56" t="s">
        <v>626</v>
      </c>
      <c r="F613" s="56" t="s">
        <v>358</v>
      </c>
      <c r="G613" s="141">
        <v>858.3</v>
      </c>
      <c r="H613" s="32"/>
    </row>
    <row r="614" spans="1:8" ht="18.75" customHeight="1">
      <c r="A614" s="86" t="s">
        <v>816</v>
      </c>
      <c r="B614" s="67">
        <v>807</v>
      </c>
      <c r="C614" s="56" t="s">
        <v>50</v>
      </c>
      <c r="D614" s="56" t="s">
        <v>54</v>
      </c>
      <c r="E614" s="56" t="s">
        <v>124</v>
      </c>
      <c r="F614" s="56"/>
      <c r="G614" s="82">
        <f>G615</f>
        <v>262.4</v>
      </c>
      <c r="H614" s="32"/>
    </row>
    <row r="615" spans="1:8" ht="34.5" customHeight="1">
      <c r="A615" s="90" t="s">
        <v>854</v>
      </c>
      <c r="B615" s="67">
        <v>807</v>
      </c>
      <c r="C615" s="56" t="s">
        <v>50</v>
      </c>
      <c r="D615" s="56" t="s">
        <v>54</v>
      </c>
      <c r="E615" s="56" t="s">
        <v>496</v>
      </c>
      <c r="F615" s="56"/>
      <c r="G615" s="82">
        <f>G616</f>
        <v>262.4</v>
      </c>
      <c r="H615" s="32"/>
    </row>
    <row r="616" spans="1:8" ht="18.75" customHeight="1">
      <c r="A616" s="90" t="s">
        <v>809</v>
      </c>
      <c r="B616" s="67">
        <v>807</v>
      </c>
      <c r="C616" s="56" t="s">
        <v>50</v>
      </c>
      <c r="D616" s="56" t="s">
        <v>54</v>
      </c>
      <c r="E616" s="56" t="s">
        <v>496</v>
      </c>
      <c r="F616" s="56" t="s">
        <v>356</v>
      </c>
      <c r="G616" s="141">
        <v>262.4</v>
      </c>
      <c r="H616" s="32"/>
    </row>
    <row r="617" spans="1:8" ht="20.25" customHeight="1" hidden="1">
      <c r="A617" s="97" t="s">
        <v>481</v>
      </c>
      <c r="B617" s="67">
        <v>807</v>
      </c>
      <c r="C617" s="56" t="s">
        <v>50</v>
      </c>
      <c r="D617" s="56" t="s">
        <v>158</v>
      </c>
      <c r="E617" s="56"/>
      <c r="F617" s="56"/>
      <c r="G617" s="82">
        <f>SUM(G618)</f>
        <v>0</v>
      </c>
      <c r="H617" s="32"/>
    </row>
    <row r="618" spans="1:8" ht="18.75" customHeight="1" hidden="1">
      <c r="A618" s="97" t="s">
        <v>814</v>
      </c>
      <c r="B618" s="67">
        <v>807</v>
      </c>
      <c r="C618" s="56" t="s">
        <v>50</v>
      </c>
      <c r="D618" s="56" t="s">
        <v>158</v>
      </c>
      <c r="E618" s="56" t="s">
        <v>480</v>
      </c>
      <c r="F618" s="56"/>
      <c r="G618" s="82">
        <f>SUM(G619)</f>
        <v>0</v>
      </c>
      <c r="H618" s="32"/>
    </row>
    <row r="619" spans="1:8" ht="19.5" customHeight="1" hidden="1">
      <c r="A619" s="97" t="s">
        <v>735</v>
      </c>
      <c r="B619" s="67">
        <v>807</v>
      </c>
      <c r="C619" s="56" t="s">
        <v>50</v>
      </c>
      <c r="D619" s="56" t="s">
        <v>158</v>
      </c>
      <c r="E619" s="56" t="s">
        <v>736</v>
      </c>
      <c r="F619" s="56"/>
      <c r="G619" s="82">
        <f>SUM(G620)</f>
        <v>0</v>
      </c>
      <c r="H619" s="32"/>
    </row>
    <row r="620" spans="1:8" ht="19.5" customHeight="1" hidden="1">
      <c r="A620" s="97" t="s">
        <v>268</v>
      </c>
      <c r="B620" s="67">
        <v>807</v>
      </c>
      <c r="C620" s="56" t="s">
        <v>50</v>
      </c>
      <c r="D620" s="56" t="s">
        <v>158</v>
      </c>
      <c r="E620" s="56" t="s">
        <v>736</v>
      </c>
      <c r="F620" s="56" t="s">
        <v>756</v>
      </c>
      <c r="G620" s="141"/>
      <c r="H620" s="32"/>
    </row>
    <row r="621" spans="1:8" ht="18.75" customHeight="1">
      <c r="A621" s="97" t="s">
        <v>483</v>
      </c>
      <c r="B621" s="67">
        <v>807</v>
      </c>
      <c r="C621" s="56" t="s">
        <v>50</v>
      </c>
      <c r="D621" s="56" t="s">
        <v>710</v>
      </c>
      <c r="E621" s="56"/>
      <c r="F621" s="56"/>
      <c r="G621" s="82">
        <f>SUM(G622,G625)</f>
        <v>250.1</v>
      </c>
      <c r="H621" s="32"/>
    </row>
    <row r="622" spans="1:8" ht="19.5" customHeight="1">
      <c r="A622" s="105" t="s">
        <v>99</v>
      </c>
      <c r="B622" s="67">
        <v>807</v>
      </c>
      <c r="C622" s="56" t="s">
        <v>50</v>
      </c>
      <c r="D622" s="56" t="s">
        <v>710</v>
      </c>
      <c r="E622" s="56" t="s">
        <v>510</v>
      </c>
      <c r="F622" s="56"/>
      <c r="G622" s="82">
        <f>SUM(G624)</f>
        <v>250.1</v>
      </c>
      <c r="H622" s="32"/>
    </row>
    <row r="623" spans="1:8" ht="18.75" customHeight="1">
      <c r="A623" s="89" t="s">
        <v>113</v>
      </c>
      <c r="B623" s="67">
        <v>807</v>
      </c>
      <c r="C623" s="56" t="s">
        <v>50</v>
      </c>
      <c r="D623" s="56" t="s">
        <v>710</v>
      </c>
      <c r="E623" s="56" t="s">
        <v>580</v>
      </c>
      <c r="F623" s="56"/>
      <c r="G623" s="82">
        <f>SUM(G624)</f>
        <v>250.1</v>
      </c>
      <c r="H623" s="32"/>
    </row>
    <row r="624" spans="1:8" ht="18" customHeight="1">
      <c r="A624" s="86" t="s">
        <v>514</v>
      </c>
      <c r="B624" s="67">
        <v>807</v>
      </c>
      <c r="C624" s="56" t="s">
        <v>50</v>
      </c>
      <c r="D624" s="56" t="s">
        <v>710</v>
      </c>
      <c r="E624" s="56" t="s">
        <v>580</v>
      </c>
      <c r="F624" s="56" t="s">
        <v>358</v>
      </c>
      <c r="G624" s="141">
        <v>250.1</v>
      </c>
      <c r="H624" s="32"/>
    </row>
    <row r="625" spans="1:8" ht="18" customHeight="1" hidden="1">
      <c r="A625" s="86" t="s">
        <v>123</v>
      </c>
      <c r="B625" s="67">
        <v>807</v>
      </c>
      <c r="C625" s="56" t="s">
        <v>50</v>
      </c>
      <c r="D625" s="56" t="s">
        <v>710</v>
      </c>
      <c r="E625" s="56" t="s">
        <v>124</v>
      </c>
      <c r="F625" s="56"/>
      <c r="G625" s="141"/>
      <c r="H625" s="32"/>
    </row>
    <row r="626" spans="1:8" ht="32.25" customHeight="1" hidden="1">
      <c r="A626" s="90" t="s">
        <v>490</v>
      </c>
      <c r="B626" s="67">
        <v>807</v>
      </c>
      <c r="C626" s="56" t="s">
        <v>50</v>
      </c>
      <c r="D626" s="56" t="s">
        <v>710</v>
      </c>
      <c r="E626" s="56" t="s">
        <v>496</v>
      </c>
      <c r="F626" s="56"/>
      <c r="G626" s="141"/>
      <c r="H626" s="32"/>
    </row>
    <row r="627" spans="1:8" ht="18" customHeight="1" hidden="1">
      <c r="A627" s="90" t="s">
        <v>264</v>
      </c>
      <c r="B627" s="67">
        <v>807</v>
      </c>
      <c r="C627" s="56" t="s">
        <v>50</v>
      </c>
      <c r="D627" s="56" t="s">
        <v>710</v>
      </c>
      <c r="E627" s="56" t="s">
        <v>496</v>
      </c>
      <c r="F627" s="56" t="s">
        <v>356</v>
      </c>
      <c r="G627" s="141"/>
      <c r="H627" s="32"/>
    </row>
    <row r="628" spans="1:8" ht="18" customHeight="1" hidden="1">
      <c r="A628" s="98" t="s">
        <v>639</v>
      </c>
      <c r="B628" s="67">
        <v>807</v>
      </c>
      <c r="C628" s="56" t="s">
        <v>53</v>
      </c>
      <c r="D628" s="56"/>
      <c r="E628" s="56"/>
      <c r="F628" s="56"/>
      <c r="G628" s="141"/>
      <c r="H628" s="32"/>
    </row>
    <row r="629" spans="1:8" ht="18" customHeight="1" hidden="1">
      <c r="A629" s="86" t="s">
        <v>16</v>
      </c>
      <c r="B629" s="67">
        <v>807</v>
      </c>
      <c r="C629" s="56" t="s">
        <v>53</v>
      </c>
      <c r="D629" s="56" t="s">
        <v>50</v>
      </c>
      <c r="E629" s="56"/>
      <c r="F629" s="56"/>
      <c r="G629" s="141"/>
      <c r="H629" s="32"/>
    </row>
    <row r="630" spans="1:8" ht="18" customHeight="1" hidden="1">
      <c r="A630" s="86" t="s">
        <v>18</v>
      </c>
      <c r="B630" s="67">
        <v>807</v>
      </c>
      <c r="C630" s="56" t="s">
        <v>53</v>
      </c>
      <c r="D630" s="56" t="s">
        <v>50</v>
      </c>
      <c r="E630" s="56" t="s">
        <v>17</v>
      </c>
      <c r="F630" s="56"/>
      <c r="G630" s="141"/>
      <c r="H630" s="32"/>
    </row>
    <row r="631" spans="1:8" ht="18" customHeight="1" hidden="1">
      <c r="A631" s="86" t="s">
        <v>21</v>
      </c>
      <c r="B631" s="67">
        <v>807</v>
      </c>
      <c r="C631" s="56" t="s">
        <v>53</v>
      </c>
      <c r="D631" s="56" t="s">
        <v>50</v>
      </c>
      <c r="E631" s="56" t="s">
        <v>20</v>
      </c>
      <c r="F631" s="56"/>
      <c r="G631" s="141"/>
      <c r="H631" s="32"/>
    </row>
    <row r="632" spans="1:8" ht="18" customHeight="1" hidden="1">
      <c r="A632" s="89" t="s">
        <v>92</v>
      </c>
      <c r="B632" s="67">
        <v>807</v>
      </c>
      <c r="C632" s="56" t="s">
        <v>53</v>
      </c>
      <c r="D632" s="56" t="s">
        <v>50</v>
      </c>
      <c r="E632" s="56" t="s">
        <v>20</v>
      </c>
      <c r="F632" s="56" t="s">
        <v>764</v>
      </c>
      <c r="G632" s="141"/>
      <c r="H632" s="32"/>
    </row>
    <row r="633" spans="1:8" ht="37.5" customHeight="1" hidden="1">
      <c r="A633" s="89" t="s">
        <v>799</v>
      </c>
      <c r="B633" s="67">
        <v>807</v>
      </c>
      <c r="C633" s="56" t="s">
        <v>53</v>
      </c>
      <c r="D633" s="56" t="s">
        <v>50</v>
      </c>
      <c r="E633" s="56" t="s">
        <v>781</v>
      </c>
      <c r="F633" s="56"/>
      <c r="G633" s="141"/>
      <c r="H633" s="32"/>
    </row>
    <row r="634" spans="1:8" ht="18.75" customHeight="1" hidden="1">
      <c r="A634" s="89" t="s">
        <v>92</v>
      </c>
      <c r="B634" s="67">
        <v>807</v>
      </c>
      <c r="C634" s="56" t="s">
        <v>53</v>
      </c>
      <c r="D634" s="56" t="s">
        <v>50</v>
      </c>
      <c r="E634" s="56" t="s">
        <v>781</v>
      </c>
      <c r="F634" s="56" t="s">
        <v>764</v>
      </c>
      <c r="G634" s="141"/>
      <c r="H634" s="32"/>
    </row>
    <row r="635" spans="1:8" ht="18.75" customHeight="1" hidden="1">
      <c r="A635" s="89" t="s">
        <v>454</v>
      </c>
      <c r="B635" s="67">
        <v>807</v>
      </c>
      <c r="C635" s="56" t="s">
        <v>53</v>
      </c>
      <c r="D635" s="56" t="s">
        <v>50</v>
      </c>
      <c r="E635" s="56" t="s">
        <v>555</v>
      </c>
      <c r="F635" s="56"/>
      <c r="G635" s="141"/>
      <c r="H635" s="32"/>
    </row>
    <row r="636" spans="1:8" ht="39" customHeight="1" hidden="1">
      <c r="A636" s="89" t="s">
        <v>793</v>
      </c>
      <c r="B636" s="67">
        <v>807</v>
      </c>
      <c r="C636" s="56" t="s">
        <v>53</v>
      </c>
      <c r="D636" s="56" t="s">
        <v>50</v>
      </c>
      <c r="E636" s="56" t="s">
        <v>800</v>
      </c>
      <c r="F636" s="56"/>
      <c r="G636" s="141"/>
      <c r="H636" s="32"/>
    </row>
    <row r="637" spans="1:8" ht="18.75" customHeight="1" hidden="1">
      <c r="A637" s="89" t="s">
        <v>92</v>
      </c>
      <c r="B637" s="67">
        <v>807</v>
      </c>
      <c r="C637" s="56" t="s">
        <v>53</v>
      </c>
      <c r="D637" s="56" t="s">
        <v>50</v>
      </c>
      <c r="E637" s="56" t="s">
        <v>800</v>
      </c>
      <c r="F637" s="56" t="s">
        <v>764</v>
      </c>
      <c r="G637" s="141"/>
      <c r="H637" s="32"/>
    </row>
    <row r="638" spans="1:8" ht="18.75" customHeight="1" hidden="1">
      <c r="A638" s="97" t="s">
        <v>530</v>
      </c>
      <c r="B638" s="67">
        <v>807</v>
      </c>
      <c r="C638" s="56" t="s">
        <v>729</v>
      </c>
      <c r="D638" s="56"/>
      <c r="E638" s="56"/>
      <c r="F638" s="56"/>
      <c r="G638" s="141"/>
      <c r="H638" s="32"/>
    </row>
    <row r="639" spans="1:8" ht="18.75" customHeight="1" hidden="1">
      <c r="A639" s="97" t="s">
        <v>388</v>
      </c>
      <c r="B639" s="67">
        <v>807</v>
      </c>
      <c r="C639" s="56" t="s">
        <v>729</v>
      </c>
      <c r="D639" s="56" t="s">
        <v>729</v>
      </c>
      <c r="E639" s="56"/>
      <c r="F639" s="56"/>
      <c r="G639" s="141"/>
      <c r="H639" s="32"/>
    </row>
    <row r="640" spans="1:8" ht="18.75" customHeight="1" hidden="1">
      <c r="A640" s="89" t="s">
        <v>367</v>
      </c>
      <c r="B640" s="67">
        <v>807</v>
      </c>
      <c r="C640" s="56" t="s">
        <v>729</v>
      </c>
      <c r="D640" s="56" t="s">
        <v>729</v>
      </c>
      <c r="E640" s="56" t="s">
        <v>695</v>
      </c>
      <c r="F640" s="56"/>
      <c r="G640" s="141"/>
      <c r="H640" s="32"/>
    </row>
    <row r="641" spans="1:8" ht="18.75" customHeight="1" hidden="1">
      <c r="A641" s="105" t="s">
        <v>479</v>
      </c>
      <c r="B641" s="67">
        <v>807</v>
      </c>
      <c r="C641" s="56" t="s">
        <v>729</v>
      </c>
      <c r="D641" s="56" t="s">
        <v>729</v>
      </c>
      <c r="E641" s="56" t="s">
        <v>737</v>
      </c>
      <c r="F641" s="56"/>
      <c r="G641" s="141"/>
      <c r="H641" s="32"/>
    </row>
    <row r="642" spans="1:8" ht="18.75" customHeight="1" hidden="1">
      <c r="A642" s="97" t="s">
        <v>757</v>
      </c>
      <c r="B642" s="67">
        <v>807</v>
      </c>
      <c r="C642" s="56" t="s">
        <v>729</v>
      </c>
      <c r="D642" s="56" t="s">
        <v>729</v>
      </c>
      <c r="E642" s="56" t="s">
        <v>737</v>
      </c>
      <c r="F642" s="56" t="s">
        <v>756</v>
      </c>
      <c r="G642" s="141"/>
      <c r="H642" s="32"/>
    </row>
    <row r="643" spans="1:8" ht="18.75" customHeight="1">
      <c r="A643" s="97" t="s">
        <v>634</v>
      </c>
      <c r="B643" s="67">
        <v>807</v>
      </c>
      <c r="C643" s="56" t="s">
        <v>710</v>
      </c>
      <c r="D643" s="56"/>
      <c r="E643" s="56"/>
      <c r="F643" s="56"/>
      <c r="G643" s="82">
        <f>G644</f>
        <v>1273</v>
      </c>
      <c r="H643" s="32"/>
    </row>
    <row r="644" spans="1:8" ht="18.75" customHeight="1">
      <c r="A644" s="97" t="s">
        <v>938</v>
      </c>
      <c r="B644" s="67">
        <v>807</v>
      </c>
      <c r="C644" s="56" t="s">
        <v>710</v>
      </c>
      <c r="D644" s="56" t="s">
        <v>50</v>
      </c>
      <c r="E644" s="56"/>
      <c r="F644" s="56"/>
      <c r="G644" s="82">
        <f>G645</f>
        <v>1273</v>
      </c>
      <c r="H644" s="32"/>
    </row>
    <row r="645" spans="1:8" ht="18.75" customHeight="1">
      <c r="A645" s="97" t="s">
        <v>939</v>
      </c>
      <c r="B645" s="67">
        <v>807</v>
      </c>
      <c r="C645" s="56" t="s">
        <v>710</v>
      </c>
      <c r="D645" s="56" t="s">
        <v>50</v>
      </c>
      <c r="E645" s="56" t="s">
        <v>265</v>
      </c>
      <c r="F645" s="56"/>
      <c r="G645" s="82">
        <f>G646</f>
        <v>1273</v>
      </c>
      <c r="H645" s="32"/>
    </row>
    <row r="646" spans="1:8" ht="18.75" customHeight="1">
      <c r="A646" s="89" t="s">
        <v>267</v>
      </c>
      <c r="B646" s="67">
        <v>807</v>
      </c>
      <c r="C646" s="56" t="s">
        <v>710</v>
      </c>
      <c r="D646" s="56" t="s">
        <v>50</v>
      </c>
      <c r="E646" s="56" t="s">
        <v>266</v>
      </c>
      <c r="F646" s="56"/>
      <c r="G646" s="82">
        <f>G647</f>
        <v>1273</v>
      </c>
      <c r="H646" s="32"/>
    </row>
    <row r="647" spans="1:8" ht="18.75" customHeight="1">
      <c r="A647" s="97" t="s">
        <v>268</v>
      </c>
      <c r="B647" s="67">
        <v>807</v>
      </c>
      <c r="C647" s="56" t="s">
        <v>710</v>
      </c>
      <c r="D647" s="56" t="s">
        <v>50</v>
      </c>
      <c r="E647" s="56" t="s">
        <v>266</v>
      </c>
      <c r="F647" s="56" t="s">
        <v>756</v>
      </c>
      <c r="G647" s="141">
        <v>1273</v>
      </c>
      <c r="H647" s="32"/>
    </row>
    <row r="648" spans="1:8" s="39" customFormat="1" ht="19.5" customHeight="1">
      <c r="A648" s="98" t="s">
        <v>635</v>
      </c>
      <c r="B648" s="67">
        <v>808</v>
      </c>
      <c r="C648" s="56"/>
      <c r="D648" s="56"/>
      <c r="E648" s="56"/>
      <c r="F648" s="56"/>
      <c r="G648" s="82">
        <f>SUM(G668,G687,G658,G649,G761,G753)+G654</f>
        <v>297890.99999999994</v>
      </c>
      <c r="H648" s="32"/>
    </row>
    <row r="649" spans="1:7" s="32" customFormat="1" ht="19.5" customHeight="1" hidden="1">
      <c r="A649" s="108" t="s">
        <v>94</v>
      </c>
      <c r="B649" s="67">
        <v>808</v>
      </c>
      <c r="C649" s="56" t="s">
        <v>50</v>
      </c>
      <c r="D649" s="56"/>
      <c r="E649" s="56"/>
      <c r="F649" s="56"/>
      <c r="G649" s="82">
        <f>G650</f>
        <v>0</v>
      </c>
    </row>
    <row r="650" spans="1:7" s="32" customFormat="1" ht="19.5" customHeight="1" hidden="1">
      <c r="A650" s="97" t="s">
        <v>483</v>
      </c>
      <c r="B650" s="67">
        <v>808</v>
      </c>
      <c r="C650" s="56" t="s">
        <v>50</v>
      </c>
      <c r="D650" s="56" t="s">
        <v>710</v>
      </c>
      <c r="E650" s="56"/>
      <c r="F650" s="56"/>
      <c r="G650" s="82">
        <f>G651</f>
        <v>0</v>
      </c>
    </row>
    <row r="651" spans="1:7" s="32" customFormat="1" ht="19.5" customHeight="1" hidden="1">
      <c r="A651" s="105" t="s">
        <v>99</v>
      </c>
      <c r="B651" s="67">
        <v>808</v>
      </c>
      <c r="C651" s="56" t="s">
        <v>50</v>
      </c>
      <c r="D651" s="56" t="s">
        <v>710</v>
      </c>
      <c r="E651" s="56" t="s">
        <v>510</v>
      </c>
      <c r="F651" s="56"/>
      <c r="G651" s="82">
        <f>G652</f>
        <v>0</v>
      </c>
    </row>
    <row r="652" spans="1:7" s="32" customFormat="1" ht="19.5" customHeight="1" hidden="1">
      <c r="A652" s="89" t="s">
        <v>113</v>
      </c>
      <c r="B652" s="67">
        <v>808</v>
      </c>
      <c r="C652" s="56" t="s">
        <v>50</v>
      </c>
      <c r="D652" s="56" t="s">
        <v>710</v>
      </c>
      <c r="E652" s="56" t="s">
        <v>580</v>
      </c>
      <c r="F652" s="56"/>
      <c r="G652" s="82">
        <f>G653</f>
        <v>0</v>
      </c>
    </row>
    <row r="653" spans="1:7" s="32" customFormat="1" ht="19.5" customHeight="1" hidden="1">
      <c r="A653" s="86" t="s">
        <v>514</v>
      </c>
      <c r="B653" s="67">
        <v>808</v>
      </c>
      <c r="C653" s="56" t="s">
        <v>50</v>
      </c>
      <c r="D653" s="56" t="s">
        <v>710</v>
      </c>
      <c r="E653" s="56" t="s">
        <v>580</v>
      </c>
      <c r="F653" s="56" t="s">
        <v>358</v>
      </c>
      <c r="G653" s="82"/>
    </row>
    <row r="654" spans="1:7" s="32" customFormat="1" ht="19.5" customHeight="1">
      <c r="A654" s="86" t="s">
        <v>94</v>
      </c>
      <c r="B654" s="67">
        <v>808</v>
      </c>
      <c r="C654" s="56" t="s">
        <v>50</v>
      </c>
      <c r="D654" s="56"/>
      <c r="E654" s="56"/>
      <c r="F654" s="56"/>
      <c r="G654" s="82">
        <f>SUM(G655)</f>
        <v>15</v>
      </c>
    </row>
    <row r="655" spans="1:7" s="32" customFormat="1" ht="19.5" customHeight="1">
      <c r="A655" s="86" t="s">
        <v>407</v>
      </c>
      <c r="B655" s="67">
        <v>808</v>
      </c>
      <c r="C655" s="56" t="s">
        <v>50</v>
      </c>
      <c r="D655" s="56" t="s">
        <v>710</v>
      </c>
      <c r="E655" s="56"/>
      <c r="F655" s="56"/>
      <c r="G655" s="82">
        <f>SUM(G656)</f>
        <v>15</v>
      </c>
    </row>
    <row r="656" spans="1:7" s="32" customFormat="1" ht="19.5" customHeight="1">
      <c r="A656" s="86" t="s">
        <v>408</v>
      </c>
      <c r="B656" s="67">
        <v>808</v>
      </c>
      <c r="C656" s="56" t="s">
        <v>50</v>
      </c>
      <c r="D656" s="56" t="s">
        <v>710</v>
      </c>
      <c r="E656" s="56" t="s">
        <v>580</v>
      </c>
      <c r="F656" s="56"/>
      <c r="G656" s="82">
        <f>SUM(G657)</f>
        <v>15</v>
      </c>
    </row>
    <row r="657" spans="1:7" s="32" customFormat="1" ht="19.5" customHeight="1">
      <c r="A657" s="86" t="s">
        <v>409</v>
      </c>
      <c r="B657" s="67">
        <v>808</v>
      </c>
      <c r="C657" s="56" t="s">
        <v>50</v>
      </c>
      <c r="D657" s="56" t="s">
        <v>710</v>
      </c>
      <c r="E657" s="56" t="s">
        <v>580</v>
      </c>
      <c r="F657" s="56" t="s">
        <v>358</v>
      </c>
      <c r="G657" s="82">
        <v>15</v>
      </c>
    </row>
    <row r="658" spans="1:7" s="32" customFormat="1" ht="19.5" customHeight="1">
      <c r="A658" s="98" t="s">
        <v>639</v>
      </c>
      <c r="B658" s="67">
        <v>808</v>
      </c>
      <c r="C658" s="56" t="s">
        <v>53</v>
      </c>
      <c r="D658" s="56"/>
      <c r="E658" s="56"/>
      <c r="F658" s="56"/>
      <c r="G658" s="82">
        <f>G659</f>
        <v>389.1</v>
      </c>
    </row>
    <row r="659" spans="1:7" s="32" customFormat="1" ht="19.5" customHeight="1">
      <c r="A659" s="86" t="s">
        <v>16</v>
      </c>
      <c r="B659" s="67">
        <v>808</v>
      </c>
      <c r="C659" s="56" t="s">
        <v>53</v>
      </c>
      <c r="D659" s="56" t="s">
        <v>50</v>
      </c>
      <c r="E659" s="56"/>
      <c r="F659" s="56"/>
      <c r="G659" s="82">
        <f>G660+G665</f>
        <v>389.1</v>
      </c>
    </row>
    <row r="660" spans="1:7" s="32" customFormat="1" ht="19.5" customHeight="1">
      <c r="A660" s="86" t="s">
        <v>18</v>
      </c>
      <c r="B660" s="67">
        <v>808</v>
      </c>
      <c r="C660" s="56" t="s">
        <v>53</v>
      </c>
      <c r="D660" s="56" t="s">
        <v>50</v>
      </c>
      <c r="E660" s="56" t="s">
        <v>17</v>
      </c>
      <c r="F660" s="56"/>
      <c r="G660" s="82">
        <f>G661+G663</f>
        <v>370.8</v>
      </c>
    </row>
    <row r="661" spans="1:7" s="32" customFormat="1" ht="19.5" customHeight="1">
      <c r="A661" s="86" t="s">
        <v>21</v>
      </c>
      <c r="B661" s="67">
        <v>808</v>
      </c>
      <c r="C661" s="56" t="s">
        <v>53</v>
      </c>
      <c r="D661" s="56" t="s">
        <v>50</v>
      </c>
      <c r="E661" s="56" t="s">
        <v>20</v>
      </c>
      <c r="F661" s="56"/>
      <c r="G661" s="82">
        <f>G662</f>
        <v>21.7</v>
      </c>
    </row>
    <row r="662" spans="1:7" s="32" customFormat="1" ht="19.5" customHeight="1">
      <c r="A662" s="89" t="s">
        <v>92</v>
      </c>
      <c r="B662" s="67">
        <v>808</v>
      </c>
      <c r="C662" s="56" t="s">
        <v>53</v>
      </c>
      <c r="D662" s="56" t="s">
        <v>50</v>
      </c>
      <c r="E662" s="56" t="s">
        <v>20</v>
      </c>
      <c r="F662" s="56" t="s">
        <v>764</v>
      </c>
      <c r="G662" s="141">
        <v>21.7</v>
      </c>
    </row>
    <row r="663" spans="1:7" s="32" customFormat="1" ht="34.5" customHeight="1">
      <c r="A663" s="89" t="s">
        <v>89</v>
      </c>
      <c r="B663" s="67">
        <v>808</v>
      </c>
      <c r="C663" s="56" t="s">
        <v>53</v>
      </c>
      <c r="D663" s="56" t="s">
        <v>50</v>
      </c>
      <c r="E663" s="56" t="s">
        <v>781</v>
      </c>
      <c r="F663" s="56"/>
      <c r="G663" s="82">
        <f>SUM(G664)</f>
        <v>349.1</v>
      </c>
    </row>
    <row r="664" spans="1:7" s="32" customFormat="1" ht="19.5" customHeight="1">
      <c r="A664" s="89" t="s">
        <v>92</v>
      </c>
      <c r="B664" s="67">
        <v>808</v>
      </c>
      <c r="C664" s="56" t="s">
        <v>53</v>
      </c>
      <c r="D664" s="56" t="s">
        <v>50</v>
      </c>
      <c r="E664" s="56" t="s">
        <v>781</v>
      </c>
      <c r="F664" s="56" t="s">
        <v>764</v>
      </c>
      <c r="G664" s="141">
        <v>349.1</v>
      </c>
    </row>
    <row r="665" spans="1:7" s="32" customFormat="1" ht="19.5" customHeight="1">
      <c r="A665" s="89" t="s">
        <v>454</v>
      </c>
      <c r="B665" s="67">
        <v>808</v>
      </c>
      <c r="C665" s="56" t="s">
        <v>53</v>
      </c>
      <c r="D665" s="56" t="s">
        <v>50</v>
      </c>
      <c r="E665" s="56" t="s">
        <v>555</v>
      </c>
      <c r="F665" s="56"/>
      <c r="G665" s="82">
        <f>SUM(G666)</f>
        <v>18.3</v>
      </c>
    </row>
    <row r="666" spans="1:7" s="32" customFormat="1" ht="54" customHeight="1">
      <c r="A666" s="89" t="s">
        <v>88</v>
      </c>
      <c r="B666" s="67">
        <v>808</v>
      </c>
      <c r="C666" s="56" t="s">
        <v>53</v>
      </c>
      <c r="D666" s="56" t="s">
        <v>50</v>
      </c>
      <c r="E666" s="56" t="s">
        <v>800</v>
      </c>
      <c r="F666" s="56"/>
      <c r="G666" s="82">
        <f>SUM(G667)</f>
        <v>18.3</v>
      </c>
    </row>
    <row r="667" spans="1:7" s="32" customFormat="1" ht="19.5" customHeight="1">
      <c r="A667" s="89" t="s">
        <v>92</v>
      </c>
      <c r="B667" s="67">
        <v>808</v>
      </c>
      <c r="C667" s="56" t="s">
        <v>53</v>
      </c>
      <c r="D667" s="56" t="s">
        <v>50</v>
      </c>
      <c r="E667" s="56" t="s">
        <v>800</v>
      </c>
      <c r="F667" s="56" t="s">
        <v>764</v>
      </c>
      <c r="G667" s="141">
        <v>18.3</v>
      </c>
    </row>
    <row r="668" spans="1:8" s="40" customFormat="1" ht="18.75" customHeight="1">
      <c r="A668" s="97" t="s">
        <v>599</v>
      </c>
      <c r="B668" s="67">
        <v>808</v>
      </c>
      <c r="C668" s="56" t="s">
        <v>729</v>
      </c>
      <c r="D668" s="56"/>
      <c r="E668" s="56"/>
      <c r="F668" s="56"/>
      <c r="G668" s="82">
        <f>SUM(G669,G675,G679)</f>
        <v>50818.6</v>
      </c>
      <c r="H668" s="32"/>
    </row>
    <row r="669" spans="1:8" ht="18" customHeight="1">
      <c r="A669" s="97" t="s">
        <v>872</v>
      </c>
      <c r="B669" s="67">
        <v>808</v>
      </c>
      <c r="C669" s="56" t="s">
        <v>729</v>
      </c>
      <c r="D669" s="56" t="s">
        <v>51</v>
      </c>
      <c r="E669" s="56"/>
      <c r="F669" s="56"/>
      <c r="G669" s="82">
        <f>SUM(G670)</f>
        <v>50565.6</v>
      </c>
      <c r="H669" s="32"/>
    </row>
    <row r="670" spans="1:8" ht="18" customHeight="1">
      <c r="A670" s="97" t="s">
        <v>269</v>
      </c>
      <c r="B670" s="67">
        <v>808</v>
      </c>
      <c r="C670" s="56" t="s">
        <v>729</v>
      </c>
      <c r="D670" s="56" t="s">
        <v>51</v>
      </c>
      <c r="E670" s="56" t="s">
        <v>665</v>
      </c>
      <c r="F670" s="56"/>
      <c r="G670" s="82">
        <f>SUM(G671,G673)</f>
        <v>50565.6</v>
      </c>
      <c r="H670" s="32"/>
    </row>
    <row r="671" spans="1:8" ht="18" customHeight="1">
      <c r="A671" s="97" t="s">
        <v>779</v>
      </c>
      <c r="B671" s="67">
        <v>808</v>
      </c>
      <c r="C671" s="56" t="s">
        <v>729</v>
      </c>
      <c r="D671" s="56" t="s">
        <v>51</v>
      </c>
      <c r="E671" s="56" t="s">
        <v>700</v>
      </c>
      <c r="F671" s="56"/>
      <c r="G671" s="82">
        <f>SUM(G672)</f>
        <v>790.9</v>
      </c>
      <c r="H671" s="32"/>
    </row>
    <row r="672" spans="1:8" ht="18" customHeight="1">
      <c r="A672" s="89" t="s">
        <v>92</v>
      </c>
      <c r="B672" s="67">
        <v>808</v>
      </c>
      <c r="C672" s="56" t="s">
        <v>729</v>
      </c>
      <c r="D672" s="56" t="s">
        <v>51</v>
      </c>
      <c r="E672" s="56" t="s">
        <v>700</v>
      </c>
      <c r="F672" s="56" t="s">
        <v>764</v>
      </c>
      <c r="G672" s="141">
        <v>790.9</v>
      </c>
      <c r="H672" s="32"/>
    </row>
    <row r="673" spans="1:8" ht="18" customHeight="1">
      <c r="A673" s="97" t="s">
        <v>759</v>
      </c>
      <c r="B673" s="67">
        <v>808</v>
      </c>
      <c r="C673" s="56" t="s">
        <v>729</v>
      </c>
      <c r="D673" s="56" t="s">
        <v>51</v>
      </c>
      <c r="E673" s="56" t="s">
        <v>666</v>
      </c>
      <c r="F673" s="56"/>
      <c r="G673" s="82">
        <f>SUM(G674)</f>
        <v>49774.7</v>
      </c>
      <c r="H673" s="32"/>
    </row>
    <row r="674" spans="1:8" ht="18" customHeight="1">
      <c r="A674" s="89" t="s">
        <v>92</v>
      </c>
      <c r="B674" s="67">
        <v>808</v>
      </c>
      <c r="C674" s="56" t="s">
        <v>729</v>
      </c>
      <c r="D674" s="56" t="s">
        <v>51</v>
      </c>
      <c r="E674" s="56" t="s">
        <v>666</v>
      </c>
      <c r="F674" s="56" t="s">
        <v>764</v>
      </c>
      <c r="G674" s="83">
        <v>49774.7</v>
      </c>
      <c r="H674" s="32"/>
    </row>
    <row r="675" spans="1:8" ht="18" customHeight="1" hidden="1">
      <c r="A675" s="97" t="s">
        <v>388</v>
      </c>
      <c r="B675" s="67">
        <v>808</v>
      </c>
      <c r="C675" s="56" t="s">
        <v>729</v>
      </c>
      <c r="D675" s="56" t="s">
        <v>729</v>
      </c>
      <c r="E675" s="56"/>
      <c r="F675" s="56"/>
      <c r="G675" s="83"/>
      <c r="H675" s="32"/>
    </row>
    <row r="676" spans="1:8" ht="18" customHeight="1" hidden="1">
      <c r="A676" s="89" t="s">
        <v>367</v>
      </c>
      <c r="B676" s="67">
        <v>808</v>
      </c>
      <c r="C676" s="56" t="s">
        <v>729</v>
      </c>
      <c r="D676" s="56" t="s">
        <v>729</v>
      </c>
      <c r="E676" s="56" t="s">
        <v>695</v>
      </c>
      <c r="F676" s="56"/>
      <c r="G676" s="83"/>
      <c r="H676" s="32"/>
    </row>
    <row r="677" spans="1:8" ht="18" customHeight="1" hidden="1">
      <c r="A677" s="105" t="s">
        <v>479</v>
      </c>
      <c r="B677" s="67">
        <v>808</v>
      </c>
      <c r="C677" s="56" t="s">
        <v>729</v>
      </c>
      <c r="D677" s="56" t="s">
        <v>729</v>
      </c>
      <c r="E677" s="56" t="s">
        <v>737</v>
      </c>
      <c r="F677" s="56"/>
      <c r="G677" s="83"/>
      <c r="H677" s="32"/>
    </row>
    <row r="678" spans="1:8" ht="18" customHeight="1" hidden="1">
      <c r="A678" s="97" t="s">
        <v>757</v>
      </c>
      <c r="B678" s="67">
        <v>808</v>
      </c>
      <c r="C678" s="56" t="s">
        <v>729</v>
      </c>
      <c r="D678" s="56" t="s">
        <v>729</v>
      </c>
      <c r="E678" s="56" t="s">
        <v>737</v>
      </c>
      <c r="F678" s="56" t="s">
        <v>756</v>
      </c>
      <c r="G678" s="83"/>
      <c r="H678" s="32"/>
    </row>
    <row r="679" spans="1:8" ht="17.25" customHeight="1">
      <c r="A679" s="97" t="s">
        <v>880</v>
      </c>
      <c r="B679" s="27">
        <v>808</v>
      </c>
      <c r="C679" s="68" t="s">
        <v>729</v>
      </c>
      <c r="D679" s="68" t="s">
        <v>153</v>
      </c>
      <c r="E679" s="68"/>
      <c r="F679" s="68"/>
      <c r="G679" s="82">
        <f>G683+G680</f>
        <v>253</v>
      </c>
      <c r="H679" s="32"/>
    </row>
    <row r="680" spans="1:8" ht="17.25" customHeight="1">
      <c r="A680" s="86" t="s">
        <v>554</v>
      </c>
      <c r="B680" s="67">
        <v>808</v>
      </c>
      <c r="C680" s="56" t="s">
        <v>729</v>
      </c>
      <c r="D680" s="56" t="s">
        <v>153</v>
      </c>
      <c r="E680" s="56" t="s">
        <v>555</v>
      </c>
      <c r="F680" s="68"/>
      <c r="G680" s="82">
        <f>G681</f>
        <v>159</v>
      </c>
      <c r="H680" s="32"/>
    </row>
    <row r="681" spans="1:8" ht="35.25" customHeight="1">
      <c r="A681" s="97" t="s">
        <v>933</v>
      </c>
      <c r="B681" s="67">
        <v>808</v>
      </c>
      <c r="C681" s="56" t="s">
        <v>729</v>
      </c>
      <c r="D681" s="56" t="s">
        <v>153</v>
      </c>
      <c r="E681" s="56" t="s">
        <v>647</v>
      </c>
      <c r="F681" s="68"/>
      <c r="G681" s="82">
        <f>G682</f>
        <v>159</v>
      </c>
      <c r="H681" s="32"/>
    </row>
    <row r="682" spans="1:8" ht="17.25" customHeight="1">
      <c r="A682" s="86" t="s">
        <v>723</v>
      </c>
      <c r="B682" s="67">
        <v>808</v>
      </c>
      <c r="C682" s="56" t="s">
        <v>729</v>
      </c>
      <c r="D682" s="56" t="s">
        <v>153</v>
      </c>
      <c r="E682" s="56" t="s">
        <v>647</v>
      </c>
      <c r="F682" s="68" t="s">
        <v>233</v>
      </c>
      <c r="G682" s="141">
        <v>159</v>
      </c>
      <c r="H682" s="32"/>
    </row>
    <row r="683" spans="1:8" ht="17.25" customHeight="1">
      <c r="A683" s="105" t="s">
        <v>517</v>
      </c>
      <c r="B683" s="27">
        <v>808</v>
      </c>
      <c r="C683" s="68" t="s">
        <v>729</v>
      </c>
      <c r="D683" s="68" t="s">
        <v>153</v>
      </c>
      <c r="E683" s="56" t="s">
        <v>511</v>
      </c>
      <c r="F683" s="56"/>
      <c r="G683" s="82">
        <f>G684</f>
        <v>94</v>
      </c>
      <c r="H683" s="32"/>
    </row>
    <row r="684" spans="1:8" ht="17.25" customHeight="1">
      <c r="A684" s="105" t="s">
        <v>554</v>
      </c>
      <c r="B684" s="27">
        <v>808</v>
      </c>
      <c r="C684" s="68" t="s">
        <v>729</v>
      </c>
      <c r="D684" s="68" t="s">
        <v>153</v>
      </c>
      <c r="E684" s="56" t="s">
        <v>512</v>
      </c>
      <c r="F684" s="56"/>
      <c r="G684" s="82">
        <f>G685</f>
        <v>94</v>
      </c>
      <c r="H684" s="32"/>
    </row>
    <row r="685" spans="1:8" ht="17.25" customHeight="1">
      <c r="A685" s="97" t="s">
        <v>360</v>
      </c>
      <c r="B685" s="27">
        <v>808</v>
      </c>
      <c r="C685" s="68" t="s">
        <v>729</v>
      </c>
      <c r="D685" s="68" t="s">
        <v>153</v>
      </c>
      <c r="E685" s="56" t="s">
        <v>522</v>
      </c>
      <c r="F685" s="56"/>
      <c r="G685" s="82">
        <f>G686</f>
        <v>94</v>
      </c>
      <c r="H685" s="32"/>
    </row>
    <row r="686" spans="1:8" ht="20.25" customHeight="1">
      <c r="A686" s="86" t="s">
        <v>723</v>
      </c>
      <c r="B686" s="27">
        <v>808</v>
      </c>
      <c r="C686" s="68" t="s">
        <v>729</v>
      </c>
      <c r="D686" s="68" t="s">
        <v>153</v>
      </c>
      <c r="E686" s="56" t="s">
        <v>522</v>
      </c>
      <c r="F686" s="56" t="s">
        <v>233</v>
      </c>
      <c r="G686" s="141">
        <v>94</v>
      </c>
      <c r="H686" s="32"/>
    </row>
    <row r="687" spans="1:8" ht="21.75" customHeight="1">
      <c r="A687" s="97" t="s">
        <v>466</v>
      </c>
      <c r="B687" s="67">
        <v>808</v>
      </c>
      <c r="C687" s="56" t="s">
        <v>156</v>
      </c>
      <c r="D687" s="56"/>
      <c r="E687" s="56"/>
      <c r="F687" s="56"/>
      <c r="G687" s="82">
        <f>SUM(G688,G738)</f>
        <v>245802.1</v>
      </c>
      <c r="H687" s="32"/>
    </row>
    <row r="688" spans="1:8" ht="18" customHeight="1">
      <c r="A688" s="97" t="s">
        <v>884</v>
      </c>
      <c r="B688" s="67">
        <v>808</v>
      </c>
      <c r="C688" s="56" t="s">
        <v>156</v>
      </c>
      <c r="D688" s="56" t="s">
        <v>50</v>
      </c>
      <c r="E688" s="56"/>
      <c r="F688" s="56"/>
      <c r="G688" s="82">
        <f>SUM(G689,G706,G711,G716,G726,G729)</f>
        <v>232012.6</v>
      </c>
      <c r="H688" s="32"/>
    </row>
    <row r="689" spans="1:8" ht="20.25" customHeight="1">
      <c r="A689" s="88" t="s">
        <v>741</v>
      </c>
      <c r="B689" s="67">
        <v>808</v>
      </c>
      <c r="C689" s="56" t="s">
        <v>156</v>
      </c>
      <c r="D689" s="56" t="s">
        <v>50</v>
      </c>
      <c r="E689" s="56" t="s">
        <v>275</v>
      </c>
      <c r="F689" s="56"/>
      <c r="G689" s="82">
        <f>SUM(G697,G702,G690,G699,G692)</f>
        <v>97068.89999999998</v>
      </c>
      <c r="H689" s="32"/>
    </row>
    <row r="690" spans="1:8" ht="18" customHeight="1">
      <c r="A690" s="88" t="s">
        <v>433</v>
      </c>
      <c r="B690" s="67">
        <v>808</v>
      </c>
      <c r="C690" s="46" t="s">
        <v>156</v>
      </c>
      <c r="D690" s="46" t="s">
        <v>50</v>
      </c>
      <c r="E690" s="46" t="s">
        <v>434</v>
      </c>
      <c r="F690" s="46"/>
      <c r="G690" s="82">
        <f>G691</f>
        <v>8352.4</v>
      </c>
      <c r="H690" s="32"/>
    </row>
    <row r="691" spans="1:8" ht="35.25" customHeight="1">
      <c r="A691" s="91" t="s">
        <v>44</v>
      </c>
      <c r="B691" s="67">
        <v>808</v>
      </c>
      <c r="C691" s="46" t="s">
        <v>156</v>
      </c>
      <c r="D691" s="46" t="s">
        <v>50</v>
      </c>
      <c r="E691" s="46" t="s">
        <v>434</v>
      </c>
      <c r="F691" s="46" t="s">
        <v>462</v>
      </c>
      <c r="G691" s="141">
        <v>8352.4</v>
      </c>
      <c r="H691" s="32"/>
    </row>
    <row r="692" spans="1:8" ht="17.25" customHeight="1">
      <c r="A692" s="89" t="s">
        <v>111</v>
      </c>
      <c r="B692" s="67">
        <v>808</v>
      </c>
      <c r="C692" s="56" t="s">
        <v>156</v>
      </c>
      <c r="D692" s="56" t="s">
        <v>50</v>
      </c>
      <c r="E692" s="56" t="s">
        <v>109</v>
      </c>
      <c r="F692" s="56"/>
      <c r="G692" s="83">
        <f>G693+G695</f>
        <v>607.4</v>
      </c>
      <c r="H692" s="32"/>
    </row>
    <row r="693" spans="1:8" ht="35.25" customHeight="1">
      <c r="A693" s="76" t="s">
        <v>112</v>
      </c>
      <c r="B693" s="67">
        <v>808</v>
      </c>
      <c r="C693" s="56" t="s">
        <v>156</v>
      </c>
      <c r="D693" s="56" t="s">
        <v>50</v>
      </c>
      <c r="E693" s="56" t="s">
        <v>110</v>
      </c>
      <c r="F693" s="56"/>
      <c r="G693" s="83">
        <f>G694</f>
        <v>607.4</v>
      </c>
      <c r="H693" s="32"/>
    </row>
    <row r="694" spans="1:8" ht="19.5" customHeight="1">
      <c r="A694" s="89" t="s">
        <v>108</v>
      </c>
      <c r="B694" s="67">
        <v>808</v>
      </c>
      <c r="C694" s="56" t="s">
        <v>156</v>
      </c>
      <c r="D694" s="56" t="s">
        <v>50</v>
      </c>
      <c r="E694" s="56" t="s">
        <v>110</v>
      </c>
      <c r="F694" s="56" t="s">
        <v>398</v>
      </c>
      <c r="G694" s="141">
        <v>607.4</v>
      </c>
      <c r="H694" s="32"/>
    </row>
    <row r="695" spans="1:8" ht="21.75" customHeight="1" hidden="1">
      <c r="A695" s="89" t="s">
        <v>285</v>
      </c>
      <c r="B695" s="67">
        <v>808</v>
      </c>
      <c r="C695" s="56" t="s">
        <v>156</v>
      </c>
      <c r="D695" s="56" t="s">
        <v>50</v>
      </c>
      <c r="E695" s="56" t="s">
        <v>287</v>
      </c>
      <c r="F695" s="56"/>
      <c r="G695" s="141"/>
      <c r="H695" s="32"/>
    </row>
    <row r="696" spans="1:8" ht="15.75" customHeight="1" hidden="1">
      <c r="A696" s="89" t="s">
        <v>108</v>
      </c>
      <c r="B696" s="67">
        <v>808</v>
      </c>
      <c r="C696" s="56" t="s">
        <v>156</v>
      </c>
      <c r="D696" s="56" t="s">
        <v>50</v>
      </c>
      <c r="E696" s="56" t="s">
        <v>287</v>
      </c>
      <c r="F696" s="56" t="s">
        <v>398</v>
      </c>
      <c r="G696" s="141"/>
      <c r="H696" s="32"/>
    </row>
    <row r="697" spans="1:8" ht="19.5" customHeight="1">
      <c r="A697" s="97" t="s">
        <v>779</v>
      </c>
      <c r="B697" s="67">
        <v>808</v>
      </c>
      <c r="C697" s="56" t="s">
        <v>156</v>
      </c>
      <c r="D697" s="56" t="s">
        <v>50</v>
      </c>
      <c r="E697" s="56" t="s">
        <v>706</v>
      </c>
      <c r="F697" s="56"/>
      <c r="G697" s="82">
        <f>SUM(G698)</f>
        <v>1463.2</v>
      </c>
      <c r="H697" s="32"/>
    </row>
    <row r="698" spans="1:8" ht="20.25" customHeight="1">
      <c r="A698" s="89" t="s">
        <v>92</v>
      </c>
      <c r="B698" s="67">
        <v>808</v>
      </c>
      <c r="C698" s="56" t="s">
        <v>156</v>
      </c>
      <c r="D698" s="56" t="s">
        <v>50</v>
      </c>
      <c r="E698" s="56" t="s">
        <v>706</v>
      </c>
      <c r="F698" s="56" t="s">
        <v>764</v>
      </c>
      <c r="G698" s="141">
        <v>1463.2</v>
      </c>
      <c r="H698" s="32"/>
    </row>
    <row r="699" spans="1:8" ht="20.25" customHeight="1" hidden="1">
      <c r="A699" s="89" t="s">
        <v>106</v>
      </c>
      <c r="B699" s="67">
        <v>801</v>
      </c>
      <c r="C699" s="56" t="s">
        <v>156</v>
      </c>
      <c r="D699" s="56" t="s">
        <v>50</v>
      </c>
      <c r="E699" s="56" t="s">
        <v>109</v>
      </c>
      <c r="F699" s="56"/>
      <c r="G699" s="141"/>
      <c r="H699" s="32"/>
    </row>
    <row r="700" spans="1:8" ht="53.25" customHeight="1" hidden="1">
      <c r="A700" s="76" t="s">
        <v>112</v>
      </c>
      <c r="B700" s="67">
        <v>801</v>
      </c>
      <c r="C700" s="56" t="s">
        <v>156</v>
      </c>
      <c r="D700" s="56" t="s">
        <v>50</v>
      </c>
      <c r="E700" s="56" t="s">
        <v>110</v>
      </c>
      <c r="F700" s="56"/>
      <c r="G700" s="141"/>
      <c r="H700" s="32"/>
    </row>
    <row r="701" spans="1:8" ht="20.25" customHeight="1" hidden="1">
      <c r="A701" s="89" t="s">
        <v>108</v>
      </c>
      <c r="B701" s="67">
        <v>801</v>
      </c>
      <c r="C701" s="56" t="s">
        <v>156</v>
      </c>
      <c r="D701" s="56" t="s">
        <v>50</v>
      </c>
      <c r="E701" s="56" t="s">
        <v>110</v>
      </c>
      <c r="F701" s="56" t="s">
        <v>398</v>
      </c>
      <c r="G701" s="141"/>
      <c r="H701" s="32"/>
    </row>
    <row r="702" spans="1:8" ht="19.5" customHeight="1">
      <c r="A702" s="97" t="s">
        <v>759</v>
      </c>
      <c r="B702" s="67">
        <v>808</v>
      </c>
      <c r="C702" s="56" t="s">
        <v>156</v>
      </c>
      <c r="D702" s="56" t="s">
        <v>50</v>
      </c>
      <c r="E702" s="56" t="s">
        <v>276</v>
      </c>
      <c r="F702" s="56"/>
      <c r="G702" s="82">
        <f>SUM(G703)</f>
        <v>86645.9</v>
      </c>
      <c r="H702" s="32"/>
    </row>
    <row r="703" spans="1:8" ht="16.5">
      <c r="A703" s="89" t="s">
        <v>274</v>
      </c>
      <c r="B703" s="67">
        <v>808</v>
      </c>
      <c r="C703" s="56" t="s">
        <v>156</v>
      </c>
      <c r="D703" s="56" t="s">
        <v>50</v>
      </c>
      <c r="E703" s="56" t="s">
        <v>276</v>
      </c>
      <c r="F703" s="56" t="s">
        <v>764</v>
      </c>
      <c r="G703" s="141">
        <v>86645.9</v>
      </c>
      <c r="H703" s="32"/>
    </row>
    <row r="704" spans="1:8" ht="69.75" customHeight="1" hidden="1">
      <c r="A704" s="135" t="s">
        <v>772</v>
      </c>
      <c r="B704" s="71">
        <v>808</v>
      </c>
      <c r="C704" s="72" t="s">
        <v>156</v>
      </c>
      <c r="D704" s="72" t="s">
        <v>50</v>
      </c>
      <c r="E704" s="72" t="s">
        <v>276</v>
      </c>
      <c r="F704" s="72" t="s">
        <v>771</v>
      </c>
      <c r="G704" s="141"/>
      <c r="H704" s="32"/>
    </row>
    <row r="705" spans="1:8" ht="21" customHeight="1" hidden="1">
      <c r="A705" s="136" t="s">
        <v>773</v>
      </c>
      <c r="B705" s="67">
        <v>808</v>
      </c>
      <c r="C705" s="56" t="s">
        <v>156</v>
      </c>
      <c r="D705" s="56" t="s">
        <v>50</v>
      </c>
      <c r="E705" s="56" t="s">
        <v>276</v>
      </c>
      <c r="F705" s="56" t="s">
        <v>774</v>
      </c>
      <c r="G705" s="141"/>
      <c r="H705" s="32"/>
    </row>
    <row r="706" spans="1:8" ht="20.25" customHeight="1">
      <c r="A706" s="97" t="s">
        <v>885</v>
      </c>
      <c r="B706" s="67">
        <v>808</v>
      </c>
      <c r="C706" s="56" t="s">
        <v>156</v>
      </c>
      <c r="D706" s="56" t="s">
        <v>50</v>
      </c>
      <c r="E706" s="56" t="s">
        <v>277</v>
      </c>
      <c r="F706" s="56"/>
      <c r="G706" s="82">
        <f>SUM(G707,G709)</f>
        <v>38294.1</v>
      </c>
      <c r="H706" s="32"/>
    </row>
    <row r="707" spans="1:8" ht="18" customHeight="1">
      <c r="A707" s="97" t="s">
        <v>779</v>
      </c>
      <c r="B707" s="67">
        <v>808</v>
      </c>
      <c r="C707" s="56" t="s">
        <v>156</v>
      </c>
      <c r="D707" s="56" t="s">
        <v>50</v>
      </c>
      <c r="E707" s="56" t="s">
        <v>707</v>
      </c>
      <c r="F707" s="56"/>
      <c r="G707" s="82">
        <f>SUM(G708)</f>
        <v>1331.6</v>
      </c>
      <c r="H707" s="32"/>
    </row>
    <row r="708" spans="1:8" ht="20.25" customHeight="1">
      <c r="A708" s="89" t="s">
        <v>92</v>
      </c>
      <c r="B708" s="67">
        <v>808</v>
      </c>
      <c r="C708" s="56" t="s">
        <v>156</v>
      </c>
      <c r="D708" s="56" t="s">
        <v>50</v>
      </c>
      <c r="E708" s="56" t="s">
        <v>707</v>
      </c>
      <c r="F708" s="56" t="s">
        <v>764</v>
      </c>
      <c r="G708" s="141">
        <v>1331.6</v>
      </c>
      <c r="H708" s="32"/>
    </row>
    <row r="709" spans="1:8" ht="19.5" customHeight="1">
      <c r="A709" s="97" t="s">
        <v>759</v>
      </c>
      <c r="B709" s="67">
        <v>808</v>
      </c>
      <c r="C709" s="56" t="s">
        <v>156</v>
      </c>
      <c r="D709" s="56" t="s">
        <v>50</v>
      </c>
      <c r="E709" s="56" t="s">
        <v>278</v>
      </c>
      <c r="F709" s="56"/>
      <c r="G709" s="82">
        <f>SUM(G710)</f>
        <v>36962.5</v>
      </c>
      <c r="H709" s="32"/>
    </row>
    <row r="710" spans="1:8" ht="18.75" customHeight="1">
      <c r="A710" s="89" t="s">
        <v>92</v>
      </c>
      <c r="B710" s="67">
        <v>808</v>
      </c>
      <c r="C710" s="56" t="s">
        <v>156</v>
      </c>
      <c r="D710" s="56" t="s">
        <v>50</v>
      </c>
      <c r="E710" s="56" t="s">
        <v>278</v>
      </c>
      <c r="F710" s="56" t="s">
        <v>764</v>
      </c>
      <c r="G710" s="141">
        <v>36962.5</v>
      </c>
      <c r="H710" s="32"/>
    </row>
    <row r="711" spans="1:8" ht="16.5">
      <c r="A711" s="97" t="s">
        <v>886</v>
      </c>
      <c r="B711" s="67">
        <v>808</v>
      </c>
      <c r="C711" s="56" t="s">
        <v>156</v>
      </c>
      <c r="D711" s="56" t="s">
        <v>50</v>
      </c>
      <c r="E711" s="56" t="s">
        <v>279</v>
      </c>
      <c r="F711" s="56"/>
      <c r="G711" s="82">
        <f>SUM(G712,G714)</f>
        <v>43565.3</v>
      </c>
      <c r="H711" s="32"/>
    </row>
    <row r="712" spans="1:8" ht="18" customHeight="1">
      <c r="A712" s="97" t="s">
        <v>779</v>
      </c>
      <c r="B712" s="67">
        <v>808</v>
      </c>
      <c r="C712" s="56" t="s">
        <v>156</v>
      </c>
      <c r="D712" s="56" t="s">
        <v>50</v>
      </c>
      <c r="E712" s="56" t="s">
        <v>720</v>
      </c>
      <c r="F712" s="56"/>
      <c r="G712" s="82">
        <f>SUM(G713)</f>
        <v>459.3</v>
      </c>
      <c r="H712" s="32"/>
    </row>
    <row r="713" spans="1:8" ht="18" customHeight="1">
      <c r="A713" s="89" t="s">
        <v>92</v>
      </c>
      <c r="B713" s="67">
        <v>808</v>
      </c>
      <c r="C713" s="56" t="s">
        <v>156</v>
      </c>
      <c r="D713" s="56" t="s">
        <v>50</v>
      </c>
      <c r="E713" s="56" t="s">
        <v>720</v>
      </c>
      <c r="F713" s="56" t="s">
        <v>764</v>
      </c>
      <c r="G713" s="141">
        <v>459.3</v>
      </c>
      <c r="H713" s="32"/>
    </row>
    <row r="714" spans="1:8" s="39" customFormat="1" ht="18" customHeight="1">
      <c r="A714" s="97" t="s">
        <v>759</v>
      </c>
      <c r="B714" s="67">
        <v>808</v>
      </c>
      <c r="C714" s="56" t="s">
        <v>156</v>
      </c>
      <c r="D714" s="56" t="s">
        <v>50</v>
      </c>
      <c r="E714" s="56" t="s">
        <v>280</v>
      </c>
      <c r="F714" s="56"/>
      <c r="G714" s="82">
        <f>SUM(G715)</f>
        <v>43106</v>
      </c>
      <c r="H714" s="32"/>
    </row>
    <row r="715" spans="1:8" s="40" customFormat="1" ht="18.75" customHeight="1">
      <c r="A715" s="89" t="s">
        <v>274</v>
      </c>
      <c r="B715" s="67">
        <v>808</v>
      </c>
      <c r="C715" s="56" t="s">
        <v>156</v>
      </c>
      <c r="D715" s="56" t="s">
        <v>50</v>
      </c>
      <c r="E715" s="56" t="s">
        <v>280</v>
      </c>
      <c r="F715" s="56" t="s">
        <v>764</v>
      </c>
      <c r="G715" s="141">
        <v>43106</v>
      </c>
      <c r="H715" s="32"/>
    </row>
    <row r="716" spans="1:8" ht="23.25" customHeight="1">
      <c r="A716" s="89" t="s">
        <v>152</v>
      </c>
      <c r="B716" s="67">
        <v>808</v>
      </c>
      <c r="C716" s="56" t="s">
        <v>156</v>
      </c>
      <c r="D716" s="56" t="s">
        <v>50</v>
      </c>
      <c r="E716" s="56" t="s">
        <v>301</v>
      </c>
      <c r="F716" s="56"/>
      <c r="G716" s="82">
        <f>SUM(G722,G724,G717)</f>
        <v>49425.100000000006</v>
      </c>
      <c r="H716" s="32"/>
    </row>
    <row r="717" spans="1:8" ht="23.25" customHeight="1">
      <c r="A717" s="89" t="s">
        <v>111</v>
      </c>
      <c r="B717" s="67">
        <v>808</v>
      </c>
      <c r="C717" s="56" t="s">
        <v>156</v>
      </c>
      <c r="D717" s="56" t="s">
        <v>50</v>
      </c>
      <c r="E717" s="56" t="s">
        <v>105</v>
      </c>
      <c r="F717" s="56"/>
      <c r="G717" s="82">
        <f>G718+G720</f>
        <v>6627.9</v>
      </c>
      <c r="H717" s="32"/>
    </row>
    <row r="718" spans="1:8" ht="51" customHeight="1">
      <c r="A718" s="76" t="s">
        <v>112</v>
      </c>
      <c r="B718" s="67">
        <v>808</v>
      </c>
      <c r="C718" s="56" t="s">
        <v>156</v>
      </c>
      <c r="D718" s="56" t="s">
        <v>50</v>
      </c>
      <c r="E718" s="56" t="s">
        <v>107</v>
      </c>
      <c r="F718" s="56"/>
      <c r="G718" s="82">
        <f>G719</f>
        <v>6349.5</v>
      </c>
      <c r="H718" s="32"/>
    </row>
    <row r="719" spans="1:8" ht="18.75" customHeight="1">
      <c r="A719" s="89" t="s">
        <v>108</v>
      </c>
      <c r="B719" s="67">
        <v>808</v>
      </c>
      <c r="C719" s="56" t="s">
        <v>156</v>
      </c>
      <c r="D719" s="56" t="s">
        <v>50</v>
      </c>
      <c r="E719" s="56" t="s">
        <v>107</v>
      </c>
      <c r="F719" s="56" t="s">
        <v>398</v>
      </c>
      <c r="G719" s="141">
        <v>6349.5</v>
      </c>
      <c r="H719" s="32"/>
    </row>
    <row r="720" spans="1:8" ht="18.75" customHeight="1">
      <c r="A720" s="89" t="s">
        <v>285</v>
      </c>
      <c r="B720" s="67">
        <v>808</v>
      </c>
      <c r="C720" s="56" t="s">
        <v>156</v>
      </c>
      <c r="D720" s="56" t="s">
        <v>50</v>
      </c>
      <c r="E720" s="56" t="s">
        <v>286</v>
      </c>
      <c r="F720" s="56"/>
      <c r="G720" s="82">
        <f>G721</f>
        <v>278.4</v>
      </c>
      <c r="H720" s="32"/>
    </row>
    <row r="721" spans="1:8" ht="18.75" customHeight="1">
      <c r="A721" s="89" t="s">
        <v>108</v>
      </c>
      <c r="B721" s="67">
        <v>808</v>
      </c>
      <c r="C721" s="56" t="s">
        <v>156</v>
      </c>
      <c r="D721" s="56" t="s">
        <v>50</v>
      </c>
      <c r="E721" s="56" t="s">
        <v>286</v>
      </c>
      <c r="F721" s="56" t="s">
        <v>398</v>
      </c>
      <c r="G721" s="141">
        <v>278.4</v>
      </c>
      <c r="H721" s="32"/>
    </row>
    <row r="722" spans="1:8" ht="20.25" customHeight="1">
      <c r="A722" s="97" t="s">
        <v>697</v>
      </c>
      <c r="B722" s="67">
        <v>808</v>
      </c>
      <c r="C722" s="56" t="s">
        <v>156</v>
      </c>
      <c r="D722" s="56" t="s">
        <v>50</v>
      </c>
      <c r="E722" s="56" t="s">
        <v>721</v>
      </c>
      <c r="F722" s="56"/>
      <c r="G722" s="82">
        <f>SUM(G723)</f>
        <v>158.8</v>
      </c>
      <c r="H722" s="32"/>
    </row>
    <row r="723" spans="1:8" ht="18.75" customHeight="1">
      <c r="A723" s="89" t="s">
        <v>92</v>
      </c>
      <c r="B723" s="67">
        <v>808</v>
      </c>
      <c r="C723" s="56" t="s">
        <v>156</v>
      </c>
      <c r="D723" s="56" t="s">
        <v>50</v>
      </c>
      <c r="E723" s="56" t="s">
        <v>721</v>
      </c>
      <c r="F723" s="56" t="s">
        <v>764</v>
      </c>
      <c r="G723" s="141">
        <v>158.8</v>
      </c>
      <c r="H723" s="32"/>
    </row>
    <row r="724" spans="1:8" ht="18.75" customHeight="1">
      <c r="A724" s="97" t="s">
        <v>564</v>
      </c>
      <c r="B724" s="67">
        <v>808</v>
      </c>
      <c r="C724" s="56" t="s">
        <v>156</v>
      </c>
      <c r="D724" s="56" t="s">
        <v>50</v>
      </c>
      <c r="E724" s="56" t="s">
        <v>302</v>
      </c>
      <c r="F724" s="56"/>
      <c r="G724" s="82">
        <f>SUM(G725)</f>
        <v>42638.4</v>
      </c>
      <c r="H724" s="32"/>
    </row>
    <row r="725" spans="1:8" ht="18.75" customHeight="1">
      <c r="A725" s="89" t="s">
        <v>92</v>
      </c>
      <c r="B725" s="67">
        <v>808</v>
      </c>
      <c r="C725" s="56" t="s">
        <v>156</v>
      </c>
      <c r="D725" s="56" t="s">
        <v>50</v>
      </c>
      <c r="E725" s="56" t="s">
        <v>302</v>
      </c>
      <c r="F725" s="56" t="s">
        <v>764</v>
      </c>
      <c r="G725" s="141">
        <v>42638.4</v>
      </c>
      <c r="H725" s="32"/>
    </row>
    <row r="726" spans="1:8" ht="36.75" customHeight="1" hidden="1">
      <c r="A726" s="89" t="s">
        <v>907</v>
      </c>
      <c r="B726" s="67">
        <v>808</v>
      </c>
      <c r="C726" s="56" t="s">
        <v>156</v>
      </c>
      <c r="D726" s="56" t="s">
        <v>50</v>
      </c>
      <c r="E726" s="56" t="s">
        <v>303</v>
      </c>
      <c r="F726" s="56"/>
      <c r="G726" s="141"/>
      <c r="H726" s="32"/>
    </row>
    <row r="727" spans="1:8" ht="31.5" customHeight="1" hidden="1">
      <c r="A727" s="96" t="s">
        <v>888</v>
      </c>
      <c r="B727" s="67">
        <v>808</v>
      </c>
      <c r="C727" s="56" t="s">
        <v>156</v>
      </c>
      <c r="D727" s="56" t="s">
        <v>50</v>
      </c>
      <c r="E727" s="56" t="s">
        <v>305</v>
      </c>
      <c r="F727" s="56"/>
      <c r="G727" s="141"/>
      <c r="H727" s="32"/>
    </row>
    <row r="728" spans="1:8" ht="21.75" customHeight="1" hidden="1">
      <c r="A728" s="96" t="s">
        <v>889</v>
      </c>
      <c r="B728" s="67">
        <v>808</v>
      </c>
      <c r="C728" s="56" t="s">
        <v>156</v>
      </c>
      <c r="D728" s="56" t="s">
        <v>50</v>
      </c>
      <c r="E728" s="56" t="s">
        <v>305</v>
      </c>
      <c r="F728" s="56" t="s">
        <v>461</v>
      </c>
      <c r="G728" s="141"/>
      <c r="H728" s="32"/>
    </row>
    <row r="729" spans="1:8" ht="21.75" customHeight="1">
      <c r="A729" s="86" t="s">
        <v>554</v>
      </c>
      <c r="B729" s="67">
        <v>808</v>
      </c>
      <c r="C729" s="56" t="s">
        <v>156</v>
      </c>
      <c r="D729" s="56" t="s">
        <v>50</v>
      </c>
      <c r="E729" s="56" t="s">
        <v>555</v>
      </c>
      <c r="F729" s="56"/>
      <c r="G729" s="82">
        <f>SUM(G730,G732,G734,G736)</f>
        <v>3659.2</v>
      </c>
      <c r="H729" s="32"/>
    </row>
    <row r="730" spans="1:8" ht="36" customHeight="1">
      <c r="A730" s="89" t="s">
        <v>607</v>
      </c>
      <c r="B730" s="67">
        <v>808</v>
      </c>
      <c r="C730" s="56" t="s">
        <v>156</v>
      </c>
      <c r="D730" s="56" t="s">
        <v>50</v>
      </c>
      <c r="E730" s="56" t="s">
        <v>477</v>
      </c>
      <c r="F730" s="56"/>
      <c r="G730" s="82">
        <f>SUM(G731)</f>
        <v>350</v>
      </c>
      <c r="H730" s="32"/>
    </row>
    <row r="731" spans="1:8" ht="36" customHeight="1">
      <c r="A731" s="96" t="s">
        <v>44</v>
      </c>
      <c r="B731" s="67">
        <v>808</v>
      </c>
      <c r="C731" s="56" t="s">
        <v>156</v>
      </c>
      <c r="D731" s="56" t="s">
        <v>50</v>
      </c>
      <c r="E731" s="56" t="s">
        <v>477</v>
      </c>
      <c r="F731" s="56" t="s">
        <v>462</v>
      </c>
      <c r="G731" s="141">
        <v>350</v>
      </c>
      <c r="H731" s="32"/>
    </row>
    <row r="732" spans="1:8" ht="36" customHeight="1">
      <c r="A732" s="91" t="s">
        <v>855</v>
      </c>
      <c r="B732" s="67">
        <v>808</v>
      </c>
      <c r="C732" s="56" t="s">
        <v>156</v>
      </c>
      <c r="D732" s="56" t="s">
        <v>50</v>
      </c>
      <c r="E732" s="56" t="s">
        <v>458</v>
      </c>
      <c r="F732" s="56"/>
      <c r="G732" s="82">
        <f>SUM(G733)</f>
        <v>2839</v>
      </c>
      <c r="H732" s="32"/>
    </row>
    <row r="733" spans="1:8" ht="36" customHeight="1">
      <c r="A733" s="96" t="s">
        <v>306</v>
      </c>
      <c r="B733" s="67">
        <v>808</v>
      </c>
      <c r="C733" s="56" t="s">
        <v>156</v>
      </c>
      <c r="D733" s="56" t="s">
        <v>50</v>
      </c>
      <c r="E733" s="56" t="s">
        <v>458</v>
      </c>
      <c r="F733" s="56" t="s">
        <v>462</v>
      </c>
      <c r="G733" s="141">
        <v>2839</v>
      </c>
      <c r="H733" s="32"/>
    </row>
    <row r="734" spans="1:8" ht="52.5" customHeight="1">
      <c r="A734" s="96" t="s">
        <v>608</v>
      </c>
      <c r="B734" s="67">
        <v>808</v>
      </c>
      <c r="C734" s="56" t="s">
        <v>156</v>
      </c>
      <c r="D734" s="56" t="s">
        <v>50</v>
      </c>
      <c r="E734" s="56" t="s">
        <v>648</v>
      </c>
      <c r="F734" s="56"/>
      <c r="G734" s="82">
        <f>G735</f>
        <v>100</v>
      </c>
      <c r="H734" s="32"/>
    </row>
    <row r="735" spans="1:8" ht="36.75" customHeight="1">
      <c r="A735" s="96" t="s">
        <v>306</v>
      </c>
      <c r="B735" s="67">
        <v>808</v>
      </c>
      <c r="C735" s="56" t="s">
        <v>156</v>
      </c>
      <c r="D735" s="56" t="s">
        <v>50</v>
      </c>
      <c r="E735" s="56" t="s">
        <v>648</v>
      </c>
      <c r="F735" s="56" t="s">
        <v>462</v>
      </c>
      <c r="G735" s="83">
        <v>100</v>
      </c>
      <c r="H735" s="32"/>
    </row>
    <row r="736" spans="1:8" ht="33.75" customHeight="1">
      <c r="A736" s="86" t="s">
        <v>609</v>
      </c>
      <c r="B736" s="67">
        <v>808</v>
      </c>
      <c r="C736" s="56" t="s">
        <v>156</v>
      </c>
      <c r="D736" s="56" t="s">
        <v>50</v>
      </c>
      <c r="E736" s="56" t="s">
        <v>656</v>
      </c>
      <c r="F736" s="56"/>
      <c r="G736" s="82">
        <f>G737</f>
        <v>370.2</v>
      </c>
      <c r="H736" s="32"/>
    </row>
    <row r="737" spans="1:8" ht="36.75" customHeight="1">
      <c r="A737" s="96" t="s">
        <v>306</v>
      </c>
      <c r="B737" s="67">
        <v>808</v>
      </c>
      <c r="C737" s="56" t="s">
        <v>156</v>
      </c>
      <c r="D737" s="56" t="s">
        <v>50</v>
      </c>
      <c r="E737" s="56" t="s">
        <v>656</v>
      </c>
      <c r="F737" s="56" t="s">
        <v>462</v>
      </c>
      <c r="G737" s="83">
        <v>370.2</v>
      </c>
      <c r="H737" s="32"/>
    </row>
    <row r="738" spans="1:8" ht="21" customHeight="1">
      <c r="A738" s="89" t="s">
        <v>377</v>
      </c>
      <c r="B738" s="67">
        <v>808</v>
      </c>
      <c r="C738" s="56" t="s">
        <v>156</v>
      </c>
      <c r="D738" s="56" t="s">
        <v>53</v>
      </c>
      <c r="E738" s="56"/>
      <c r="F738" s="56"/>
      <c r="G738" s="82">
        <f>G739+G742+G747</f>
        <v>13789.499999999998</v>
      </c>
      <c r="H738" s="32"/>
    </row>
    <row r="739" spans="1:8" ht="51" customHeight="1">
      <c r="A739" s="89" t="s">
        <v>140</v>
      </c>
      <c r="B739" s="67">
        <v>808</v>
      </c>
      <c r="C739" s="56" t="s">
        <v>156</v>
      </c>
      <c r="D739" s="56" t="s">
        <v>53</v>
      </c>
      <c r="E739" s="56" t="s">
        <v>141</v>
      </c>
      <c r="F739" s="56"/>
      <c r="G739" s="82">
        <f>SUM(G740)</f>
        <v>5130.9</v>
      </c>
      <c r="H739" s="32"/>
    </row>
    <row r="740" spans="1:8" ht="18" customHeight="1">
      <c r="A740" s="89" t="s">
        <v>145</v>
      </c>
      <c r="B740" s="67">
        <v>808</v>
      </c>
      <c r="C740" s="56" t="s">
        <v>156</v>
      </c>
      <c r="D740" s="56" t="s">
        <v>53</v>
      </c>
      <c r="E740" s="56" t="s">
        <v>143</v>
      </c>
      <c r="F740" s="56"/>
      <c r="G740" s="82">
        <f>SUM(G741)</f>
        <v>5130.9</v>
      </c>
      <c r="H740" s="32"/>
    </row>
    <row r="741" spans="1:8" ht="20.25" customHeight="1">
      <c r="A741" s="86" t="s">
        <v>514</v>
      </c>
      <c r="B741" s="67">
        <v>808</v>
      </c>
      <c r="C741" s="56" t="s">
        <v>156</v>
      </c>
      <c r="D741" s="56" t="s">
        <v>53</v>
      </c>
      <c r="E741" s="56" t="s">
        <v>143</v>
      </c>
      <c r="F741" s="56" t="s">
        <v>358</v>
      </c>
      <c r="G741" s="83">
        <v>5130.9</v>
      </c>
      <c r="H741" s="32"/>
    </row>
    <row r="742" spans="1:8" ht="52.5" customHeight="1">
      <c r="A742" s="89" t="s">
        <v>72</v>
      </c>
      <c r="B742" s="67">
        <v>808</v>
      </c>
      <c r="C742" s="56" t="s">
        <v>156</v>
      </c>
      <c r="D742" s="56" t="s">
        <v>53</v>
      </c>
      <c r="E742" s="56" t="s">
        <v>752</v>
      </c>
      <c r="F742" s="56"/>
      <c r="G742" s="82">
        <f>SUM(G743,G745)</f>
        <v>7861.799999999999</v>
      </c>
      <c r="H742" s="32"/>
    </row>
    <row r="743" spans="1:8" ht="21.75" customHeight="1">
      <c r="A743" s="97" t="s">
        <v>697</v>
      </c>
      <c r="B743" s="67">
        <v>808</v>
      </c>
      <c r="C743" s="56" t="s">
        <v>156</v>
      </c>
      <c r="D743" s="56" t="s">
        <v>53</v>
      </c>
      <c r="E743" s="56" t="s">
        <v>701</v>
      </c>
      <c r="F743" s="56"/>
      <c r="G743" s="82">
        <f>SUM(G744)</f>
        <v>51.9</v>
      </c>
      <c r="H743" s="32"/>
    </row>
    <row r="744" spans="1:8" ht="21.75" customHeight="1">
      <c r="A744" s="89" t="s">
        <v>92</v>
      </c>
      <c r="B744" s="67">
        <v>808</v>
      </c>
      <c r="C744" s="56" t="s">
        <v>156</v>
      </c>
      <c r="D744" s="56" t="s">
        <v>53</v>
      </c>
      <c r="E744" s="56" t="s">
        <v>701</v>
      </c>
      <c r="F744" s="56" t="s">
        <v>764</v>
      </c>
      <c r="G744" s="83">
        <v>51.9</v>
      </c>
      <c r="H744" s="32"/>
    </row>
    <row r="745" spans="1:8" ht="19.5" customHeight="1">
      <c r="A745" s="97" t="s">
        <v>564</v>
      </c>
      <c r="B745" s="67">
        <v>808</v>
      </c>
      <c r="C745" s="56" t="s">
        <v>156</v>
      </c>
      <c r="D745" s="56" t="s">
        <v>53</v>
      </c>
      <c r="E745" s="56" t="s">
        <v>753</v>
      </c>
      <c r="F745" s="56"/>
      <c r="G745" s="82">
        <f>SUM(G746)</f>
        <v>7809.9</v>
      </c>
      <c r="H745" s="32"/>
    </row>
    <row r="746" spans="1:8" ht="19.5" customHeight="1">
      <c r="A746" s="89" t="s">
        <v>92</v>
      </c>
      <c r="B746" s="67">
        <v>808</v>
      </c>
      <c r="C746" s="56" t="s">
        <v>156</v>
      </c>
      <c r="D746" s="56" t="s">
        <v>53</v>
      </c>
      <c r="E746" s="56" t="s">
        <v>753</v>
      </c>
      <c r="F746" s="56" t="s">
        <v>764</v>
      </c>
      <c r="G746" s="83">
        <v>7809.9</v>
      </c>
      <c r="H746" s="32"/>
    </row>
    <row r="747" spans="1:8" ht="19.5" customHeight="1">
      <c r="A747" s="105" t="s">
        <v>519</v>
      </c>
      <c r="B747" s="67">
        <v>808</v>
      </c>
      <c r="C747" s="56" t="s">
        <v>156</v>
      </c>
      <c r="D747" s="56" t="s">
        <v>53</v>
      </c>
      <c r="E747" s="56" t="s">
        <v>511</v>
      </c>
      <c r="F747" s="56"/>
      <c r="G747" s="82">
        <f>G748</f>
        <v>796.8</v>
      </c>
      <c r="H747" s="32"/>
    </row>
    <row r="748" spans="1:8" ht="19.5" customHeight="1">
      <c r="A748" s="105" t="s">
        <v>515</v>
      </c>
      <c r="B748" s="67">
        <v>808</v>
      </c>
      <c r="C748" s="56" t="s">
        <v>156</v>
      </c>
      <c r="D748" s="56" t="s">
        <v>53</v>
      </c>
      <c r="E748" s="56" t="s">
        <v>512</v>
      </c>
      <c r="F748" s="56"/>
      <c r="G748" s="82">
        <f>G749+G751</f>
        <v>796.8</v>
      </c>
      <c r="H748" s="32"/>
    </row>
    <row r="749" spans="1:8" ht="19.5" customHeight="1">
      <c r="A749" s="97" t="s">
        <v>360</v>
      </c>
      <c r="B749" s="67">
        <v>808</v>
      </c>
      <c r="C749" s="56" t="s">
        <v>156</v>
      </c>
      <c r="D749" s="56" t="s">
        <v>53</v>
      </c>
      <c r="E749" s="56" t="s">
        <v>522</v>
      </c>
      <c r="F749" s="56"/>
      <c r="G749" s="82">
        <f>G750</f>
        <v>711.8</v>
      </c>
      <c r="H749" s="32"/>
    </row>
    <row r="750" spans="1:8" ht="36.75" customHeight="1">
      <c r="A750" s="96" t="s">
        <v>306</v>
      </c>
      <c r="B750" s="67">
        <v>808</v>
      </c>
      <c r="C750" s="56" t="s">
        <v>156</v>
      </c>
      <c r="D750" s="56" t="s">
        <v>53</v>
      </c>
      <c r="E750" s="56" t="s">
        <v>522</v>
      </c>
      <c r="F750" s="56" t="s">
        <v>462</v>
      </c>
      <c r="G750" s="83">
        <v>711.8</v>
      </c>
      <c r="H750" s="32"/>
    </row>
    <row r="751" spans="1:8" ht="18.75" customHeight="1">
      <c r="A751" s="97" t="s">
        <v>25</v>
      </c>
      <c r="B751" s="67">
        <v>808</v>
      </c>
      <c r="C751" s="56" t="s">
        <v>156</v>
      </c>
      <c r="D751" s="56" t="s">
        <v>53</v>
      </c>
      <c r="E751" s="56" t="s">
        <v>518</v>
      </c>
      <c r="F751" s="56"/>
      <c r="G751" s="82">
        <f>SUM(G752)</f>
        <v>85</v>
      </c>
      <c r="H751" s="32"/>
    </row>
    <row r="752" spans="1:8" ht="39" customHeight="1">
      <c r="A752" s="96" t="s">
        <v>396</v>
      </c>
      <c r="B752" s="67">
        <v>808</v>
      </c>
      <c r="C752" s="56" t="s">
        <v>156</v>
      </c>
      <c r="D752" s="56" t="s">
        <v>53</v>
      </c>
      <c r="E752" s="56" t="s">
        <v>518</v>
      </c>
      <c r="F752" s="56" t="s">
        <v>462</v>
      </c>
      <c r="G752" s="83">
        <v>85</v>
      </c>
      <c r="H752" s="32"/>
    </row>
    <row r="753" spans="1:8" ht="21" customHeight="1">
      <c r="A753" s="100" t="s">
        <v>11</v>
      </c>
      <c r="B753" s="67">
        <v>808</v>
      </c>
      <c r="C753" s="56" t="s">
        <v>153</v>
      </c>
      <c r="D753" s="56"/>
      <c r="E753" s="56"/>
      <c r="F753" s="56"/>
      <c r="G753" s="83">
        <f>G754</f>
        <v>253.1</v>
      </c>
      <c r="H753" s="32"/>
    </row>
    <row r="754" spans="1:8" ht="18" customHeight="1">
      <c r="A754" s="100" t="s">
        <v>901</v>
      </c>
      <c r="B754" s="67">
        <v>808</v>
      </c>
      <c r="C754" s="56" t="s">
        <v>153</v>
      </c>
      <c r="D754" s="56" t="s">
        <v>153</v>
      </c>
      <c r="E754" s="56"/>
      <c r="F754" s="56"/>
      <c r="G754" s="83">
        <f>G755</f>
        <v>253.1</v>
      </c>
      <c r="H754" s="32"/>
    </row>
    <row r="755" spans="1:8" ht="19.5" customHeight="1">
      <c r="A755" s="100" t="s">
        <v>903</v>
      </c>
      <c r="B755" s="67">
        <v>808</v>
      </c>
      <c r="C755" s="56" t="s">
        <v>153</v>
      </c>
      <c r="D755" s="56" t="s">
        <v>153</v>
      </c>
      <c r="E755" s="56" t="s">
        <v>492</v>
      </c>
      <c r="F755" s="56"/>
      <c r="G755" s="83">
        <f>G756</f>
        <v>253.1</v>
      </c>
      <c r="H755" s="32"/>
    </row>
    <row r="756" spans="1:8" ht="20.25" customHeight="1">
      <c r="A756" s="100" t="s">
        <v>904</v>
      </c>
      <c r="B756" s="67">
        <v>808</v>
      </c>
      <c r="C756" s="56" t="s">
        <v>153</v>
      </c>
      <c r="D756" s="56" t="s">
        <v>153</v>
      </c>
      <c r="E756" s="56" t="s">
        <v>644</v>
      </c>
      <c r="F756" s="56"/>
      <c r="G756" s="83">
        <f>G759+G757</f>
        <v>253.1</v>
      </c>
      <c r="H756" s="32"/>
    </row>
    <row r="757" spans="1:8" ht="32.25" customHeight="1">
      <c r="A757" s="100" t="s">
        <v>849</v>
      </c>
      <c r="B757" s="67">
        <v>808</v>
      </c>
      <c r="C757" s="56" t="s">
        <v>153</v>
      </c>
      <c r="D757" s="56" t="s">
        <v>153</v>
      </c>
      <c r="E757" s="56" t="s">
        <v>850</v>
      </c>
      <c r="F757" s="56"/>
      <c r="G757" s="83">
        <f>G758</f>
        <v>14.1</v>
      </c>
      <c r="H757" s="32"/>
    </row>
    <row r="758" spans="1:8" ht="20.25" customHeight="1">
      <c r="A758" s="100" t="s">
        <v>632</v>
      </c>
      <c r="B758" s="67">
        <v>808</v>
      </c>
      <c r="C758" s="56" t="s">
        <v>153</v>
      </c>
      <c r="D758" s="56" t="s">
        <v>153</v>
      </c>
      <c r="E758" s="56" t="s">
        <v>850</v>
      </c>
      <c r="F758" s="56" t="s">
        <v>936</v>
      </c>
      <c r="G758" s="83">
        <f>14+0.1</f>
        <v>14.1</v>
      </c>
      <c r="H758" s="32"/>
    </row>
    <row r="759" spans="1:8" ht="36" customHeight="1">
      <c r="A759" s="100" t="s">
        <v>218</v>
      </c>
      <c r="B759" s="67">
        <v>808</v>
      </c>
      <c r="C759" s="56" t="s">
        <v>153</v>
      </c>
      <c r="D759" s="56" t="s">
        <v>153</v>
      </c>
      <c r="E759" s="56" t="s">
        <v>12</v>
      </c>
      <c r="F759" s="56"/>
      <c r="G759" s="83">
        <f>G760</f>
        <v>239</v>
      </c>
      <c r="H759" s="32"/>
    </row>
    <row r="760" spans="1:8" ht="21" customHeight="1">
      <c r="A760" s="100" t="s">
        <v>632</v>
      </c>
      <c r="B760" s="67">
        <v>808</v>
      </c>
      <c r="C760" s="56" t="s">
        <v>153</v>
      </c>
      <c r="D760" s="56" t="s">
        <v>153</v>
      </c>
      <c r="E760" s="56" t="s">
        <v>12</v>
      </c>
      <c r="F760" s="56" t="s">
        <v>936</v>
      </c>
      <c r="G760" s="83">
        <v>239</v>
      </c>
      <c r="H760" s="32"/>
    </row>
    <row r="761" spans="1:8" ht="16.5" customHeight="1">
      <c r="A761" s="105" t="s">
        <v>601</v>
      </c>
      <c r="B761" s="67">
        <v>808</v>
      </c>
      <c r="C761" s="56" t="s">
        <v>693</v>
      </c>
      <c r="D761" s="56"/>
      <c r="E761" s="56"/>
      <c r="F761" s="56"/>
      <c r="G761" s="82">
        <f>G762</f>
        <v>613.1</v>
      </c>
      <c r="H761" s="32"/>
    </row>
    <row r="762" spans="1:8" ht="17.25" customHeight="1">
      <c r="A762" s="97" t="s">
        <v>694</v>
      </c>
      <c r="B762" s="67">
        <v>808</v>
      </c>
      <c r="C762" s="56" t="s">
        <v>693</v>
      </c>
      <c r="D762" s="56" t="s">
        <v>54</v>
      </c>
      <c r="E762" s="56"/>
      <c r="F762" s="56"/>
      <c r="G762" s="82">
        <f>G763</f>
        <v>613.1</v>
      </c>
      <c r="H762" s="32"/>
    </row>
    <row r="763" spans="1:8" ht="19.5" customHeight="1">
      <c r="A763" s="105" t="s">
        <v>519</v>
      </c>
      <c r="B763" s="67">
        <v>808</v>
      </c>
      <c r="C763" s="56" t="s">
        <v>693</v>
      </c>
      <c r="D763" s="56" t="s">
        <v>54</v>
      </c>
      <c r="E763" s="56" t="s">
        <v>511</v>
      </c>
      <c r="F763" s="56"/>
      <c r="G763" s="82">
        <f>G765</f>
        <v>613.1</v>
      </c>
      <c r="H763" s="32"/>
    </row>
    <row r="764" spans="1:8" ht="19.5" customHeight="1">
      <c r="A764" s="105" t="s">
        <v>515</v>
      </c>
      <c r="B764" s="67">
        <v>808</v>
      </c>
      <c r="C764" s="56" t="s">
        <v>693</v>
      </c>
      <c r="D764" s="56" t="s">
        <v>54</v>
      </c>
      <c r="E764" s="56" t="s">
        <v>512</v>
      </c>
      <c r="F764" s="56"/>
      <c r="G764" s="82">
        <f>G765</f>
        <v>613.1</v>
      </c>
      <c r="H764" s="32"/>
    </row>
    <row r="765" spans="1:8" ht="18" customHeight="1">
      <c r="A765" s="86" t="s">
        <v>520</v>
      </c>
      <c r="B765" s="67">
        <v>808</v>
      </c>
      <c r="C765" s="56" t="s">
        <v>693</v>
      </c>
      <c r="D765" s="56" t="s">
        <v>54</v>
      </c>
      <c r="E765" s="56" t="s">
        <v>521</v>
      </c>
      <c r="F765" s="56"/>
      <c r="G765" s="82">
        <f>G766</f>
        <v>613.1</v>
      </c>
      <c r="H765" s="32"/>
    </row>
    <row r="766" spans="1:8" ht="19.5" customHeight="1">
      <c r="A766" s="86" t="s">
        <v>724</v>
      </c>
      <c r="B766" s="67">
        <v>808</v>
      </c>
      <c r="C766" s="56" t="s">
        <v>693</v>
      </c>
      <c r="D766" s="56" t="s">
        <v>54</v>
      </c>
      <c r="E766" s="56" t="s">
        <v>521</v>
      </c>
      <c r="F766" s="56" t="s">
        <v>151</v>
      </c>
      <c r="G766" s="83">
        <v>613.1</v>
      </c>
      <c r="H766" s="32"/>
    </row>
    <row r="767" spans="1:8" ht="16.5" customHeight="1">
      <c r="A767" s="98" t="s">
        <v>202</v>
      </c>
      <c r="B767" s="67">
        <v>809</v>
      </c>
      <c r="C767" s="56"/>
      <c r="D767" s="56"/>
      <c r="E767" s="56"/>
      <c r="F767" s="56"/>
      <c r="G767" s="82">
        <f>SUM(G778,G813,G768,G807,G799)</f>
        <v>647706.7999999999</v>
      </c>
      <c r="H767" s="32"/>
    </row>
    <row r="768" spans="1:8" ht="20.25" customHeight="1">
      <c r="A768" s="98" t="s">
        <v>639</v>
      </c>
      <c r="B768" s="67">
        <v>809</v>
      </c>
      <c r="C768" s="56" t="s">
        <v>53</v>
      </c>
      <c r="D768" s="56"/>
      <c r="E768" s="56"/>
      <c r="F768" s="56"/>
      <c r="G768" s="82">
        <f>G769</f>
        <v>105.2</v>
      </c>
      <c r="H768" s="32"/>
    </row>
    <row r="769" spans="1:8" ht="20.25" customHeight="1">
      <c r="A769" s="86" t="s">
        <v>16</v>
      </c>
      <c r="B769" s="67">
        <v>809</v>
      </c>
      <c r="C769" s="56" t="s">
        <v>53</v>
      </c>
      <c r="D769" s="56" t="s">
        <v>50</v>
      </c>
      <c r="E769" s="56"/>
      <c r="F769" s="56"/>
      <c r="G769" s="82">
        <f>G770+G775</f>
        <v>105.2</v>
      </c>
      <c r="H769" s="32"/>
    </row>
    <row r="770" spans="1:8" ht="20.25" customHeight="1">
      <c r="A770" s="86" t="s">
        <v>18</v>
      </c>
      <c r="B770" s="67">
        <v>809</v>
      </c>
      <c r="C770" s="56" t="s">
        <v>53</v>
      </c>
      <c r="D770" s="56" t="s">
        <v>50</v>
      </c>
      <c r="E770" s="56" t="s">
        <v>17</v>
      </c>
      <c r="F770" s="56"/>
      <c r="G770" s="82">
        <f>G771+G773</f>
        <v>100</v>
      </c>
      <c r="H770" s="32"/>
    </row>
    <row r="771" spans="1:8" ht="20.25" customHeight="1" hidden="1">
      <c r="A771" s="86" t="s">
        <v>21</v>
      </c>
      <c r="B771" s="67">
        <v>809</v>
      </c>
      <c r="C771" s="56" t="s">
        <v>53</v>
      </c>
      <c r="D771" s="56" t="s">
        <v>50</v>
      </c>
      <c r="E771" s="56" t="s">
        <v>20</v>
      </c>
      <c r="F771" s="56"/>
      <c r="G771" s="82">
        <f>G772</f>
        <v>0</v>
      </c>
      <c r="H771" s="32"/>
    </row>
    <row r="772" spans="1:8" ht="20.25" customHeight="1" hidden="1">
      <c r="A772" s="89" t="s">
        <v>92</v>
      </c>
      <c r="B772" s="67">
        <v>809</v>
      </c>
      <c r="C772" s="56" t="s">
        <v>53</v>
      </c>
      <c r="D772" s="56" t="s">
        <v>50</v>
      </c>
      <c r="E772" s="56" t="s">
        <v>20</v>
      </c>
      <c r="F772" s="56" t="s">
        <v>764</v>
      </c>
      <c r="G772" s="83"/>
      <c r="H772" s="32"/>
    </row>
    <row r="773" spans="1:8" ht="36.75" customHeight="1">
      <c r="A773" s="89" t="s">
        <v>789</v>
      </c>
      <c r="B773" s="67">
        <v>809</v>
      </c>
      <c r="C773" s="56" t="s">
        <v>53</v>
      </c>
      <c r="D773" s="56" t="s">
        <v>50</v>
      </c>
      <c r="E773" s="56" t="s">
        <v>781</v>
      </c>
      <c r="F773" s="56"/>
      <c r="G773" s="82">
        <f>SUM(G774)</f>
        <v>100</v>
      </c>
      <c r="H773" s="32"/>
    </row>
    <row r="774" spans="1:8" ht="20.25" customHeight="1">
      <c r="A774" s="89" t="s">
        <v>92</v>
      </c>
      <c r="B774" s="67">
        <v>809</v>
      </c>
      <c r="C774" s="56" t="s">
        <v>53</v>
      </c>
      <c r="D774" s="56" t="s">
        <v>50</v>
      </c>
      <c r="E774" s="56" t="s">
        <v>781</v>
      </c>
      <c r="F774" s="56" t="s">
        <v>764</v>
      </c>
      <c r="G774" s="83">
        <v>100</v>
      </c>
      <c r="H774" s="32"/>
    </row>
    <row r="775" spans="1:8" ht="20.25" customHeight="1">
      <c r="A775" s="89" t="s">
        <v>454</v>
      </c>
      <c r="B775" s="67">
        <v>809</v>
      </c>
      <c r="C775" s="56" t="s">
        <v>53</v>
      </c>
      <c r="D775" s="56" t="s">
        <v>50</v>
      </c>
      <c r="E775" s="56" t="s">
        <v>555</v>
      </c>
      <c r="F775" s="56"/>
      <c r="G775" s="82">
        <f>SUM(G776)</f>
        <v>5.2</v>
      </c>
      <c r="H775" s="32"/>
    </row>
    <row r="776" spans="1:8" ht="52.5" customHeight="1">
      <c r="A776" s="89" t="s">
        <v>794</v>
      </c>
      <c r="B776" s="67">
        <v>809</v>
      </c>
      <c r="C776" s="56" t="s">
        <v>53</v>
      </c>
      <c r="D776" s="56" t="s">
        <v>50</v>
      </c>
      <c r="E776" s="56" t="s">
        <v>800</v>
      </c>
      <c r="F776" s="56"/>
      <c r="G776" s="82">
        <f>SUM(G777)</f>
        <v>5.2</v>
      </c>
      <c r="H776" s="32"/>
    </row>
    <row r="777" spans="1:8" ht="20.25" customHeight="1">
      <c r="A777" s="89" t="s">
        <v>92</v>
      </c>
      <c r="B777" s="67">
        <v>809</v>
      </c>
      <c r="C777" s="56" t="s">
        <v>53</v>
      </c>
      <c r="D777" s="56" t="s">
        <v>50</v>
      </c>
      <c r="E777" s="56" t="s">
        <v>800</v>
      </c>
      <c r="F777" s="56" t="s">
        <v>764</v>
      </c>
      <c r="G777" s="83">
        <v>5.2</v>
      </c>
      <c r="H777" s="32"/>
    </row>
    <row r="778" spans="1:8" ht="18" customHeight="1">
      <c r="A778" s="97" t="s">
        <v>599</v>
      </c>
      <c r="B778" s="67">
        <v>809</v>
      </c>
      <c r="C778" s="56" t="s">
        <v>729</v>
      </c>
      <c r="D778" s="56"/>
      <c r="E778" s="56"/>
      <c r="F778" s="56"/>
      <c r="G778" s="82">
        <f>SUM(G779,G794,G787,G791)</f>
        <v>109400.1</v>
      </c>
      <c r="H778" s="32"/>
    </row>
    <row r="779" spans="1:8" ht="16.5" customHeight="1">
      <c r="A779" s="97" t="s">
        <v>234</v>
      </c>
      <c r="B779" s="67">
        <v>809</v>
      </c>
      <c r="C779" s="56" t="s">
        <v>729</v>
      </c>
      <c r="D779" s="56" t="s">
        <v>51</v>
      </c>
      <c r="E779" s="56"/>
      <c r="F779" s="56"/>
      <c r="G779" s="82">
        <f>SUM(G780,)</f>
        <v>102112.3</v>
      </c>
      <c r="H779" s="32"/>
    </row>
    <row r="780" spans="1:15" s="39" customFormat="1" ht="21.75" customHeight="1">
      <c r="A780" s="97" t="s">
        <v>686</v>
      </c>
      <c r="B780" s="67">
        <v>809</v>
      </c>
      <c r="C780" s="56" t="s">
        <v>729</v>
      </c>
      <c r="D780" s="56" t="s">
        <v>51</v>
      </c>
      <c r="E780" s="56" t="s">
        <v>665</v>
      </c>
      <c r="F780" s="56"/>
      <c r="G780" s="82">
        <f>SUM(G781,G783)</f>
        <v>102112.3</v>
      </c>
      <c r="H780" s="32"/>
      <c r="I780" s="32"/>
      <c r="J780" s="32"/>
      <c r="K780" s="32"/>
      <c r="L780" s="32"/>
      <c r="M780" s="32"/>
      <c r="N780" s="32"/>
      <c r="O780" s="32"/>
    </row>
    <row r="781" spans="1:15" s="40" customFormat="1" ht="20.25" customHeight="1">
      <c r="A781" s="97" t="s">
        <v>697</v>
      </c>
      <c r="B781" s="67">
        <v>809</v>
      </c>
      <c r="C781" s="56" t="s">
        <v>729</v>
      </c>
      <c r="D781" s="56" t="s">
        <v>51</v>
      </c>
      <c r="E781" s="56" t="s">
        <v>700</v>
      </c>
      <c r="F781" s="56"/>
      <c r="G781" s="82">
        <f>SUM(G782)</f>
        <v>836.1</v>
      </c>
      <c r="H781" s="32"/>
      <c r="I781" s="32"/>
      <c r="J781" s="32"/>
      <c r="K781" s="32"/>
      <c r="L781" s="32"/>
      <c r="M781" s="32"/>
      <c r="N781" s="32"/>
      <c r="O781" s="32"/>
    </row>
    <row r="782" spans="1:8" ht="18.75" customHeight="1">
      <c r="A782" s="89" t="s">
        <v>92</v>
      </c>
      <c r="B782" s="67">
        <v>809</v>
      </c>
      <c r="C782" s="56" t="s">
        <v>729</v>
      </c>
      <c r="D782" s="56" t="s">
        <v>51</v>
      </c>
      <c r="E782" s="56" t="s">
        <v>700</v>
      </c>
      <c r="F782" s="56" t="s">
        <v>764</v>
      </c>
      <c r="G782" s="83">
        <v>836.1</v>
      </c>
      <c r="H782" s="32"/>
    </row>
    <row r="783" spans="1:8" ht="18" customHeight="1">
      <c r="A783" s="97" t="s">
        <v>564</v>
      </c>
      <c r="B783" s="67">
        <v>809</v>
      </c>
      <c r="C783" s="56" t="s">
        <v>729</v>
      </c>
      <c r="D783" s="56" t="s">
        <v>51</v>
      </c>
      <c r="E783" s="56" t="s">
        <v>666</v>
      </c>
      <c r="F783" s="56"/>
      <c r="G783" s="82">
        <f>SUM(G784)</f>
        <v>101276.2</v>
      </c>
      <c r="H783" s="32"/>
    </row>
    <row r="784" spans="1:8" ht="20.25" customHeight="1">
      <c r="A784" s="89" t="s">
        <v>274</v>
      </c>
      <c r="B784" s="67">
        <v>809</v>
      </c>
      <c r="C784" s="56" t="s">
        <v>729</v>
      </c>
      <c r="D784" s="56" t="s">
        <v>51</v>
      </c>
      <c r="E784" s="56" t="s">
        <v>666</v>
      </c>
      <c r="F784" s="56" t="s">
        <v>764</v>
      </c>
      <c r="G784" s="83">
        <v>101276.2</v>
      </c>
      <c r="H784" s="32"/>
    </row>
    <row r="785" spans="1:8" ht="33.75" customHeight="1" hidden="1">
      <c r="A785" s="135" t="s">
        <v>772</v>
      </c>
      <c r="B785" s="67">
        <v>809</v>
      </c>
      <c r="C785" s="56" t="s">
        <v>729</v>
      </c>
      <c r="D785" s="56" t="s">
        <v>51</v>
      </c>
      <c r="E785" s="56" t="s">
        <v>666</v>
      </c>
      <c r="F785" s="56" t="s">
        <v>771</v>
      </c>
      <c r="G785" s="83"/>
      <c r="H785" s="32"/>
    </row>
    <row r="786" spans="1:8" ht="20.25" customHeight="1" hidden="1">
      <c r="A786" s="136" t="s">
        <v>773</v>
      </c>
      <c r="B786" s="67">
        <v>809</v>
      </c>
      <c r="C786" s="56" t="s">
        <v>729</v>
      </c>
      <c r="D786" s="56" t="s">
        <v>51</v>
      </c>
      <c r="E786" s="56" t="s">
        <v>666</v>
      </c>
      <c r="F786" s="56" t="s">
        <v>774</v>
      </c>
      <c r="G786" s="83"/>
      <c r="H786" s="32"/>
    </row>
    <row r="787" spans="1:8" ht="19.5" customHeight="1" hidden="1">
      <c r="A787" s="97" t="s">
        <v>388</v>
      </c>
      <c r="B787" s="67">
        <v>809</v>
      </c>
      <c r="C787" s="56" t="s">
        <v>729</v>
      </c>
      <c r="D787" s="56" t="s">
        <v>729</v>
      </c>
      <c r="E787" s="56"/>
      <c r="F787" s="56"/>
      <c r="G787" s="83"/>
      <c r="H787" s="32"/>
    </row>
    <row r="788" spans="1:8" ht="19.5" customHeight="1" hidden="1">
      <c r="A788" s="89" t="s">
        <v>367</v>
      </c>
      <c r="B788" s="67">
        <v>809</v>
      </c>
      <c r="C788" s="56" t="s">
        <v>729</v>
      </c>
      <c r="D788" s="56" t="s">
        <v>729</v>
      </c>
      <c r="E788" s="56" t="s">
        <v>695</v>
      </c>
      <c r="F788" s="56"/>
      <c r="G788" s="83"/>
      <c r="H788" s="32"/>
    </row>
    <row r="789" spans="1:8" ht="19.5" customHeight="1" hidden="1">
      <c r="A789" s="105" t="s">
        <v>479</v>
      </c>
      <c r="B789" s="67">
        <v>809</v>
      </c>
      <c r="C789" s="56" t="s">
        <v>729</v>
      </c>
      <c r="D789" s="56" t="s">
        <v>729</v>
      </c>
      <c r="E789" s="56" t="s">
        <v>737</v>
      </c>
      <c r="F789" s="56"/>
      <c r="G789" s="83"/>
      <c r="H789" s="32"/>
    </row>
    <row r="790" spans="1:8" ht="19.5" customHeight="1" hidden="1">
      <c r="A790" s="97" t="s">
        <v>757</v>
      </c>
      <c r="B790" s="67">
        <v>809</v>
      </c>
      <c r="C790" s="56" t="s">
        <v>729</v>
      </c>
      <c r="D790" s="56" t="s">
        <v>729</v>
      </c>
      <c r="E790" s="56" t="s">
        <v>737</v>
      </c>
      <c r="F790" s="56" t="s">
        <v>756</v>
      </c>
      <c r="G790" s="83"/>
      <c r="H790" s="32"/>
    </row>
    <row r="791" spans="1:8" ht="19.5" customHeight="1">
      <c r="A791" s="97" t="s">
        <v>123</v>
      </c>
      <c r="B791" s="67">
        <v>809</v>
      </c>
      <c r="C791" s="56" t="s">
        <v>729</v>
      </c>
      <c r="D791" s="56" t="s">
        <v>729</v>
      </c>
      <c r="E791" s="56" t="s">
        <v>124</v>
      </c>
      <c r="F791" s="56"/>
      <c r="G791" s="83">
        <f>G792</f>
        <v>226.8</v>
      </c>
      <c r="H791" s="32"/>
    </row>
    <row r="792" spans="1:8" ht="117" customHeight="1">
      <c r="A792" s="97" t="s">
        <v>628</v>
      </c>
      <c r="B792" s="67">
        <v>809</v>
      </c>
      <c r="C792" s="56" t="s">
        <v>729</v>
      </c>
      <c r="D792" s="56" t="s">
        <v>729</v>
      </c>
      <c r="E792" s="56" t="s">
        <v>122</v>
      </c>
      <c r="F792" s="56"/>
      <c r="G792" s="83">
        <f>G793</f>
        <v>226.8</v>
      </c>
      <c r="H792" s="32"/>
    </row>
    <row r="793" spans="1:8" ht="19.5" customHeight="1">
      <c r="A793" s="90" t="s">
        <v>264</v>
      </c>
      <c r="B793" s="67">
        <v>809</v>
      </c>
      <c r="C793" s="56" t="s">
        <v>729</v>
      </c>
      <c r="D793" s="56" t="s">
        <v>729</v>
      </c>
      <c r="E793" s="56" t="s">
        <v>122</v>
      </c>
      <c r="F793" s="56" t="s">
        <v>356</v>
      </c>
      <c r="G793" s="83">
        <v>226.8</v>
      </c>
      <c r="H793" s="32"/>
    </row>
    <row r="794" spans="1:8" ht="19.5" customHeight="1">
      <c r="A794" s="97" t="s">
        <v>235</v>
      </c>
      <c r="B794" s="27">
        <v>809</v>
      </c>
      <c r="C794" s="68" t="s">
        <v>729</v>
      </c>
      <c r="D794" s="68" t="s">
        <v>153</v>
      </c>
      <c r="E794" s="68"/>
      <c r="F794" s="68"/>
      <c r="G794" s="82">
        <f>SUM(G795)</f>
        <v>7061</v>
      </c>
      <c r="H794" s="32"/>
    </row>
    <row r="795" spans="1:8" ht="18.75" customHeight="1">
      <c r="A795" s="105" t="s">
        <v>517</v>
      </c>
      <c r="B795" s="27">
        <v>809</v>
      </c>
      <c r="C795" s="68" t="s">
        <v>729</v>
      </c>
      <c r="D795" s="68" t="s">
        <v>153</v>
      </c>
      <c r="E795" s="56" t="s">
        <v>511</v>
      </c>
      <c r="F795" s="56"/>
      <c r="G795" s="82">
        <f>SUM(G796)</f>
        <v>7061</v>
      </c>
      <c r="H795" s="32"/>
    </row>
    <row r="796" spans="1:8" ht="21.75" customHeight="1">
      <c r="A796" s="105" t="s">
        <v>554</v>
      </c>
      <c r="B796" s="27">
        <v>809</v>
      </c>
      <c r="C796" s="68" t="s">
        <v>729</v>
      </c>
      <c r="D796" s="68" t="s">
        <v>153</v>
      </c>
      <c r="E796" s="56" t="s">
        <v>512</v>
      </c>
      <c r="F796" s="56"/>
      <c r="G796" s="82">
        <f>G797</f>
        <v>7061</v>
      </c>
      <c r="H796" s="32"/>
    </row>
    <row r="797" spans="1:8" ht="21.75" customHeight="1">
      <c r="A797" s="97" t="s">
        <v>39</v>
      </c>
      <c r="B797" s="27">
        <v>809</v>
      </c>
      <c r="C797" s="68" t="s">
        <v>729</v>
      </c>
      <c r="D797" s="68" t="s">
        <v>153</v>
      </c>
      <c r="E797" s="56" t="s">
        <v>516</v>
      </c>
      <c r="F797" s="56"/>
      <c r="G797" s="82">
        <f>G798</f>
        <v>7061</v>
      </c>
      <c r="H797" s="32"/>
    </row>
    <row r="798" spans="1:8" ht="18.75" customHeight="1">
      <c r="A798" s="86" t="s">
        <v>723</v>
      </c>
      <c r="B798" s="27">
        <v>809</v>
      </c>
      <c r="C798" s="68" t="s">
        <v>729</v>
      </c>
      <c r="D798" s="68" t="s">
        <v>153</v>
      </c>
      <c r="E798" s="56" t="s">
        <v>516</v>
      </c>
      <c r="F798" s="56" t="s">
        <v>233</v>
      </c>
      <c r="G798" s="83">
        <v>7061</v>
      </c>
      <c r="H798" s="32"/>
    </row>
    <row r="799" spans="1:8" ht="18.75" customHeight="1">
      <c r="A799" s="100" t="s">
        <v>11</v>
      </c>
      <c r="B799" s="27">
        <v>809</v>
      </c>
      <c r="C799" s="68" t="s">
        <v>153</v>
      </c>
      <c r="D799" s="68"/>
      <c r="E799" s="56"/>
      <c r="F799" s="56"/>
      <c r="G799" s="82">
        <f>G800</f>
        <v>100.19999999999999</v>
      </c>
      <c r="H799" s="32"/>
    </row>
    <row r="800" spans="1:8" ht="18.75" customHeight="1">
      <c r="A800" s="100" t="s">
        <v>901</v>
      </c>
      <c r="B800" s="27">
        <v>809</v>
      </c>
      <c r="C800" s="68" t="s">
        <v>153</v>
      </c>
      <c r="D800" s="68" t="s">
        <v>153</v>
      </c>
      <c r="E800" s="56"/>
      <c r="F800" s="56"/>
      <c r="G800" s="82">
        <f>G801</f>
        <v>100.19999999999999</v>
      </c>
      <c r="H800" s="32"/>
    </row>
    <row r="801" spans="1:8" ht="18.75" customHeight="1">
      <c r="A801" s="100" t="s">
        <v>903</v>
      </c>
      <c r="B801" s="27">
        <v>809</v>
      </c>
      <c r="C801" s="68" t="s">
        <v>153</v>
      </c>
      <c r="D801" s="68" t="s">
        <v>153</v>
      </c>
      <c r="E801" s="56" t="s">
        <v>492</v>
      </c>
      <c r="F801" s="56"/>
      <c r="G801" s="82">
        <f>G802</f>
        <v>100.19999999999999</v>
      </c>
      <c r="H801" s="32"/>
    </row>
    <row r="802" spans="1:8" ht="18.75" customHeight="1">
      <c r="A802" s="100" t="s">
        <v>904</v>
      </c>
      <c r="B802" s="27">
        <v>809</v>
      </c>
      <c r="C802" s="68" t="s">
        <v>153</v>
      </c>
      <c r="D802" s="68" t="s">
        <v>153</v>
      </c>
      <c r="E802" s="56" t="s">
        <v>644</v>
      </c>
      <c r="F802" s="56"/>
      <c r="G802" s="82">
        <f>G805+G803</f>
        <v>100.19999999999999</v>
      </c>
      <c r="H802" s="32"/>
    </row>
    <row r="803" spans="1:8" ht="33" customHeight="1">
      <c r="A803" s="100" t="s">
        <v>849</v>
      </c>
      <c r="B803" s="27">
        <v>809</v>
      </c>
      <c r="C803" s="68" t="s">
        <v>153</v>
      </c>
      <c r="D803" s="68" t="s">
        <v>153</v>
      </c>
      <c r="E803" s="56" t="s">
        <v>850</v>
      </c>
      <c r="F803" s="56"/>
      <c r="G803" s="82">
        <f>G804</f>
        <v>5.6</v>
      </c>
      <c r="H803" s="32"/>
    </row>
    <row r="804" spans="1:8" ht="18.75" customHeight="1">
      <c r="A804" s="100" t="s">
        <v>632</v>
      </c>
      <c r="B804" s="27">
        <v>809</v>
      </c>
      <c r="C804" s="68" t="s">
        <v>153</v>
      </c>
      <c r="D804" s="68" t="s">
        <v>153</v>
      </c>
      <c r="E804" s="56" t="s">
        <v>850</v>
      </c>
      <c r="F804" s="56" t="s">
        <v>936</v>
      </c>
      <c r="G804" s="83">
        <v>5.6</v>
      </c>
      <c r="H804" s="32"/>
    </row>
    <row r="805" spans="1:8" ht="36" customHeight="1">
      <c r="A805" s="100" t="s">
        <v>218</v>
      </c>
      <c r="B805" s="27">
        <v>809</v>
      </c>
      <c r="C805" s="68" t="s">
        <v>153</v>
      </c>
      <c r="D805" s="68" t="s">
        <v>153</v>
      </c>
      <c r="E805" s="56" t="s">
        <v>12</v>
      </c>
      <c r="F805" s="56"/>
      <c r="G805" s="82">
        <f>G806</f>
        <v>94.6</v>
      </c>
      <c r="H805" s="32"/>
    </row>
    <row r="806" spans="1:8" ht="18.75" customHeight="1">
      <c r="A806" s="100" t="s">
        <v>632</v>
      </c>
      <c r="B806" s="27">
        <v>809</v>
      </c>
      <c r="C806" s="68" t="s">
        <v>153</v>
      </c>
      <c r="D806" s="68" t="s">
        <v>153</v>
      </c>
      <c r="E806" s="56" t="s">
        <v>12</v>
      </c>
      <c r="F806" s="56" t="s">
        <v>936</v>
      </c>
      <c r="G806" s="83">
        <v>94.6</v>
      </c>
      <c r="H806" s="32"/>
    </row>
    <row r="807" spans="1:8" ht="19.5" customHeight="1">
      <c r="A807" s="105" t="s">
        <v>601</v>
      </c>
      <c r="B807" s="67">
        <v>809</v>
      </c>
      <c r="C807" s="56" t="s">
        <v>693</v>
      </c>
      <c r="D807" s="56"/>
      <c r="E807" s="56"/>
      <c r="F807" s="56"/>
      <c r="G807" s="82">
        <f>G808</f>
        <v>992</v>
      </c>
      <c r="H807" s="32"/>
    </row>
    <row r="808" spans="1:8" ht="19.5" customHeight="1">
      <c r="A808" s="97" t="s">
        <v>694</v>
      </c>
      <c r="B808" s="67">
        <v>809</v>
      </c>
      <c r="C808" s="56" t="s">
        <v>693</v>
      </c>
      <c r="D808" s="56" t="s">
        <v>54</v>
      </c>
      <c r="E808" s="56"/>
      <c r="F808" s="56"/>
      <c r="G808" s="82">
        <f>G809</f>
        <v>992</v>
      </c>
      <c r="H808" s="32"/>
    </row>
    <row r="809" spans="1:8" ht="19.5" customHeight="1">
      <c r="A809" s="105" t="s">
        <v>519</v>
      </c>
      <c r="B809" s="67">
        <v>809</v>
      </c>
      <c r="C809" s="56" t="s">
        <v>693</v>
      </c>
      <c r="D809" s="56" t="s">
        <v>54</v>
      </c>
      <c r="E809" s="56" t="s">
        <v>511</v>
      </c>
      <c r="F809" s="56"/>
      <c r="G809" s="82">
        <f>G810</f>
        <v>992</v>
      </c>
      <c r="H809" s="32"/>
    </row>
    <row r="810" spans="1:8" ht="19.5" customHeight="1">
      <c r="A810" s="105" t="s">
        <v>515</v>
      </c>
      <c r="B810" s="67">
        <v>809</v>
      </c>
      <c r="C810" s="56" t="s">
        <v>693</v>
      </c>
      <c r="D810" s="56" t="s">
        <v>54</v>
      </c>
      <c r="E810" s="56" t="s">
        <v>512</v>
      </c>
      <c r="F810" s="56"/>
      <c r="G810" s="82">
        <f>G811</f>
        <v>992</v>
      </c>
      <c r="H810" s="32"/>
    </row>
    <row r="811" spans="1:8" ht="19.5" customHeight="1">
      <c r="A811" s="86" t="s">
        <v>520</v>
      </c>
      <c r="B811" s="67">
        <v>809</v>
      </c>
      <c r="C811" s="56" t="s">
        <v>693</v>
      </c>
      <c r="D811" s="56" t="s">
        <v>54</v>
      </c>
      <c r="E811" s="56" t="s">
        <v>521</v>
      </c>
      <c r="F811" s="56"/>
      <c r="G811" s="82">
        <f>G812</f>
        <v>992</v>
      </c>
      <c r="H811" s="32"/>
    </row>
    <row r="812" spans="1:8" ht="19.5" customHeight="1">
      <c r="A812" s="96" t="s">
        <v>600</v>
      </c>
      <c r="B812" s="67">
        <v>809</v>
      </c>
      <c r="C812" s="56" t="s">
        <v>693</v>
      </c>
      <c r="D812" s="56" t="s">
        <v>54</v>
      </c>
      <c r="E812" s="56" t="s">
        <v>521</v>
      </c>
      <c r="F812" s="56" t="s">
        <v>398</v>
      </c>
      <c r="G812" s="83">
        <v>992</v>
      </c>
      <c r="H812" s="32"/>
    </row>
    <row r="813" spans="1:8" ht="18" customHeight="1">
      <c r="A813" s="97" t="s">
        <v>418</v>
      </c>
      <c r="B813" s="27">
        <v>809</v>
      </c>
      <c r="C813" s="68" t="s">
        <v>158</v>
      </c>
      <c r="D813" s="68"/>
      <c r="E813" s="68"/>
      <c r="F813" s="68"/>
      <c r="G813" s="82">
        <f>SUM(G814,G838,G829,G833)</f>
        <v>537109.3</v>
      </c>
      <c r="H813" s="32"/>
    </row>
    <row r="814" spans="1:8" ht="18" customHeight="1">
      <c r="A814" s="96" t="s">
        <v>374</v>
      </c>
      <c r="B814" s="27">
        <v>809</v>
      </c>
      <c r="C814" s="68" t="s">
        <v>158</v>
      </c>
      <c r="D814" s="68" t="s">
        <v>50</v>
      </c>
      <c r="E814" s="68"/>
      <c r="F814" s="68"/>
      <c r="G814" s="82">
        <f>SUM(G815,G822)</f>
        <v>179547.69999999998</v>
      </c>
      <c r="H814" s="32"/>
    </row>
    <row r="815" spans="1:8" ht="18" customHeight="1">
      <c r="A815" s="97" t="s">
        <v>689</v>
      </c>
      <c r="B815" s="27">
        <v>809</v>
      </c>
      <c r="C815" s="68" t="s">
        <v>158</v>
      </c>
      <c r="D815" s="68" t="s">
        <v>50</v>
      </c>
      <c r="E815" s="68" t="s">
        <v>307</v>
      </c>
      <c r="F815" s="68"/>
      <c r="G815" s="82">
        <f>SUM(G816)</f>
        <v>168231.3</v>
      </c>
      <c r="H815" s="32"/>
    </row>
    <row r="816" spans="1:8" ht="33" customHeight="1">
      <c r="A816" s="89" t="s">
        <v>804</v>
      </c>
      <c r="B816" s="27">
        <v>809</v>
      </c>
      <c r="C816" s="68" t="s">
        <v>158</v>
      </c>
      <c r="D816" s="68" t="s">
        <v>50</v>
      </c>
      <c r="E816" s="68" t="s">
        <v>308</v>
      </c>
      <c r="F816" s="68"/>
      <c r="G816" s="82">
        <f>G817</f>
        <v>168231.3</v>
      </c>
      <c r="H816" s="32"/>
    </row>
    <row r="817" spans="1:8" ht="18" customHeight="1">
      <c r="A817" s="89" t="s">
        <v>92</v>
      </c>
      <c r="B817" s="27">
        <v>809</v>
      </c>
      <c r="C817" s="68" t="s">
        <v>158</v>
      </c>
      <c r="D817" s="68" t="s">
        <v>50</v>
      </c>
      <c r="E817" s="68" t="s">
        <v>308</v>
      </c>
      <c r="F817" s="68" t="s">
        <v>764</v>
      </c>
      <c r="G817" s="83">
        <v>168231.3</v>
      </c>
      <c r="H817" s="32"/>
    </row>
    <row r="818" spans="1:8" ht="18" customHeight="1" hidden="1">
      <c r="A818" s="86" t="s">
        <v>165</v>
      </c>
      <c r="B818" s="27">
        <v>809</v>
      </c>
      <c r="C818" s="68" t="s">
        <v>158</v>
      </c>
      <c r="D818" s="68" t="s">
        <v>50</v>
      </c>
      <c r="E818" s="68" t="s">
        <v>146</v>
      </c>
      <c r="F818" s="68"/>
      <c r="G818" s="83"/>
      <c r="H818" s="32"/>
    </row>
    <row r="819" spans="1:8" ht="18" customHeight="1" hidden="1">
      <c r="A819" s="110" t="s">
        <v>487</v>
      </c>
      <c r="B819" s="27">
        <v>809</v>
      </c>
      <c r="C819" s="68" t="s">
        <v>158</v>
      </c>
      <c r="D819" s="68" t="s">
        <v>50</v>
      </c>
      <c r="E819" s="68" t="s">
        <v>453</v>
      </c>
      <c r="F819" s="68"/>
      <c r="G819" s="83"/>
      <c r="H819" s="32"/>
    </row>
    <row r="820" spans="1:8" ht="18" customHeight="1" hidden="1">
      <c r="A820" s="86" t="s">
        <v>188</v>
      </c>
      <c r="B820" s="27">
        <v>809</v>
      </c>
      <c r="C820" s="68" t="s">
        <v>158</v>
      </c>
      <c r="D820" s="68" t="s">
        <v>50</v>
      </c>
      <c r="E820" s="68" t="s">
        <v>366</v>
      </c>
      <c r="F820" s="68"/>
      <c r="G820" s="83"/>
      <c r="H820" s="32"/>
    </row>
    <row r="821" spans="1:8" ht="18" customHeight="1" hidden="1">
      <c r="A821" s="96" t="s">
        <v>380</v>
      </c>
      <c r="B821" s="27">
        <v>809</v>
      </c>
      <c r="C821" s="68" t="s">
        <v>158</v>
      </c>
      <c r="D821" s="68" t="s">
        <v>50</v>
      </c>
      <c r="E821" s="68" t="s">
        <v>366</v>
      </c>
      <c r="F821" s="68" t="s">
        <v>419</v>
      </c>
      <c r="G821" s="83"/>
      <c r="H821" s="32"/>
    </row>
    <row r="822" spans="1:8" ht="18" customHeight="1">
      <c r="A822" s="105" t="s">
        <v>517</v>
      </c>
      <c r="B822" s="27">
        <v>809</v>
      </c>
      <c r="C822" s="68" t="s">
        <v>158</v>
      </c>
      <c r="D822" s="68" t="s">
        <v>50</v>
      </c>
      <c r="E822" s="68" t="s">
        <v>511</v>
      </c>
      <c r="F822" s="68"/>
      <c r="G822" s="82">
        <f>G823</f>
        <v>11316.4</v>
      </c>
      <c r="H822" s="32"/>
    </row>
    <row r="823" spans="1:8" ht="18" customHeight="1">
      <c r="A823" s="105" t="s">
        <v>554</v>
      </c>
      <c r="B823" s="67">
        <v>809</v>
      </c>
      <c r="C823" s="56" t="s">
        <v>158</v>
      </c>
      <c r="D823" s="56" t="s">
        <v>50</v>
      </c>
      <c r="E823" s="56" t="s">
        <v>512</v>
      </c>
      <c r="F823" s="56"/>
      <c r="G823" s="82">
        <f>G824+G826</f>
        <v>11316.4</v>
      </c>
      <c r="H823" s="32"/>
    </row>
    <row r="824" spans="1:8" ht="18" customHeight="1">
      <c r="A824" s="97" t="s">
        <v>437</v>
      </c>
      <c r="B824" s="67">
        <v>809</v>
      </c>
      <c r="C824" s="56" t="s">
        <v>158</v>
      </c>
      <c r="D824" s="56" t="s">
        <v>50</v>
      </c>
      <c r="E824" s="56" t="s">
        <v>522</v>
      </c>
      <c r="F824" s="56"/>
      <c r="G824" s="82">
        <f>G825</f>
        <v>1125.4</v>
      </c>
      <c r="H824" s="32"/>
    </row>
    <row r="825" spans="1:8" ht="20.25" customHeight="1">
      <c r="A825" s="104" t="s">
        <v>274</v>
      </c>
      <c r="B825" s="67">
        <v>809</v>
      </c>
      <c r="C825" s="56" t="s">
        <v>158</v>
      </c>
      <c r="D825" s="56" t="s">
        <v>50</v>
      </c>
      <c r="E825" s="56" t="s">
        <v>522</v>
      </c>
      <c r="F825" s="56" t="s">
        <v>764</v>
      </c>
      <c r="G825" s="83">
        <v>1125.4</v>
      </c>
      <c r="H825" s="32"/>
    </row>
    <row r="826" spans="1:8" ht="18" customHeight="1">
      <c r="A826" s="97" t="s">
        <v>344</v>
      </c>
      <c r="B826" s="67">
        <v>809</v>
      </c>
      <c r="C826" s="56" t="s">
        <v>158</v>
      </c>
      <c r="D826" s="56" t="s">
        <v>50</v>
      </c>
      <c r="E826" s="56" t="s">
        <v>516</v>
      </c>
      <c r="F826" s="56"/>
      <c r="G826" s="82">
        <f>SUM(G827:G828)</f>
        <v>10191</v>
      </c>
      <c r="H826" s="32"/>
    </row>
    <row r="827" spans="1:8" ht="18" customHeight="1">
      <c r="A827" s="96" t="s">
        <v>833</v>
      </c>
      <c r="B827" s="67">
        <v>809</v>
      </c>
      <c r="C827" s="56" t="s">
        <v>158</v>
      </c>
      <c r="D827" s="56" t="s">
        <v>50</v>
      </c>
      <c r="E827" s="56" t="s">
        <v>516</v>
      </c>
      <c r="F827" s="56" t="s">
        <v>398</v>
      </c>
      <c r="G827" s="83">
        <v>4350</v>
      </c>
      <c r="H827" s="32"/>
    </row>
    <row r="828" spans="1:8" ht="22.5" customHeight="1">
      <c r="A828" s="104" t="s">
        <v>274</v>
      </c>
      <c r="B828" s="67">
        <v>809</v>
      </c>
      <c r="C828" s="56" t="s">
        <v>158</v>
      </c>
      <c r="D828" s="56" t="s">
        <v>50</v>
      </c>
      <c r="E828" s="56" t="s">
        <v>516</v>
      </c>
      <c r="F828" s="56" t="s">
        <v>764</v>
      </c>
      <c r="G828" s="83">
        <v>5841</v>
      </c>
      <c r="H828" s="32"/>
    </row>
    <row r="829" spans="1:8" ht="18" customHeight="1">
      <c r="A829" s="96" t="s">
        <v>714</v>
      </c>
      <c r="B829" s="67">
        <v>809</v>
      </c>
      <c r="C829" s="56" t="s">
        <v>158</v>
      </c>
      <c r="D829" s="56" t="s">
        <v>51</v>
      </c>
      <c r="E829" s="56"/>
      <c r="F829" s="56"/>
      <c r="G829" s="82">
        <f>G830</f>
        <v>436.1</v>
      </c>
      <c r="H829" s="32"/>
    </row>
    <row r="830" spans="1:8" ht="18" customHeight="1">
      <c r="A830" s="87" t="s">
        <v>916</v>
      </c>
      <c r="B830" s="67">
        <v>809</v>
      </c>
      <c r="C830" s="56" t="s">
        <v>158</v>
      </c>
      <c r="D830" s="56" t="s">
        <v>51</v>
      </c>
      <c r="E830" s="56" t="s">
        <v>307</v>
      </c>
      <c r="F830" s="56"/>
      <c r="G830" s="82">
        <f>G831</f>
        <v>436.1</v>
      </c>
      <c r="H830" s="32"/>
    </row>
    <row r="831" spans="1:8" ht="32.25" customHeight="1">
      <c r="A831" s="89" t="s">
        <v>917</v>
      </c>
      <c r="B831" s="67">
        <v>809</v>
      </c>
      <c r="C831" s="56" t="s">
        <v>158</v>
      </c>
      <c r="D831" s="56" t="s">
        <v>51</v>
      </c>
      <c r="E831" s="68" t="s">
        <v>308</v>
      </c>
      <c r="F831" s="56"/>
      <c r="G831" s="82">
        <f>G832</f>
        <v>436.1</v>
      </c>
      <c r="H831" s="32"/>
    </row>
    <row r="832" spans="1:8" ht="18.75" customHeight="1">
      <c r="A832" s="104" t="s">
        <v>274</v>
      </c>
      <c r="B832" s="67">
        <v>809</v>
      </c>
      <c r="C832" s="56" t="s">
        <v>158</v>
      </c>
      <c r="D832" s="56" t="s">
        <v>51</v>
      </c>
      <c r="E832" s="68" t="s">
        <v>308</v>
      </c>
      <c r="F832" s="56" t="s">
        <v>764</v>
      </c>
      <c r="G832" s="83">
        <v>436.1</v>
      </c>
      <c r="H832" s="32"/>
    </row>
    <row r="833" spans="1:8" ht="18" customHeight="1">
      <c r="A833" s="96" t="s">
        <v>651</v>
      </c>
      <c r="B833" s="67">
        <v>809</v>
      </c>
      <c r="C833" s="56" t="s">
        <v>158</v>
      </c>
      <c r="D833" s="56" t="s">
        <v>52</v>
      </c>
      <c r="E833" s="68"/>
      <c r="F833" s="56"/>
      <c r="G833" s="82">
        <f>G836</f>
        <v>350000</v>
      </c>
      <c r="H833" s="32"/>
    </row>
    <row r="834" spans="1:8" ht="33.75" customHeight="1">
      <c r="A834" s="96" t="s">
        <v>438</v>
      </c>
      <c r="B834" s="67">
        <v>809</v>
      </c>
      <c r="C834" s="56" t="s">
        <v>158</v>
      </c>
      <c r="D834" s="56" t="s">
        <v>52</v>
      </c>
      <c r="E834" s="68" t="s">
        <v>493</v>
      </c>
      <c r="F834" s="56"/>
      <c r="G834" s="82">
        <f>G835</f>
        <v>350000</v>
      </c>
      <c r="H834" s="32"/>
    </row>
    <row r="835" spans="1:8" ht="18" customHeight="1">
      <c r="A835" s="96" t="s">
        <v>494</v>
      </c>
      <c r="B835" s="67">
        <v>809</v>
      </c>
      <c r="C835" s="56" t="s">
        <v>158</v>
      </c>
      <c r="D835" s="56" t="s">
        <v>52</v>
      </c>
      <c r="E835" s="68" t="s">
        <v>649</v>
      </c>
      <c r="F835" s="56"/>
      <c r="G835" s="82">
        <f>G836</f>
        <v>350000</v>
      </c>
      <c r="H835" s="32"/>
    </row>
    <row r="836" spans="1:8" ht="18" customHeight="1">
      <c r="A836" s="86" t="s">
        <v>856</v>
      </c>
      <c r="B836" s="67">
        <v>809</v>
      </c>
      <c r="C836" s="56" t="s">
        <v>158</v>
      </c>
      <c r="D836" s="56" t="s">
        <v>52</v>
      </c>
      <c r="E836" s="68" t="s">
        <v>650</v>
      </c>
      <c r="F836" s="56"/>
      <c r="G836" s="82">
        <f>G837</f>
        <v>350000</v>
      </c>
      <c r="H836" s="32"/>
    </row>
    <row r="837" spans="1:8" ht="18" customHeight="1">
      <c r="A837" s="96" t="s">
        <v>833</v>
      </c>
      <c r="B837" s="67">
        <v>809</v>
      </c>
      <c r="C837" s="56" t="s">
        <v>158</v>
      </c>
      <c r="D837" s="56" t="s">
        <v>52</v>
      </c>
      <c r="E837" s="68" t="s">
        <v>650</v>
      </c>
      <c r="F837" s="56" t="s">
        <v>398</v>
      </c>
      <c r="G837" s="83">
        <v>350000</v>
      </c>
      <c r="H837" s="32"/>
    </row>
    <row r="838" spans="1:8" ht="18" customHeight="1">
      <c r="A838" s="96" t="s">
        <v>715</v>
      </c>
      <c r="B838" s="67">
        <v>809</v>
      </c>
      <c r="C838" s="56" t="s">
        <v>158</v>
      </c>
      <c r="D838" s="56" t="s">
        <v>155</v>
      </c>
      <c r="E838" s="56"/>
      <c r="F838" s="56"/>
      <c r="G838" s="82">
        <f>SUM(G839,G842)</f>
        <v>7125.5</v>
      </c>
      <c r="H838" s="32"/>
    </row>
    <row r="839" spans="1:8" ht="52.5" customHeight="1">
      <c r="A839" s="89" t="s">
        <v>439</v>
      </c>
      <c r="B839" s="67">
        <v>809</v>
      </c>
      <c r="C839" s="56" t="s">
        <v>158</v>
      </c>
      <c r="D839" s="56" t="s">
        <v>155</v>
      </c>
      <c r="E839" s="56" t="s">
        <v>141</v>
      </c>
      <c r="F839" s="56"/>
      <c r="G839" s="82">
        <f>SUM(G840)</f>
        <v>3114.9</v>
      </c>
      <c r="H839" s="32"/>
    </row>
    <row r="840" spans="1:8" ht="18" customHeight="1">
      <c r="A840" s="89" t="s">
        <v>145</v>
      </c>
      <c r="B840" s="67">
        <v>809</v>
      </c>
      <c r="C840" s="56" t="s">
        <v>158</v>
      </c>
      <c r="D840" s="56" t="s">
        <v>155</v>
      </c>
      <c r="E840" s="56" t="s">
        <v>143</v>
      </c>
      <c r="F840" s="56"/>
      <c r="G840" s="82">
        <f>SUM(G841)</f>
        <v>3114.9</v>
      </c>
      <c r="H840" s="32"/>
    </row>
    <row r="841" spans="1:8" ht="18" customHeight="1">
      <c r="A841" s="86" t="s">
        <v>336</v>
      </c>
      <c r="B841" s="67">
        <v>809</v>
      </c>
      <c r="C841" s="56" t="s">
        <v>158</v>
      </c>
      <c r="D841" s="56" t="s">
        <v>155</v>
      </c>
      <c r="E841" s="56" t="s">
        <v>143</v>
      </c>
      <c r="F841" s="56" t="s">
        <v>358</v>
      </c>
      <c r="G841" s="83">
        <v>3114.9</v>
      </c>
      <c r="H841" s="32"/>
    </row>
    <row r="842" spans="1:8" ht="54.75" customHeight="1">
      <c r="A842" s="89" t="s">
        <v>72</v>
      </c>
      <c r="B842" s="67">
        <v>809</v>
      </c>
      <c r="C842" s="56" t="s">
        <v>158</v>
      </c>
      <c r="D842" s="56" t="s">
        <v>155</v>
      </c>
      <c r="E842" s="56" t="s">
        <v>752</v>
      </c>
      <c r="F842" s="56"/>
      <c r="G842" s="82">
        <f>SUM(G843,G845)</f>
        <v>4010.6</v>
      </c>
      <c r="H842" s="32"/>
    </row>
    <row r="843" spans="1:8" ht="18" customHeight="1" hidden="1">
      <c r="A843" s="97" t="s">
        <v>697</v>
      </c>
      <c r="B843" s="67">
        <v>809</v>
      </c>
      <c r="C843" s="56" t="s">
        <v>158</v>
      </c>
      <c r="D843" s="56" t="s">
        <v>155</v>
      </c>
      <c r="E843" s="56" t="s">
        <v>701</v>
      </c>
      <c r="F843" s="56"/>
      <c r="G843" s="82">
        <f>SUM(G844)</f>
        <v>0</v>
      </c>
      <c r="H843" s="32"/>
    </row>
    <row r="844" spans="1:8" ht="18" customHeight="1" hidden="1">
      <c r="A844" s="89" t="s">
        <v>92</v>
      </c>
      <c r="B844" s="67">
        <v>809</v>
      </c>
      <c r="C844" s="56" t="s">
        <v>158</v>
      </c>
      <c r="D844" s="56" t="s">
        <v>155</v>
      </c>
      <c r="E844" s="56" t="s">
        <v>701</v>
      </c>
      <c r="F844" s="56" t="s">
        <v>764</v>
      </c>
      <c r="G844" s="82"/>
      <c r="H844" s="32"/>
    </row>
    <row r="845" spans="1:8" ht="18" customHeight="1">
      <c r="A845" s="97" t="s">
        <v>564</v>
      </c>
      <c r="B845" s="67">
        <v>809</v>
      </c>
      <c r="C845" s="56" t="s">
        <v>158</v>
      </c>
      <c r="D845" s="56" t="s">
        <v>155</v>
      </c>
      <c r="E845" s="56" t="s">
        <v>753</v>
      </c>
      <c r="F845" s="56"/>
      <c r="G845" s="82">
        <f>SUM(G846)</f>
        <v>4010.6</v>
      </c>
      <c r="H845" s="32"/>
    </row>
    <row r="846" spans="1:8" ht="18" customHeight="1">
      <c r="A846" s="89" t="s">
        <v>274</v>
      </c>
      <c r="B846" s="67">
        <v>809</v>
      </c>
      <c r="C846" s="56" t="s">
        <v>158</v>
      </c>
      <c r="D846" s="56" t="s">
        <v>155</v>
      </c>
      <c r="E846" s="56" t="s">
        <v>753</v>
      </c>
      <c r="F846" s="56" t="s">
        <v>764</v>
      </c>
      <c r="G846" s="83">
        <v>4010.6</v>
      </c>
      <c r="H846" s="32"/>
    </row>
    <row r="847" spans="1:8" ht="18" customHeight="1">
      <c r="A847" s="98" t="s">
        <v>203</v>
      </c>
      <c r="B847" s="67">
        <v>810</v>
      </c>
      <c r="C847" s="56"/>
      <c r="D847" s="56"/>
      <c r="E847" s="56"/>
      <c r="F847" s="56"/>
      <c r="G847" s="82">
        <f>SUM(G858,G879,G848,G871,)</f>
        <v>1011303.4</v>
      </c>
      <c r="H847" s="32"/>
    </row>
    <row r="848" spans="1:8" ht="18" customHeight="1">
      <c r="A848" s="98" t="s">
        <v>639</v>
      </c>
      <c r="B848" s="67">
        <v>810</v>
      </c>
      <c r="C848" s="56" t="s">
        <v>53</v>
      </c>
      <c r="D848" s="56"/>
      <c r="E848" s="56"/>
      <c r="F848" s="56"/>
      <c r="G848" s="82">
        <f>G849</f>
        <v>2320.1000000000004</v>
      </c>
      <c r="H848" s="32"/>
    </row>
    <row r="849" spans="1:8" ht="18" customHeight="1">
      <c r="A849" s="86" t="s">
        <v>16</v>
      </c>
      <c r="B849" s="67">
        <v>810</v>
      </c>
      <c r="C849" s="56" t="s">
        <v>53</v>
      </c>
      <c r="D849" s="56" t="s">
        <v>50</v>
      </c>
      <c r="E849" s="56"/>
      <c r="F849" s="56"/>
      <c r="G849" s="82">
        <f>G850+G855</f>
        <v>2320.1000000000004</v>
      </c>
      <c r="H849" s="32"/>
    </row>
    <row r="850" spans="1:8" ht="18" customHeight="1">
      <c r="A850" s="86" t="s">
        <v>18</v>
      </c>
      <c r="B850" s="67">
        <v>810</v>
      </c>
      <c r="C850" s="56" t="s">
        <v>53</v>
      </c>
      <c r="D850" s="56" t="s">
        <v>50</v>
      </c>
      <c r="E850" s="56" t="s">
        <v>17</v>
      </c>
      <c r="F850" s="56"/>
      <c r="G850" s="82">
        <f>G851+G853</f>
        <v>2259.3</v>
      </c>
      <c r="H850" s="32"/>
    </row>
    <row r="851" spans="1:8" ht="36" customHeight="1">
      <c r="A851" s="86" t="s">
        <v>21</v>
      </c>
      <c r="B851" s="67">
        <v>810</v>
      </c>
      <c r="C851" s="56" t="s">
        <v>53</v>
      </c>
      <c r="D851" s="56" t="s">
        <v>50</v>
      </c>
      <c r="E851" s="56" t="s">
        <v>20</v>
      </c>
      <c r="F851" s="56"/>
      <c r="G851" s="82">
        <f>G852</f>
        <v>1064.2</v>
      </c>
      <c r="H851" s="32"/>
    </row>
    <row r="852" spans="1:8" ht="18" customHeight="1">
      <c r="A852" s="89" t="s">
        <v>92</v>
      </c>
      <c r="B852" s="67">
        <v>810</v>
      </c>
      <c r="C852" s="56" t="s">
        <v>53</v>
      </c>
      <c r="D852" s="56" t="s">
        <v>50</v>
      </c>
      <c r="E852" s="56" t="s">
        <v>20</v>
      </c>
      <c r="F852" s="56" t="s">
        <v>764</v>
      </c>
      <c r="G852" s="83">
        <v>1064.2</v>
      </c>
      <c r="H852" s="32"/>
    </row>
    <row r="853" spans="1:8" ht="34.5" customHeight="1">
      <c r="A853" s="89" t="s">
        <v>89</v>
      </c>
      <c r="B853" s="67">
        <v>810</v>
      </c>
      <c r="C853" s="56" t="s">
        <v>53</v>
      </c>
      <c r="D853" s="56" t="s">
        <v>50</v>
      </c>
      <c r="E853" s="56" t="s">
        <v>781</v>
      </c>
      <c r="F853" s="56"/>
      <c r="G853" s="82">
        <f>G854</f>
        <v>1195.1</v>
      </c>
      <c r="H853" s="32"/>
    </row>
    <row r="854" spans="1:8" ht="19.5" customHeight="1">
      <c r="A854" s="89" t="s">
        <v>92</v>
      </c>
      <c r="B854" s="67">
        <v>810</v>
      </c>
      <c r="C854" s="56" t="s">
        <v>53</v>
      </c>
      <c r="D854" s="56" t="s">
        <v>50</v>
      </c>
      <c r="E854" s="56" t="s">
        <v>781</v>
      </c>
      <c r="F854" s="56" t="s">
        <v>764</v>
      </c>
      <c r="G854" s="83">
        <v>1195.1</v>
      </c>
      <c r="H854" s="32"/>
    </row>
    <row r="855" spans="1:8" ht="19.5" customHeight="1">
      <c r="A855" s="89" t="s">
        <v>454</v>
      </c>
      <c r="B855" s="67">
        <v>810</v>
      </c>
      <c r="C855" s="56" t="s">
        <v>53</v>
      </c>
      <c r="D855" s="56" t="s">
        <v>50</v>
      </c>
      <c r="E855" s="56" t="s">
        <v>555</v>
      </c>
      <c r="F855" s="56"/>
      <c r="G855" s="82">
        <f>G856</f>
        <v>60.8</v>
      </c>
      <c r="H855" s="32"/>
    </row>
    <row r="856" spans="1:8" ht="51" customHeight="1">
      <c r="A856" s="89" t="s">
        <v>88</v>
      </c>
      <c r="B856" s="67">
        <v>810</v>
      </c>
      <c r="C856" s="56" t="s">
        <v>53</v>
      </c>
      <c r="D856" s="56" t="s">
        <v>50</v>
      </c>
      <c r="E856" s="56" t="s">
        <v>800</v>
      </c>
      <c r="F856" s="56"/>
      <c r="G856" s="82">
        <f>G857</f>
        <v>60.8</v>
      </c>
      <c r="H856" s="32"/>
    </row>
    <row r="857" spans="1:8" ht="18.75" customHeight="1">
      <c r="A857" s="89" t="s">
        <v>92</v>
      </c>
      <c r="B857" s="67">
        <v>810</v>
      </c>
      <c r="C857" s="56" t="s">
        <v>53</v>
      </c>
      <c r="D857" s="56" t="s">
        <v>50</v>
      </c>
      <c r="E857" s="56" t="s">
        <v>800</v>
      </c>
      <c r="F857" s="56" t="s">
        <v>764</v>
      </c>
      <c r="G857" s="83">
        <v>60.8</v>
      </c>
      <c r="H857" s="32"/>
    </row>
    <row r="858" spans="1:8" ht="17.25" customHeight="1">
      <c r="A858" s="105" t="s">
        <v>599</v>
      </c>
      <c r="B858" s="67">
        <v>810</v>
      </c>
      <c r="C858" s="56" t="s">
        <v>729</v>
      </c>
      <c r="D858" s="56"/>
      <c r="E858" s="56"/>
      <c r="F858" s="56"/>
      <c r="G858" s="82">
        <f>SUM(G859)</f>
        <v>65728.3</v>
      </c>
      <c r="H858" s="32"/>
    </row>
    <row r="859" spans="1:8" ht="18.75" customHeight="1">
      <c r="A859" s="97" t="s">
        <v>388</v>
      </c>
      <c r="B859" s="67">
        <v>810</v>
      </c>
      <c r="C859" s="56" t="s">
        <v>729</v>
      </c>
      <c r="D859" s="56" t="s">
        <v>729</v>
      </c>
      <c r="E859" s="56"/>
      <c r="F859" s="56"/>
      <c r="G859" s="82">
        <f>SUM(G860,G870,G865)</f>
        <v>65728.3</v>
      </c>
      <c r="H859" s="32"/>
    </row>
    <row r="860" spans="1:8" ht="21" customHeight="1">
      <c r="A860" s="89" t="s">
        <v>367</v>
      </c>
      <c r="B860" s="67">
        <v>810</v>
      </c>
      <c r="C860" s="56" t="s">
        <v>729</v>
      </c>
      <c r="D860" s="56" t="s">
        <v>729</v>
      </c>
      <c r="E860" s="56" t="s">
        <v>695</v>
      </c>
      <c r="F860" s="56"/>
      <c r="G860" s="82">
        <f>SUM(G861)</f>
        <v>40890.3</v>
      </c>
      <c r="H860" s="32"/>
    </row>
    <row r="861" spans="1:8" ht="18.75" customHeight="1">
      <c r="A861" s="105" t="s">
        <v>479</v>
      </c>
      <c r="B861" s="67">
        <v>810</v>
      </c>
      <c r="C861" s="56" t="s">
        <v>729</v>
      </c>
      <c r="D861" s="56" t="s">
        <v>729</v>
      </c>
      <c r="E861" s="56" t="s">
        <v>737</v>
      </c>
      <c r="F861" s="56"/>
      <c r="G861" s="82">
        <f>G862+G863+G864</f>
        <v>40890.3</v>
      </c>
      <c r="H861" s="32"/>
    </row>
    <row r="862" spans="1:8" ht="17.25" customHeight="1">
      <c r="A862" s="105" t="s">
        <v>478</v>
      </c>
      <c r="B862" s="67">
        <v>810</v>
      </c>
      <c r="C862" s="56" t="s">
        <v>729</v>
      </c>
      <c r="D862" s="56" t="s">
        <v>729</v>
      </c>
      <c r="E862" s="56" t="s">
        <v>737</v>
      </c>
      <c r="F862" s="56" t="s">
        <v>416</v>
      </c>
      <c r="G862" s="83">
        <v>32975</v>
      </c>
      <c r="H862" s="32"/>
    </row>
    <row r="863" spans="1:8" ht="21" customHeight="1">
      <c r="A863" s="90" t="s">
        <v>357</v>
      </c>
      <c r="B863" s="67">
        <v>810</v>
      </c>
      <c r="C863" s="56" t="s">
        <v>729</v>
      </c>
      <c r="D863" s="56" t="s">
        <v>729</v>
      </c>
      <c r="E863" s="56" t="s">
        <v>737</v>
      </c>
      <c r="F863" s="56" t="s">
        <v>356</v>
      </c>
      <c r="G863" s="83">
        <v>6805</v>
      </c>
      <c r="H863" s="32"/>
    </row>
    <row r="864" spans="1:8" ht="21" customHeight="1">
      <c r="A864" s="97" t="s">
        <v>268</v>
      </c>
      <c r="B864" s="67">
        <v>810</v>
      </c>
      <c r="C864" s="56" t="s">
        <v>729</v>
      </c>
      <c r="D864" s="56" t="s">
        <v>729</v>
      </c>
      <c r="E864" s="56" t="s">
        <v>737</v>
      </c>
      <c r="F864" s="56" t="s">
        <v>756</v>
      </c>
      <c r="G864" s="83">
        <v>1110.3</v>
      </c>
      <c r="H864" s="32"/>
    </row>
    <row r="865" spans="1:8" ht="21" customHeight="1" hidden="1">
      <c r="A865" s="132" t="s">
        <v>515</v>
      </c>
      <c r="B865" s="67">
        <v>810</v>
      </c>
      <c r="C865" s="56" t="s">
        <v>729</v>
      </c>
      <c r="D865" s="56" t="s">
        <v>729</v>
      </c>
      <c r="E865" s="56" t="s">
        <v>555</v>
      </c>
      <c r="F865" s="56"/>
      <c r="G865" s="83"/>
      <c r="H865" s="32"/>
    </row>
    <row r="866" spans="1:8" ht="53.25" customHeight="1" hidden="1">
      <c r="A866" s="132" t="s">
        <v>223</v>
      </c>
      <c r="B866" s="67">
        <v>810</v>
      </c>
      <c r="C866" s="56" t="s">
        <v>729</v>
      </c>
      <c r="D866" s="56" t="s">
        <v>729</v>
      </c>
      <c r="E866" s="56" t="s">
        <v>126</v>
      </c>
      <c r="F866" s="56"/>
      <c r="G866" s="83"/>
      <c r="H866" s="32"/>
    </row>
    <row r="867" spans="1:8" ht="21" customHeight="1" hidden="1">
      <c r="A867" s="97" t="s">
        <v>784</v>
      </c>
      <c r="B867" s="67">
        <v>810</v>
      </c>
      <c r="C867" s="56" t="s">
        <v>729</v>
      </c>
      <c r="D867" s="56" t="s">
        <v>729</v>
      </c>
      <c r="E867" s="56" t="s">
        <v>126</v>
      </c>
      <c r="F867" s="56" t="s">
        <v>233</v>
      </c>
      <c r="G867" s="83"/>
      <c r="H867" s="32"/>
    </row>
    <row r="868" spans="1:7" s="32" customFormat="1" ht="18" customHeight="1">
      <c r="A868" s="97" t="s">
        <v>123</v>
      </c>
      <c r="B868" s="67">
        <v>810</v>
      </c>
      <c r="C868" s="56" t="s">
        <v>729</v>
      </c>
      <c r="D868" s="56" t="s">
        <v>729</v>
      </c>
      <c r="E868" s="56" t="s">
        <v>124</v>
      </c>
      <c r="F868" s="56"/>
      <c r="G868" s="82">
        <f>G869</f>
        <v>24838</v>
      </c>
    </row>
    <row r="869" spans="1:7" s="32" customFormat="1" ht="120.75" customHeight="1">
      <c r="A869" s="97" t="s">
        <v>352</v>
      </c>
      <c r="B869" s="67">
        <v>810</v>
      </c>
      <c r="C869" s="56" t="s">
        <v>729</v>
      </c>
      <c r="D869" s="56" t="s">
        <v>729</v>
      </c>
      <c r="E869" s="56" t="s">
        <v>122</v>
      </c>
      <c r="F869" s="56"/>
      <c r="G869" s="82">
        <f>G870</f>
        <v>24838</v>
      </c>
    </row>
    <row r="870" spans="1:7" s="32" customFormat="1" ht="18" customHeight="1">
      <c r="A870" s="89" t="s">
        <v>529</v>
      </c>
      <c r="B870" s="67">
        <v>810</v>
      </c>
      <c r="C870" s="56" t="s">
        <v>729</v>
      </c>
      <c r="D870" s="56" t="s">
        <v>729</v>
      </c>
      <c r="E870" s="56" t="s">
        <v>122</v>
      </c>
      <c r="F870" s="56" t="s">
        <v>356</v>
      </c>
      <c r="G870" s="83">
        <f>24363.7+474.3</f>
        <v>24838</v>
      </c>
    </row>
    <row r="871" spans="1:7" s="32" customFormat="1" ht="18" customHeight="1">
      <c r="A871" s="100" t="s">
        <v>11</v>
      </c>
      <c r="B871" s="67">
        <v>810</v>
      </c>
      <c r="C871" s="56" t="s">
        <v>153</v>
      </c>
      <c r="D871" s="56"/>
      <c r="E871" s="56"/>
      <c r="F871" s="56"/>
      <c r="G871" s="83">
        <f>G872</f>
        <v>100.3</v>
      </c>
    </row>
    <row r="872" spans="1:7" s="32" customFormat="1" ht="18" customHeight="1">
      <c r="A872" s="100" t="s">
        <v>901</v>
      </c>
      <c r="B872" s="67">
        <v>810</v>
      </c>
      <c r="C872" s="56" t="s">
        <v>153</v>
      </c>
      <c r="D872" s="56" t="s">
        <v>153</v>
      </c>
      <c r="E872" s="56"/>
      <c r="F872" s="56"/>
      <c r="G872" s="83">
        <f>G873</f>
        <v>100.3</v>
      </c>
    </row>
    <row r="873" spans="1:7" s="32" customFormat="1" ht="18" customHeight="1">
      <c r="A873" s="100" t="s">
        <v>903</v>
      </c>
      <c r="B873" s="67">
        <v>810</v>
      </c>
      <c r="C873" s="56" t="s">
        <v>153</v>
      </c>
      <c r="D873" s="56" t="s">
        <v>153</v>
      </c>
      <c r="E873" s="56" t="s">
        <v>492</v>
      </c>
      <c r="F873" s="56"/>
      <c r="G873" s="83">
        <f>G874</f>
        <v>100.3</v>
      </c>
    </row>
    <row r="874" spans="1:7" s="32" customFormat="1" ht="36" customHeight="1">
      <c r="A874" s="100" t="s">
        <v>218</v>
      </c>
      <c r="B874" s="67">
        <v>810</v>
      </c>
      <c r="C874" s="56" t="s">
        <v>153</v>
      </c>
      <c r="D874" s="56" t="s">
        <v>153</v>
      </c>
      <c r="E874" s="56" t="s">
        <v>644</v>
      </c>
      <c r="F874" s="56"/>
      <c r="G874" s="83">
        <f>G877+G875</f>
        <v>100.3</v>
      </c>
    </row>
    <row r="875" spans="1:7" s="32" customFormat="1" ht="36" customHeight="1">
      <c r="A875" s="100" t="s">
        <v>14</v>
      </c>
      <c r="B875" s="67">
        <v>810</v>
      </c>
      <c r="C875" s="56" t="s">
        <v>153</v>
      </c>
      <c r="D875" s="56" t="s">
        <v>153</v>
      </c>
      <c r="E875" s="56" t="s">
        <v>850</v>
      </c>
      <c r="F875" s="56"/>
      <c r="G875" s="83">
        <f>G876</f>
        <v>5.6</v>
      </c>
    </row>
    <row r="876" spans="1:7" s="32" customFormat="1" ht="21.75" customHeight="1">
      <c r="A876" s="100" t="s">
        <v>632</v>
      </c>
      <c r="B876" s="67">
        <v>810</v>
      </c>
      <c r="C876" s="56" t="s">
        <v>153</v>
      </c>
      <c r="D876" s="56" t="s">
        <v>153</v>
      </c>
      <c r="E876" s="56" t="s">
        <v>850</v>
      </c>
      <c r="F876" s="56" t="s">
        <v>936</v>
      </c>
      <c r="G876" s="83">
        <v>5.6</v>
      </c>
    </row>
    <row r="877" spans="1:7" s="32" customFormat="1" ht="33.75" customHeight="1">
      <c r="A877" s="100" t="s">
        <v>851</v>
      </c>
      <c r="B877" s="67">
        <v>810</v>
      </c>
      <c r="C877" s="56" t="s">
        <v>153</v>
      </c>
      <c r="D877" s="56" t="s">
        <v>153</v>
      </c>
      <c r="E877" s="56" t="s">
        <v>12</v>
      </c>
      <c r="F877" s="56"/>
      <c r="G877" s="83">
        <f>G878</f>
        <v>94.7</v>
      </c>
    </row>
    <row r="878" spans="1:7" s="32" customFormat="1" ht="18" customHeight="1">
      <c r="A878" s="100" t="s">
        <v>632</v>
      </c>
      <c r="B878" s="67">
        <v>810</v>
      </c>
      <c r="C878" s="56" t="s">
        <v>153</v>
      </c>
      <c r="D878" s="56" t="s">
        <v>153</v>
      </c>
      <c r="E878" s="56" t="s">
        <v>12</v>
      </c>
      <c r="F878" s="56" t="s">
        <v>936</v>
      </c>
      <c r="G878" s="83">
        <v>94.7</v>
      </c>
    </row>
    <row r="879" spans="1:8" ht="19.5" customHeight="1">
      <c r="A879" s="105" t="s">
        <v>601</v>
      </c>
      <c r="B879" s="67">
        <v>810</v>
      </c>
      <c r="C879" s="56" t="s">
        <v>693</v>
      </c>
      <c r="D879" s="56"/>
      <c r="E879" s="56"/>
      <c r="F879" s="56"/>
      <c r="G879" s="82">
        <f>G880+G894+G932</f>
        <v>943154.7</v>
      </c>
      <c r="H879" s="32"/>
    </row>
    <row r="880" spans="1:8" ht="21" customHeight="1">
      <c r="A880" s="92" t="s">
        <v>309</v>
      </c>
      <c r="B880" s="67">
        <v>810</v>
      </c>
      <c r="C880" s="56" t="s">
        <v>693</v>
      </c>
      <c r="D880" s="56" t="s">
        <v>51</v>
      </c>
      <c r="E880" s="56"/>
      <c r="F880" s="56"/>
      <c r="G880" s="82">
        <f>G886+G891+G881</f>
        <v>97339.6</v>
      </c>
      <c r="H880" s="32"/>
    </row>
    <row r="881" spans="1:8" ht="21" customHeight="1">
      <c r="A881" s="89" t="s">
        <v>515</v>
      </c>
      <c r="B881" s="67">
        <v>810</v>
      </c>
      <c r="C881" s="56" t="s">
        <v>693</v>
      </c>
      <c r="D881" s="56" t="s">
        <v>51</v>
      </c>
      <c r="E881" s="56" t="s">
        <v>555</v>
      </c>
      <c r="F881" s="56"/>
      <c r="G881" s="82">
        <f>G884+G882</f>
        <v>2973.9</v>
      </c>
      <c r="H881" s="32"/>
    </row>
    <row r="882" spans="1:8" ht="54.75" customHeight="1">
      <c r="A882" s="89" t="s">
        <v>440</v>
      </c>
      <c r="B882" s="67">
        <v>810</v>
      </c>
      <c r="C882" s="56" t="s">
        <v>693</v>
      </c>
      <c r="D882" s="56" t="s">
        <v>51</v>
      </c>
      <c r="E882" s="56" t="s">
        <v>847</v>
      </c>
      <c r="F882" s="56"/>
      <c r="G882" s="82">
        <f>G883</f>
        <v>2500</v>
      </c>
      <c r="H882" s="32"/>
    </row>
    <row r="883" spans="1:8" ht="21" customHeight="1">
      <c r="A883" s="89" t="s">
        <v>92</v>
      </c>
      <c r="B883" s="67">
        <v>810</v>
      </c>
      <c r="C883" s="56" t="s">
        <v>693</v>
      </c>
      <c r="D883" s="56" t="s">
        <v>51</v>
      </c>
      <c r="E883" s="56" t="s">
        <v>847</v>
      </c>
      <c r="F883" s="56" t="s">
        <v>764</v>
      </c>
      <c r="G883" s="83">
        <v>2500</v>
      </c>
      <c r="H883" s="32"/>
    </row>
    <row r="884" spans="1:8" ht="33.75" customHeight="1">
      <c r="A884" s="92" t="s">
        <v>441</v>
      </c>
      <c r="B884" s="67">
        <v>810</v>
      </c>
      <c r="C884" s="56" t="s">
        <v>693</v>
      </c>
      <c r="D884" s="56" t="s">
        <v>51</v>
      </c>
      <c r="E884" s="56" t="s">
        <v>846</v>
      </c>
      <c r="F884" s="56"/>
      <c r="G884" s="82">
        <f>G885</f>
        <v>473.9</v>
      </c>
      <c r="H884" s="32"/>
    </row>
    <row r="885" spans="1:8" ht="21" customHeight="1">
      <c r="A885" s="89" t="s">
        <v>92</v>
      </c>
      <c r="B885" s="67">
        <v>810</v>
      </c>
      <c r="C885" s="56" t="s">
        <v>693</v>
      </c>
      <c r="D885" s="56" t="s">
        <v>51</v>
      </c>
      <c r="E885" s="56" t="s">
        <v>846</v>
      </c>
      <c r="F885" s="56" t="s">
        <v>764</v>
      </c>
      <c r="G885" s="83">
        <v>473.9</v>
      </c>
      <c r="H885" s="32"/>
    </row>
    <row r="886" spans="1:8" ht="21" customHeight="1">
      <c r="A886" s="92" t="s">
        <v>435</v>
      </c>
      <c r="B886" s="67">
        <v>810</v>
      </c>
      <c r="C886" s="56" t="s">
        <v>693</v>
      </c>
      <c r="D886" s="56" t="s">
        <v>51</v>
      </c>
      <c r="E886" s="56" t="s">
        <v>300</v>
      </c>
      <c r="F886" s="56"/>
      <c r="G886" s="82">
        <f>G887+G889</f>
        <v>2086.1</v>
      </c>
      <c r="H886" s="32"/>
    </row>
    <row r="887" spans="1:8" ht="54" customHeight="1">
      <c r="A887" s="111" t="s">
        <v>442</v>
      </c>
      <c r="B887" s="67">
        <v>810</v>
      </c>
      <c r="C887" s="56" t="s">
        <v>693</v>
      </c>
      <c r="D887" s="56" t="s">
        <v>51</v>
      </c>
      <c r="E887" s="56" t="s">
        <v>298</v>
      </c>
      <c r="F887" s="56"/>
      <c r="G887" s="82">
        <f>G888</f>
        <v>1026.1</v>
      </c>
      <c r="H887" s="32"/>
    </row>
    <row r="888" spans="1:8" ht="21" customHeight="1">
      <c r="A888" s="89" t="s">
        <v>443</v>
      </c>
      <c r="B888" s="67">
        <v>810</v>
      </c>
      <c r="C888" s="56" t="s">
        <v>693</v>
      </c>
      <c r="D888" s="56" t="s">
        <v>51</v>
      </c>
      <c r="E888" s="56" t="s">
        <v>298</v>
      </c>
      <c r="F888" s="56" t="s">
        <v>764</v>
      </c>
      <c r="G888" s="83">
        <v>1026.1</v>
      </c>
      <c r="H888" s="32"/>
    </row>
    <row r="889" spans="1:8" ht="87" customHeight="1">
      <c r="A889" s="89" t="s">
        <v>444</v>
      </c>
      <c r="B889" s="67">
        <v>810</v>
      </c>
      <c r="C889" s="56" t="s">
        <v>693</v>
      </c>
      <c r="D889" s="56" t="s">
        <v>51</v>
      </c>
      <c r="E889" s="56" t="s">
        <v>445</v>
      </c>
      <c r="F889" s="56"/>
      <c r="G889" s="82">
        <f>SUM(G890)</f>
        <v>1060</v>
      </c>
      <c r="H889" s="32"/>
    </row>
    <row r="890" spans="1:8" ht="21" customHeight="1">
      <c r="A890" s="89" t="s">
        <v>92</v>
      </c>
      <c r="B890" s="67">
        <v>810</v>
      </c>
      <c r="C890" s="56" t="s">
        <v>693</v>
      </c>
      <c r="D890" s="56" t="s">
        <v>51</v>
      </c>
      <c r="E890" s="56" t="s">
        <v>445</v>
      </c>
      <c r="F890" s="56" t="s">
        <v>764</v>
      </c>
      <c r="G890" s="83">
        <v>1060</v>
      </c>
      <c r="H890" s="32"/>
    </row>
    <row r="891" spans="1:8" ht="21" customHeight="1">
      <c r="A891" s="97" t="s">
        <v>123</v>
      </c>
      <c r="B891" s="67">
        <v>810</v>
      </c>
      <c r="C891" s="56" t="s">
        <v>693</v>
      </c>
      <c r="D891" s="56" t="s">
        <v>51</v>
      </c>
      <c r="E891" s="56" t="s">
        <v>124</v>
      </c>
      <c r="F891" s="56"/>
      <c r="G891" s="82">
        <f>G892</f>
        <v>92279.6</v>
      </c>
      <c r="H891" s="32"/>
    </row>
    <row r="892" spans="1:8" ht="119.25" customHeight="1">
      <c r="A892" s="97" t="s">
        <v>630</v>
      </c>
      <c r="B892" s="67">
        <v>810</v>
      </c>
      <c r="C892" s="56" t="s">
        <v>693</v>
      </c>
      <c r="D892" s="56" t="s">
        <v>51</v>
      </c>
      <c r="E892" s="56" t="s">
        <v>122</v>
      </c>
      <c r="F892" s="56"/>
      <c r="G892" s="82">
        <f>G893</f>
        <v>92279.6</v>
      </c>
      <c r="H892" s="32"/>
    </row>
    <row r="893" spans="1:8" ht="18.75" customHeight="1">
      <c r="A893" s="89" t="s">
        <v>92</v>
      </c>
      <c r="B893" s="67">
        <v>810</v>
      </c>
      <c r="C893" s="56" t="s">
        <v>693</v>
      </c>
      <c r="D893" s="56" t="s">
        <v>51</v>
      </c>
      <c r="E893" s="56" t="s">
        <v>122</v>
      </c>
      <c r="F893" s="56" t="s">
        <v>764</v>
      </c>
      <c r="G893" s="83">
        <v>92279.6</v>
      </c>
      <c r="H893" s="32"/>
    </row>
    <row r="894" spans="1:8" ht="20.25" customHeight="1">
      <c r="A894" s="105" t="s">
        <v>547</v>
      </c>
      <c r="B894" s="67">
        <v>810</v>
      </c>
      <c r="C894" s="56" t="s">
        <v>693</v>
      </c>
      <c r="D894" s="56" t="s">
        <v>52</v>
      </c>
      <c r="E894" s="56"/>
      <c r="F894" s="56"/>
      <c r="G894" s="82">
        <f>SUM(G895,G903,G924,G916)+G921</f>
        <v>785370.1</v>
      </c>
      <c r="H894" s="32"/>
    </row>
    <row r="895" spans="1:8" ht="18" customHeight="1">
      <c r="A895" s="105" t="s">
        <v>192</v>
      </c>
      <c r="B895" s="67">
        <v>810</v>
      </c>
      <c r="C895" s="56" t="s">
        <v>693</v>
      </c>
      <c r="D895" s="56" t="s">
        <v>52</v>
      </c>
      <c r="E895" s="56" t="s">
        <v>552</v>
      </c>
      <c r="F895" s="56"/>
      <c r="G895" s="82">
        <f>SUM(G896,G898,G900)</f>
        <v>203444.30000000002</v>
      </c>
      <c r="H895" s="32"/>
    </row>
    <row r="896" spans="1:8" ht="34.5" customHeight="1">
      <c r="A896" s="91" t="s">
        <v>212</v>
      </c>
      <c r="B896" s="67">
        <v>810</v>
      </c>
      <c r="C896" s="56" t="s">
        <v>693</v>
      </c>
      <c r="D896" s="56" t="s">
        <v>52</v>
      </c>
      <c r="E896" s="56" t="s">
        <v>364</v>
      </c>
      <c r="F896" s="56"/>
      <c r="G896" s="82">
        <f>G897</f>
        <v>173647.5</v>
      </c>
      <c r="H896" s="32"/>
    </row>
    <row r="897" spans="1:8" ht="18.75" customHeight="1">
      <c r="A897" s="96" t="s">
        <v>739</v>
      </c>
      <c r="B897" s="67">
        <v>810</v>
      </c>
      <c r="C897" s="56" t="s">
        <v>693</v>
      </c>
      <c r="D897" s="56" t="s">
        <v>52</v>
      </c>
      <c r="E897" s="56" t="s">
        <v>193</v>
      </c>
      <c r="F897" s="56" t="s">
        <v>164</v>
      </c>
      <c r="G897" s="83">
        <v>173647.5</v>
      </c>
      <c r="H897" s="32"/>
    </row>
    <row r="898" spans="1:8" ht="32.25" customHeight="1">
      <c r="A898" s="96" t="s">
        <v>808</v>
      </c>
      <c r="B898" s="67">
        <v>810</v>
      </c>
      <c r="C898" s="56" t="s">
        <v>693</v>
      </c>
      <c r="D898" s="56" t="s">
        <v>52</v>
      </c>
      <c r="E898" s="56" t="s">
        <v>451</v>
      </c>
      <c r="F898" s="56"/>
      <c r="G898" s="82">
        <f>SUM(G899)</f>
        <v>26594.6</v>
      </c>
      <c r="H898" s="32"/>
    </row>
    <row r="899" spans="1:8" s="39" customFormat="1" ht="19.5" customHeight="1">
      <c r="A899" s="96" t="s">
        <v>739</v>
      </c>
      <c r="B899" s="67">
        <v>810</v>
      </c>
      <c r="C899" s="56" t="s">
        <v>693</v>
      </c>
      <c r="D899" s="56" t="s">
        <v>52</v>
      </c>
      <c r="E899" s="56" t="s">
        <v>451</v>
      </c>
      <c r="F899" s="56" t="s">
        <v>164</v>
      </c>
      <c r="G899" s="83">
        <v>26594.6</v>
      </c>
      <c r="H899" s="32"/>
    </row>
    <row r="900" spans="1:7" s="32" customFormat="1" ht="19.5" customHeight="1">
      <c r="A900" s="96" t="s">
        <v>448</v>
      </c>
      <c r="B900" s="67">
        <v>810</v>
      </c>
      <c r="C900" s="56" t="s">
        <v>693</v>
      </c>
      <c r="D900" s="56" t="s">
        <v>52</v>
      </c>
      <c r="E900" s="56" t="s">
        <v>449</v>
      </c>
      <c r="F900" s="56"/>
      <c r="G900" s="82">
        <f>G901</f>
        <v>3202.2</v>
      </c>
    </row>
    <row r="901" spans="1:7" s="32" customFormat="1" ht="39" customHeight="1">
      <c r="A901" s="96" t="s">
        <v>171</v>
      </c>
      <c r="B901" s="67">
        <v>810</v>
      </c>
      <c r="C901" s="56" t="s">
        <v>693</v>
      </c>
      <c r="D901" s="56" t="s">
        <v>52</v>
      </c>
      <c r="E901" s="56" t="s">
        <v>447</v>
      </c>
      <c r="F901" s="56"/>
      <c r="G901" s="82">
        <f>G902</f>
        <v>3202.2</v>
      </c>
    </row>
    <row r="902" spans="1:7" s="32" customFormat="1" ht="19.5" customHeight="1">
      <c r="A902" s="96" t="s">
        <v>739</v>
      </c>
      <c r="B902" s="67">
        <v>810</v>
      </c>
      <c r="C902" s="56" t="s">
        <v>693</v>
      </c>
      <c r="D902" s="56" t="s">
        <v>52</v>
      </c>
      <c r="E902" s="56" t="s">
        <v>447</v>
      </c>
      <c r="F902" s="56" t="s">
        <v>164</v>
      </c>
      <c r="G902" s="83">
        <v>3202.2</v>
      </c>
    </row>
    <row r="903" spans="1:8" ht="19.5" customHeight="1">
      <c r="A903" s="96" t="s">
        <v>247</v>
      </c>
      <c r="B903" s="67">
        <v>810</v>
      </c>
      <c r="C903" s="56" t="s">
        <v>693</v>
      </c>
      <c r="D903" s="56" t="s">
        <v>52</v>
      </c>
      <c r="E903" s="56" t="s">
        <v>637</v>
      </c>
      <c r="F903" s="56"/>
      <c r="G903" s="82">
        <f>G904+G907</f>
        <v>7891.299999999999</v>
      </c>
      <c r="H903" s="32"/>
    </row>
    <row r="904" spans="1:8" ht="19.5" customHeight="1">
      <c r="A904" s="105" t="s">
        <v>313</v>
      </c>
      <c r="B904" s="67">
        <v>810</v>
      </c>
      <c r="C904" s="56" t="s">
        <v>693</v>
      </c>
      <c r="D904" s="56" t="s">
        <v>52</v>
      </c>
      <c r="E904" s="56" t="s">
        <v>638</v>
      </c>
      <c r="F904" s="56"/>
      <c r="G904" s="82">
        <f>G905</f>
        <v>6510.4</v>
      </c>
      <c r="H904" s="32"/>
    </row>
    <row r="905" spans="1:8" ht="17.25" customHeight="1">
      <c r="A905" s="105" t="s">
        <v>56</v>
      </c>
      <c r="B905" s="67">
        <v>810</v>
      </c>
      <c r="C905" s="56" t="s">
        <v>693</v>
      </c>
      <c r="D905" s="56" t="s">
        <v>52</v>
      </c>
      <c r="E905" s="56" t="s">
        <v>55</v>
      </c>
      <c r="F905" s="56"/>
      <c r="G905" s="82">
        <f>SUM(G906:G906)</f>
        <v>6510.4</v>
      </c>
      <c r="H905" s="32"/>
    </row>
    <row r="906" spans="1:8" ht="19.5" customHeight="1">
      <c r="A906" s="96" t="s">
        <v>365</v>
      </c>
      <c r="B906" s="67">
        <v>810</v>
      </c>
      <c r="C906" s="56" t="s">
        <v>693</v>
      </c>
      <c r="D906" s="56" t="s">
        <v>52</v>
      </c>
      <c r="E906" s="56" t="s">
        <v>55</v>
      </c>
      <c r="F906" s="56" t="s">
        <v>151</v>
      </c>
      <c r="G906" s="83">
        <v>6510.4</v>
      </c>
      <c r="H906" s="32"/>
    </row>
    <row r="907" spans="1:8" ht="19.5" customHeight="1">
      <c r="A907" s="96" t="s">
        <v>81</v>
      </c>
      <c r="B907" s="67">
        <v>810</v>
      </c>
      <c r="C907" s="56" t="s">
        <v>693</v>
      </c>
      <c r="D907" s="56" t="s">
        <v>52</v>
      </c>
      <c r="E907" s="56" t="s">
        <v>78</v>
      </c>
      <c r="F907" s="56"/>
      <c r="G907" s="82">
        <f>G910+G908+G912+G914+G919</f>
        <v>1380.9</v>
      </c>
      <c r="H907" s="32"/>
    </row>
    <row r="908" spans="1:8" ht="36.75" customHeight="1">
      <c r="A908" s="96" t="s">
        <v>82</v>
      </c>
      <c r="B908" s="67">
        <v>810</v>
      </c>
      <c r="C908" s="56" t="s">
        <v>693</v>
      </c>
      <c r="D908" s="56" t="s">
        <v>52</v>
      </c>
      <c r="E908" s="56" t="s">
        <v>79</v>
      </c>
      <c r="F908" s="56"/>
      <c r="G908" s="82">
        <f>SUM(G909)</f>
        <v>305.8</v>
      </c>
      <c r="H908" s="32"/>
    </row>
    <row r="909" spans="1:8" ht="18" customHeight="1">
      <c r="A909" s="96" t="s">
        <v>739</v>
      </c>
      <c r="B909" s="67">
        <v>810</v>
      </c>
      <c r="C909" s="56" t="s">
        <v>693</v>
      </c>
      <c r="D909" s="56" t="s">
        <v>52</v>
      </c>
      <c r="E909" s="56" t="s">
        <v>79</v>
      </c>
      <c r="F909" s="56" t="s">
        <v>164</v>
      </c>
      <c r="G909" s="83">
        <v>305.8</v>
      </c>
      <c r="H909" s="32"/>
    </row>
    <row r="910" spans="1:8" ht="36" customHeight="1">
      <c r="A910" s="96" t="s">
        <v>83</v>
      </c>
      <c r="B910" s="67">
        <v>810</v>
      </c>
      <c r="C910" s="56" t="s">
        <v>693</v>
      </c>
      <c r="D910" s="56" t="s">
        <v>52</v>
      </c>
      <c r="E910" s="56" t="s">
        <v>80</v>
      </c>
      <c r="F910" s="56"/>
      <c r="G910" s="82">
        <f>SUM(G911)</f>
        <v>250.9</v>
      </c>
      <c r="H910" s="32"/>
    </row>
    <row r="911" spans="1:8" ht="18" customHeight="1">
      <c r="A911" s="96" t="s">
        <v>739</v>
      </c>
      <c r="B911" s="67">
        <v>810</v>
      </c>
      <c r="C911" s="56" t="s">
        <v>693</v>
      </c>
      <c r="D911" s="56" t="s">
        <v>52</v>
      </c>
      <c r="E911" s="56" t="s">
        <v>80</v>
      </c>
      <c r="F911" s="56" t="s">
        <v>164</v>
      </c>
      <c r="G911" s="83">
        <v>250.9</v>
      </c>
      <c r="H911" s="32"/>
    </row>
    <row r="912" spans="1:8" ht="34.5" customHeight="1">
      <c r="A912" s="96" t="s">
        <v>464</v>
      </c>
      <c r="B912" s="67">
        <v>810</v>
      </c>
      <c r="C912" s="56" t="s">
        <v>693</v>
      </c>
      <c r="D912" s="56" t="s">
        <v>52</v>
      </c>
      <c r="E912" s="56" t="s">
        <v>563</v>
      </c>
      <c r="F912" s="56"/>
      <c r="G912" s="83">
        <f>G913</f>
        <v>500</v>
      </c>
      <c r="H912" s="32"/>
    </row>
    <row r="913" spans="1:8" ht="19.5" customHeight="1">
      <c r="A913" s="96" t="s">
        <v>739</v>
      </c>
      <c r="B913" s="67">
        <v>810</v>
      </c>
      <c r="C913" s="56" t="s">
        <v>693</v>
      </c>
      <c r="D913" s="56" t="s">
        <v>52</v>
      </c>
      <c r="E913" s="56" t="s">
        <v>563</v>
      </c>
      <c r="F913" s="56" t="s">
        <v>164</v>
      </c>
      <c r="G913" s="83">
        <v>500</v>
      </c>
      <c r="H913" s="32"/>
    </row>
    <row r="914" spans="1:8" ht="52.5" customHeight="1">
      <c r="A914" s="96" t="s">
        <v>379</v>
      </c>
      <c r="B914" s="67">
        <v>810</v>
      </c>
      <c r="C914" s="56" t="s">
        <v>693</v>
      </c>
      <c r="D914" s="56" t="s">
        <v>52</v>
      </c>
      <c r="E914" s="56" t="s">
        <v>925</v>
      </c>
      <c r="F914" s="56"/>
      <c r="G914" s="83">
        <f>G915</f>
        <v>318</v>
      </c>
      <c r="H914" s="32"/>
    </row>
    <row r="915" spans="1:8" ht="19.5" customHeight="1">
      <c r="A915" s="96" t="s">
        <v>739</v>
      </c>
      <c r="B915" s="67">
        <v>810</v>
      </c>
      <c r="C915" s="56" t="s">
        <v>693</v>
      </c>
      <c r="D915" s="56" t="s">
        <v>52</v>
      </c>
      <c r="E915" s="56" t="s">
        <v>925</v>
      </c>
      <c r="F915" s="56" t="s">
        <v>164</v>
      </c>
      <c r="G915" s="83">
        <v>318</v>
      </c>
      <c r="H915" s="32"/>
    </row>
    <row r="916" spans="1:8" ht="19.5" customHeight="1" hidden="1">
      <c r="A916" s="89" t="s">
        <v>515</v>
      </c>
      <c r="B916" s="67">
        <v>810</v>
      </c>
      <c r="C916" s="56" t="s">
        <v>693</v>
      </c>
      <c r="D916" s="56" t="s">
        <v>52</v>
      </c>
      <c r="E916" s="56" t="s">
        <v>555</v>
      </c>
      <c r="F916" s="56"/>
      <c r="G916" s="83"/>
      <c r="H916" s="32"/>
    </row>
    <row r="917" spans="1:8" ht="39" customHeight="1" hidden="1">
      <c r="A917" s="92" t="s">
        <v>845</v>
      </c>
      <c r="B917" s="67">
        <v>810</v>
      </c>
      <c r="C917" s="56" t="s">
        <v>693</v>
      </c>
      <c r="D917" s="56" t="s">
        <v>52</v>
      </c>
      <c r="E917" s="56" t="s">
        <v>846</v>
      </c>
      <c r="F917" s="56"/>
      <c r="G917" s="83"/>
      <c r="H917" s="32"/>
    </row>
    <row r="918" spans="1:8" ht="19.5" customHeight="1" hidden="1">
      <c r="A918" s="96" t="s">
        <v>739</v>
      </c>
      <c r="B918" s="67">
        <v>810</v>
      </c>
      <c r="C918" s="56" t="s">
        <v>693</v>
      </c>
      <c r="D918" s="56" t="s">
        <v>52</v>
      </c>
      <c r="E918" s="56" t="s">
        <v>846</v>
      </c>
      <c r="F918" s="56" t="s">
        <v>164</v>
      </c>
      <c r="G918" s="83"/>
      <c r="H918" s="32"/>
    </row>
    <row r="919" spans="1:8" ht="51.75" customHeight="1">
      <c r="A919" s="96" t="s">
        <v>33</v>
      </c>
      <c r="B919" s="67">
        <v>810</v>
      </c>
      <c r="C919" s="56" t="s">
        <v>693</v>
      </c>
      <c r="D919" s="56" t="s">
        <v>52</v>
      </c>
      <c r="E919" s="56" t="s">
        <v>272</v>
      </c>
      <c r="F919" s="56"/>
      <c r="G919" s="83">
        <f>G920</f>
        <v>6.2</v>
      </c>
      <c r="H919" s="32"/>
    </row>
    <row r="920" spans="1:8" ht="19.5" customHeight="1">
      <c r="A920" s="96" t="s">
        <v>739</v>
      </c>
      <c r="B920" s="67">
        <v>810</v>
      </c>
      <c r="C920" s="56" t="s">
        <v>693</v>
      </c>
      <c r="D920" s="56" t="s">
        <v>52</v>
      </c>
      <c r="E920" s="56" t="s">
        <v>272</v>
      </c>
      <c r="F920" s="56" t="s">
        <v>164</v>
      </c>
      <c r="G920" s="83">
        <v>6.2</v>
      </c>
      <c r="H920" s="32"/>
    </row>
    <row r="921" spans="1:8" ht="19.5" customHeight="1">
      <c r="A921" s="89" t="s">
        <v>515</v>
      </c>
      <c r="B921" s="67">
        <v>810</v>
      </c>
      <c r="C921" s="56" t="s">
        <v>693</v>
      </c>
      <c r="D921" s="56" t="s">
        <v>52</v>
      </c>
      <c r="E921" s="56" t="s">
        <v>555</v>
      </c>
      <c r="F921" s="56"/>
      <c r="G921" s="83">
        <f>G922</f>
        <v>117.2</v>
      </c>
      <c r="H921" s="32"/>
    </row>
    <row r="922" spans="1:8" ht="37.5" customHeight="1">
      <c r="A922" s="92" t="s">
        <v>742</v>
      </c>
      <c r="B922" s="67">
        <v>810</v>
      </c>
      <c r="C922" s="56" t="s">
        <v>693</v>
      </c>
      <c r="D922" s="56" t="s">
        <v>52</v>
      </c>
      <c r="E922" s="56" t="s">
        <v>846</v>
      </c>
      <c r="F922" s="56"/>
      <c r="G922" s="83">
        <f>G923</f>
        <v>117.2</v>
      </c>
      <c r="H922" s="32"/>
    </row>
    <row r="923" spans="1:8" ht="19.5" customHeight="1">
      <c r="A923" s="96" t="s">
        <v>739</v>
      </c>
      <c r="B923" s="67">
        <v>810</v>
      </c>
      <c r="C923" s="56" t="s">
        <v>693</v>
      </c>
      <c r="D923" s="56" t="s">
        <v>52</v>
      </c>
      <c r="E923" s="56" t="s">
        <v>846</v>
      </c>
      <c r="F923" s="56" t="s">
        <v>164</v>
      </c>
      <c r="G923" s="83">
        <v>117.2</v>
      </c>
      <c r="H923" s="32"/>
    </row>
    <row r="924" spans="1:8" ht="18" customHeight="1">
      <c r="A924" s="97" t="s">
        <v>123</v>
      </c>
      <c r="B924" s="67">
        <v>810</v>
      </c>
      <c r="C924" s="56" t="s">
        <v>693</v>
      </c>
      <c r="D924" s="56" t="s">
        <v>52</v>
      </c>
      <c r="E924" s="56" t="s">
        <v>124</v>
      </c>
      <c r="F924" s="56"/>
      <c r="G924" s="83">
        <f>G925+G929+G930</f>
        <v>573917.3</v>
      </c>
      <c r="H924" s="32"/>
    </row>
    <row r="925" spans="1:8" ht="31.5" customHeight="1">
      <c r="A925" s="89" t="s">
        <v>131</v>
      </c>
      <c r="B925" s="67">
        <v>810</v>
      </c>
      <c r="C925" s="56" t="s">
        <v>693</v>
      </c>
      <c r="D925" s="56" t="s">
        <v>52</v>
      </c>
      <c r="E925" s="56" t="s">
        <v>127</v>
      </c>
      <c r="F925" s="56"/>
      <c r="G925" s="82">
        <f>G926</f>
        <v>341.2</v>
      </c>
      <c r="H925" s="32"/>
    </row>
    <row r="926" spans="1:8" ht="118.5" customHeight="1">
      <c r="A926" s="88" t="s">
        <v>871</v>
      </c>
      <c r="B926" s="67">
        <v>810</v>
      </c>
      <c r="C926" s="56" t="s">
        <v>693</v>
      </c>
      <c r="D926" s="56" t="s">
        <v>52</v>
      </c>
      <c r="E926" s="56" t="s">
        <v>132</v>
      </c>
      <c r="F926" s="56"/>
      <c r="G926" s="82">
        <f>G927</f>
        <v>341.2</v>
      </c>
      <c r="H926" s="32"/>
    </row>
    <row r="927" spans="1:8" ht="18" customHeight="1">
      <c r="A927" s="97" t="s">
        <v>760</v>
      </c>
      <c r="B927" s="67">
        <v>810</v>
      </c>
      <c r="C927" s="56" t="s">
        <v>693</v>
      </c>
      <c r="D927" s="56" t="s">
        <v>52</v>
      </c>
      <c r="E927" s="56" t="s">
        <v>132</v>
      </c>
      <c r="F927" s="56" t="s">
        <v>164</v>
      </c>
      <c r="G927" s="83">
        <v>341.2</v>
      </c>
      <c r="H927" s="32"/>
    </row>
    <row r="928" spans="1:8" ht="120.75" customHeight="1">
      <c r="A928" s="97" t="s">
        <v>351</v>
      </c>
      <c r="B928" s="67">
        <v>810</v>
      </c>
      <c r="C928" s="56" t="s">
        <v>693</v>
      </c>
      <c r="D928" s="56" t="s">
        <v>52</v>
      </c>
      <c r="E928" s="56" t="s">
        <v>122</v>
      </c>
      <c r="F928" s="56"/>
      <c r="G928" s="82">
        <f>G929</f>
        <v>369895.7</v>
      </c>
      <c r="H928" s="32"/>
    </row>
    <row r="929" spans="1:8" ht="18" customHeight="1">
      <c r="A929" s="97" t="s">
        <v>760</v>
      </c>
      <c r="B929" s="67">
        <v>810</v>
      </c>
      <c r="C929" s="56" t="s">
        <v>693</v>
      </c>
      <c r="D929" s="56" t="s">
        <v>52</v>
      </c>
      <c r="E929" s="56" t="s">
        <v>122</v>
      </c>
      <c r="F929" s="56" t="s">
        <v>164</v>
      </c>
      <c r="G929" s="83">
        <v>369895.7</v>
      </c>
      <c r="H929" s="32"/>
    </row>
    <row r="930" spans="1:8" ht="155.25" customHeight="1">
      <c r="A930" s="97" t="s">
        <v>858</v>
      </c>
      <c r="B930" s="67">
        <v>810</v>
      </c>
      <c r="C930" s="56" t="s">
        <v>693</v>
      </c>
      <c r="D930" s="56" t="s">
        <v>52</v>
      </c>
      <c r="E930" s="56" t="s">
        <v>125</v>
      </c>
      <c r="F930" s="56"/>
      <c r="G930" s="82">
        <f>G931</f>
        <v>203680.4</v>
      </c>
      <c r="H930" s="32"/>
    </row>
    <row r="931" spans="1:8" ht="18" customHeight="1">
      <c r="A931" s="97" t="s">
        <v>760</v>
      </c>
      <c r="B931" s="67">
        <v>810</v>
      </c>
      <c r="C931" s="56" t="s">
        <v>693</v>
      </c>
      <c r="D931" s="56" t="s">
        <v>52</v>
      </c>
      <c r="E931" s="56" t="s">
        <v>125</v>
      </c>
      <c r="F931" s="56" t="s">
        <v>164</v>
      </c>
      <c r="G931" s="83">
        <v>203680.4</v>
      </c>
      <c r="H931" s="32"/>
    </row>
    <row r="932" spans="1:8" ht="18" customHeight="1">
      <c r="A932" s="97" t="s">
        <v>694</v>
      </c>
      <c r="B932" s="67">
        <v>810</v>
      </c>
      <c r="C932" s="56" t="s">
        <v>693</v>
      </c>
      <c r="D932" s="56" t="s">
        <v>54</v>
      </c>
      <c r="E932" s="56"/>
      <c r="F932" s="56"/>
      <c r="G932" s="82">
        <f>SUM(G933,G936,G965,G939,G959,G952,G945,G949)</f>
        <v>60445</v>
      </c>
      <c r="H932" s="32"/>
    </row>
    <row r="933" spans="1:8" ht="48.75" customHeight="1">
      <c r="A933" s="89" t="s">
        <v>140</v>
      </c>
      <c r="B933" s="67">
        <v>810</v>
      </c>
      <c r="C933" s="56" t="s">
        <v>693</v>
      </c>
      <c r="D933" s="56" t="s">
        <v>54</v>
      </c>
      <c r="E933" s="56" t="s">
        <v>141</v>
      </c>
      <c r="F933" s="56"/>
      <c r="G933" s="82">
        <f>SUM(G934)</f>
        <v>22276.8</v>
      </c>
      <c r="H933" s="32"/>
    </row>
    <row r="934" spans="1:8" ht="18" customHeight="1">
      <c r="A934" s="89" t="s">
        <v>145</v>
      </c>
      <c r="B934" s="67">
        <v>810</v>
      </c>
      <c r="C934" s="56" t="s">
        <v>693</v>
      </c>
      <c r="D934" s="56" t="s">
        <v>54</v>
      </c>
      <c r="E934" s="56" t="s">
        <v>143</v>
      </c>
      <c r="F934" s="56"/>
      <c r="G934" s="82">
        <f>G935</f>
        <v>22276.8</v>
      </c>
      <c r="H934" s="32"/>
    </row>
    <row r="935" spans="1:8" ht="18" customHeight="1">
      <c r="A935" s="86" t="s">
        <v>514</v>
      </c>
      <c r="B935" s="67">
        <v>810</v>
      </c>
      <c r="C935" s="56" t="s">
        <v>693</v>
      </c>
      <c r="D935" s="56" t="s">
        <v>54</v>
      </c>
      <c r="E935" s="56" t="s">
        <v>143</v>
      </c>
      <c r="F935" s="56" t="s">
        <v>358</v>
      </c>
      <c r="G935" s="83">
        <v>22276.8</v>
      </c>
      <c r="H935" s="32"/>
    </row>
    <row r="936" spans="1:8" ht="54" customHeight="1">
      <c r="A936" s="89" t="s">
        <v>72</v>
      </c>
      <c r="B936" s="67">
        <v>810</v>
      </c>
      <c r="C936" s="56" t="s">
        <v>693</v>
      </c>
      <c r="D936" s="56" t="s">
        <v>54</v>
      </c>
      <c r="E936" s="56" t="s">
        <v>752</v>
      </c>
      <c r="F936" s="56"/>
      <c r="G936" s="82">
        <f>SUM(G937)</f>
        <v>922.9</v>
      </c>
      <c r="H936" s="32"/>
    </row>
    <row r="937" spans="1:8" ht="18" customHeight="1">
      <c r="A937" s="97" t="s">
        <v>759</v>
      </c>
      <c r="B937" s="67">
        <v>810</v>
      </c>
      <c r="C937" s="56" t="s">
        <v>693</v>
      </c>
      <c r="D937" s="56" t="s">
        <v>54</v>
      </c>
      <c r="E937" s="56" t="s">
        <v>753</v>
      </c>
      <c r="F937" s="56"/>
      <c r="G937" s="82">
        <f>SUM(G938)</f>
        <v>922.9</v>
      </c>
      <c r="H937" s="32"/>
    </row>
    <row r="938" spans="1:8" ht="18" customHeight="1">
      <c r="A938" s="89" t="s">
        <v>92</v>
      </c>
      <c r="B938" s="67">
        <v>810</v>
      </c>
      <c r="C938" s="56" t="s">
        <v>693</v>
      </c>
      <c r="D938" s="56" t="s">
        <v>54</v>
      </c>
      <c r="E938" s="56" t="s">
        <v>753</v>
      </c>
      <c r="F938" s="56" t="s">
        <v>764</v>
      </c>
      <c r="G938" s="83">
        <v>922.9</v>
      </c>
      <c r="H938" s="32"/>
    </row>
    <row r="939" spans="1:8" ht="18" customHeight="1">
      <c r="A939" s="105" t="s">
        <v>192</v>
      </c>
      <c r="B939" s="67">
        <v>810</v>
      </c>
      <c r="C939" s="56" t="s">
        <v>693</v>
      </c>
      <c r="D939" s="56" t="s">
        <v>54</v>
      </c>
      <c r="E939" s="56" t="s">
        <v>552</v>
      </c>
      <c r="F939" s="56"/>
      <c r="G939" s="82">
        <f>SUM(G940,G942)</f>
        <v>12163.900000000001</v>
      </c>
      <c r="H939" s="32"/>
    </row>
    <row r="940" spans="1:8" ht="34.5" customHeight="1">
      <c r="A940" s="96" t="s">
        <v>212</v>
      </c>
      <c r="B940" s="67">
        <v>810</v>
      </c>
      <c r="C940" s="56" t="s">
        <v>693</v>
      </c>
      <c r="D940" s="56" t="s">
        <v>54</v>
      </c>
      <c r="E940" s="56" t="s">
        <v>193</v>
      </c>
      <c r="F940" s="56"/>
      <c r="G940" s="82">
        <f>G941</f>
        <v>957.7</v>
      </c>
      <c r="H940" s="32"/>
    </row>
    <row r="941" spans="1:8" ht="18" customHeight="1">
      <c r="A941" s="89" t="s">
        <v>529</v>
      </c>
      <c r="B941" s="67">
        <v>810</v>
      </c>
      <c r="C941" s="56" t="s">
        <v>693</v>
      </c>
      <c r="D941" s="56" t="s">
        <v>54</v>
      </c>
      <c r="E941" s="56" t="s">
        <v>193</v>
      </c>
      <c r="F941" s="56" t="s">
        <v>356</v>
      </c>
      <c r="G941" s="83">
        <v>957.7</v>
      </c>
      <c r="H941" s="32"/>
    </row>
    <row r="942" spans="1:8" ht="36" customHeight="1">
      <c r="A942" s="96" t="s">
        <v>450</v>
      </c>
      <c r="B942" s="67">
        <v>810</v>
      </c>
      <c r="C942" s="56" t="s">
        <v>693</v>
      </c>
      <c r="D942" s="56" t="s">
        <v>54</v>
      </c>
      <c r="E942" s="56" t="s">
        <v>451</v>
      </c>
      <c r="F942" s="56"/>
      <c r="G942" s="82">
        <f>G943+G944</f>
        <v>11206.2</v>
      </c>
      <c r="H942" s="32"/>
    </row>
    <row r="943" spans="1:8" ht="19.5" customHeight="1">
      <c r="A943" s="89" t="s">
        <v>92</v>
      </c>
      <c r="B943" s="67">
        <v>810</v>
      </c>
      <c r="C943" s="56" t="s">
        <v>693</v>
      </c>
      <c r="D943" s="56" t="s">
        <v>54</v>
      </c>
      <c r="E943" s="56" t="s">
        <v>451</v>
      </c>
      <c r="F943" s="56" t="s">
        <v>764</v>
      </c>
      <c r="G943" s="83">
        <v>570</v>
      </c>
      <c r="H943" s="32"/>
    </row>
    <row r="944" spans="1:8" ht="18" customHeight="1">
      <c r="A944" s="89" t="s">
        <v>529</v>
      </c>
      <c r="B944" s="67">
        <v>810</v>
      </c>
      <c r="C944" s="56" t="s">
        <v>693</v>
      </c>
      <c r="D944" s="56" t="s">
        <v>54</v>
      </c>
      <c r="E944" s="56" t="s">
        <v>451</v>
      </c>
      <c r="F944" s="56" t="s">
        <v>356</v>
      </c>
      <c r="G944" s="83">
        <v>10636.2</v>
      </c>
      <c r="H944" s="32"/>
    </row>
    <row r="945" spans="1:8" ht="18" customHeight="1" hidden="1">
      <c r="A945" s="89" t="s">
        <v>898</v>
      </c>
      <c r="B945" s="67">
        <v>810</v>
      </c>
      <c r="C945" s="56" t="s">
        <v>693</v>
      </c>
      <c r="D945" s="56" t="s">
        <v>54</v>
      </c>
      <c r="E945" s="56" t="s">
        <v>664</v>
      </c>
      <c r="F945" s="56"/>
      <c r="G945" s="83"/>
      <c r="H945" s="32"/>
    </row>
    <row r="946" spans="1:8" ht="33" customHeight="1" hidden="1">
      <c r="A946" s="89" t="s">
        <v>103</v>
      </c>
      <c r="B946" s="67">
        <v>810</v>
      </c>
      <c r="C946" s="56" t="s">
        <v>693</v>
      </c>
      <c r="D946" s="56" t="s">
        <v>54</v>
      </c>
      <c r="E946" s="56" t="s">
        <v>102</v>
      </c>
      <c r="F946" s="56"/>
      <c r="G946" s="83"/>
      <c r="H946" s="32"/>
    </row>
    <row r="947" spans="1:8" ht="18" customHeight="1" hidden="1">
      <c r="A947" s="89" t="s">
        <v>529</v>
      </c>
      <c r="B947" s="67">
        <v>810</v>
      </c>
      <c r="C947" s="56" t="s">
        <v>104</v>
      </c>
      <c r="D947" s="56" t="s">
        <v>54</v>
      </c>
      <c r="E947" s="56" t="s">
        <v>102</v>
      </c>
      <c r="F947" s="56" t="s">
        <v>356</v>
      </c>
      <c r="G947" s="83"/>
      <c r="H947" s="32"/>
    </row>
    <row r="948" spans="1:8" ht="18" customHeight="1" hidden="1">
      <c r="A948" s="89"/>
      <c r="B948" s="67"/>
      <c r="C948" s="56"/>
      <c r="D948" s="56"/>
      <c r="E948" s="56"/>
      <c r="F948" s="56"/>
      <c r="G948" s="83"/>
      <c r="H948" s="32"/>
    </row>
    <row r="949" spans="1:8" ht="18" customHeight="1">
      <c r="A949" s="137" t="s">
        <v>232</v>
      </c>
      <c r="B949" s="67">
        <v>810</v>
      </c>
      <c r="C949" s="56" t="s">
        <v>693</v>
      </c>
      <c r="D949" s="56" t="s">
        <v>54</v>
      </c>
      <c r="E949" s="56" t="s">
        <v>664</v>
      </c>
      <c r="F949" s="56"/>
      <c r="G949" s="83">
        <f>G950</f>
        <v>1307.2</v>
      </c>
      <c r="H949" s="32"/>
    </row>
    <row r="950" spans="1:8" ht="33.75" customHeight="1">
      <c r="A950" s="134" t="s">
        <v>536</v>
      </c>
      <c r="B950" s="67">
        <v>810</v>
      </c>
      <c r="C950" s="56" t="s">
        <v>693</v>
      </c>
      <c r="D950" s="56" t="s">
        <v>54</v>
      </c>
      <c r="E950" s="56" t="s">
        <v>926</v>
      </c>
      <c r="F950" s="56"/>
      <c r="G950" s="83">
        <f>G951</f>
        <v>1307.2</v>
      </c>
      <c r="H950" s="32"/>
    </row>
    <row r="951" spans="1:8" ht="18" customHeight="1">
      <c r="A951" s="89" t="s">
        <v>529</v>
      </c>
      <c r="B951" s="67">
        <v>810</v>
      </c>
      <c r="C951" s="56" t="s">
        <v>693</v>
      </c>
      <c r="D951" s="56" t="s">
        <v>54</v>
      </c>
      <c r="E951" s="56" t="s">
        <v>926</v>
      </c>
      <c r="F951" s="56" t="s">
        <v>356</v>
      </c>
      <c r="G951" s="83">
        <v>1307.2</v>
      </c>
      <c r="H951" s="32"/>
    </row>
    <row r="952" spans="1:8" ht="18" customHeight="1">
      <c r="A952" s="89" t="s">
        <v>515</v>
      </c>
      <c r="B952" s="67">
        <v>810</v>
      </c>
      <c r="C952" s="56" t="s">
        <v>693</v>
      </c>
      <c r="D952" s="56" t="s">
        <v>54</v>
      </c>
      <c r="E952" s="56" t="s">
        <v>555</v>
      </c>
      <c r="F952" s="56"/>
      <c r="G952" s="82">
        <f>G953+G955+G957</f>
        <v>3753.8</v>
      </c>
      <c r="H952" s="32"/>
    </row>
    <row r="953" spans="1:8" ht="32.25" customHeight="1">
      <c r="A953" s="89" t="s">
        <v>542</v>
      </c>
      <c r="B953" s="67">
        <v>810</v>
      </c>
      <c r="C953" s="56" t="s">
        <v>693</v>
      </c>
      <c r="D953" s="56" t="s">
        <v>54</v>
      </c>
      <c r="E953" s="56" t="s">
        <v>656</v>
      </c>
      <c r="F953" s="56"/>
      <c r="G953" s="82">
        <f>G954</f>
        <v>2078</v>
      </c>
      <c r="H953" s="32"/>
    </row>
    <row r="954" spans="1:8" ht="18" customHeight="1">
      <c r="A954" s="86" t="s">
        <v>724</v>
      </c>
      <c r="B954" s="67">
        <v>810</v>
      </c>
      <c r="C954" s="56" t="s">
        <v>693</v>
      </c>
      <c r="D954" s="56" t="s">
        <v>54</v>
      </c>
      <c r="E954" s="56" t="s">
        <v>656</v>
      </c>
      <c r="F954" s="56" t="s">
        <v>151</v>
      </c>
      <c r="G954" s="83">
        <v>2078</v>
      </c>
      <c r="H954" s="32"/>
    </row>
    <row r="955" spans="1:8" ht="36.75" customHeight="1" hidden="1">
      <c r="A955" s="92" t="s">
        <v>845</v>
      </c>
      <c r="B955" s="67">
        <v>810</v>
      </c>
      <c r="C955" s="56" t="s">
        <v>693</v>
      </c>
      <c r="D955" s="56" t="s">
        <v>54</v>
      </c>
      <c r="E955" s="56" t="s">
        <v>846</v>
      </c>
      <c r="F955" s="56"/>
      <c r="G955" s="83"/>
      <c r="H955" s="32"/>
    </row>
    <row r="956" spans="1:8" ht="18" customHeight="1" hidden="1">
      <c r="A956" s="89" t="s">
        <v>92</v>
      </c>
      <c r="B956" s="67">
        <v>810</v>
      </c>
      <c r="C956" s="56" t="s">
        <v>693</v>
      </c>
      <c r="D956" s="56" t="s">
        <v>54</v>
      </c>
      <c r="E956" s="56" t="s">
        <v>846</v>
      </c>
      <c r="F956" s="56" t="s">
        <v>764</v>
      </c>
      <c r="G956" s="83"/>
      <c r="H956" s="32"/>
    </row>
    <row r="957" spans="1:8" ht="34.5" customHeight="1">
      <c r="A957" s="92" t="s">
        <v>742</v>
      </c>
      <c r="B957" s="67">
        <v>810</v>
      </c>
      <c r="C957" s="56" t="s">
        <v>693</v>
      </c>
      <c r="D957" s="56" t="s">
        <v>54</v>
      </c>
      <c r="E957" s="56" t="s">
        <v>846</v>
      </c>
      <c r="F957" s="56"/>
      <c r="G957" s="83">
        <f>G958</f>
        <v>1675.8</v>
      </c>
      <c r="H957" s="32"/>
    </row>
    <row r="958" spans="1:8" ht="18" customHeight="1">
      <c r="A958" s="89" t="s">
        <v>529</v>
      </c>
      <c r="B958" s="67">
        <v>810</v>
      </c>
      <c r="C958" s="56" t="s">
        <v>412</v>
      </c>
      <c r="D958" s="56" t="s">
        <v>54</v>
      </c>
      <c r="E958" s="56" t="s">
        <v>846</v>
      </c>
      <c r="F958" s="56" t="s">
        <v>356</v>
      </c>
      <c r="G958" s="83">
        <v>1675.8</v>
      </c>
      <c r="H958" s="32"/>
    </row>
    <row r="959" spans="1:8" ht="18" customHeight="1">
      <c r="A959" s="97" t="s">
        <v>123</v>
      </c>
      <c r="B959" s="67">
        <v>810</v>
      </c>
      <c r="C959" s="56" t="s">
        <v>693</v>
      </c>
      <c r="D959" s="56" t="s">
        <v>54</v>
      </c>
      <c r="E959" s="56" t="s">
        <v>124</v>
      </c>
      <c r="F959" s="56"/>
      <c r="G959" s="82">
        <f>SUM(G963,G960)</f>
        <v>19912.600000000002</v>
      </c>
      <c r="H959" s="32"/>
    </row>
    <row r="960" spans="1:8" ht="120" customHeight="1">
      <c r="A960" s="97" t="s">
        <v>859</v>
      </c>
      <c r="B960" s="67">
        <v>810</v>
      </c>
      <c r="C960" s="56" t="s">
        <v>693</v>
      </c>
      <c r="D960" s="56" t="s">
        <v>54</v>
      </c>
      <c r="E960" s="56" t="s">
        <v>122</v>
      </c>
      <c r="F960" s="56"/>
      <c r="G960" s="82">
        <f>G961+G962</f>
        <v>18498.7</v>
      </c>
      <c r="H960" s="32"/>
    </row>
    <row r="961" spans="1:8" ht="18" customHeight="1">
      <c r="A961" s="89" t="s">
        <v>92</v>
      </c>
      <c r="B961" s="67">
        <v>810</v>
      </c>
      <c r="C961" s="56" t="s">
        <v>693</v>
      </c>
      <c r="D961" s="56" t="s">
        <v>54</v>
      </c>
      <c r="E961" s="56" t="s">
        <v>122</v>
      </c>
      <c r="F961" s="56" t="s">
        <v>764</v>
      </c>
      <c r="G961" s="83">
        <v>7350.5</v>
      </c>
      <c r="H961" s="32"/>
    </row>
    <row r="962" spans="1:8" ht="18" customHeight="1">
      <c r="A962" s="89" t="s">
        <v>529</v>
      </c>
      <c r="B962" s="67">
        <v>810</v>
      </c>
      <c r="C962" s="56" t="s">
        <v>693</v>
      </c>
      <c r="D962" s="56" t="s">
        <v>54</v>
      </c>
      <c r="E962" s="56" t="s">
        <v>122</v>
      </c>
      <c r="F962" s="56" t="s">
        <v>356</v>
      </c>
      <c r="G962" s="83">
        <v>11148.2</v>
      </c>
      <c r="H962" s="32"/>
    </row>
    <row r="963" spans="1:8" ht="49.5" customHeight="1">
      <c r="A963" s="86" t="s">
        <v>615</v>
      </c>
      <c r="B963" s="67">
        <v>810</v>
      </c>
      <c r="C963" s="56" t="s">
        <v>693</v>
      </c>
      <c r="D963" s="56" t="s">
        <v>54</v>
      </c>
      <c r="E963" s="56" t="s">
        <v>500</v>
      </c>
      <c r="F963" s="56"/>
      <c r="G963" s="82">
        <f>G964</f>
        <v>1413.9</v>
      </c>
      <c r="H963" s="32"/>
    </row>
    <row r="964" spans="1:8" ht="18" customHeight="1">
      <c r="A964" s="89" t="s">
        <v>529</v>
      </c>
      <c r="B964" s="67">
        <v>810</v>
      </c>
      <c r="C964" s="56" t="s">
        <v>693</v>
      </c>
      <c r="D964" s="56" t="s">
        <v>54</v>
      </c>
      <c r="E964" s="56" t="s">
        <v>500</v>
      </c>
      <c r="F964" s="56" t="s">
        <v>356</v>
      </c>
      <c r="G964" s="83">
        <v>1413.9</v>
      </c>
      <c r="H964" s="32"/>
    </row>
    <row r="965" spans="1:8" ht="18" customHeight="1">
      <c r="A965" s="105" t="s">
        <v>517</v>
      </c>
      <c r="B965" s="67">
        <v>810</v>
      </c>
      <c r="C965" s="56" t="s">
        <v>693</v>
      </c>
      <c r="D965" s="56" t="s">
        <v>54</v>
      </c>
      <c r="E965" s="68" t="s">
        <v>511</v>
      </c>
      <c r="F965" s="68"/>
      <c r="G965" s="82">
        <f>SUM(G967)</f>
        <v>107.8</v>
      </c>
      <c r="H965" s="32"/>
    </row>
    <row r="966" spans="1:8" ht="18" customHeight="1">
      <c r="A966" s="105" t="s">
        <v>554</v>
      </c>
      <c r="B966" s="67">
        <v>810</v>
      </c>
      <c r="C966" s="56" t="s">
        <v>693</v>
      </c>
      <c r="D966" s="56" t="s">
        <v>54</v>
      </c>
      <c r="E966" s="68" t="s">
        <v>512</v>
      </c>
      <c r="F966" s="68"/>
      <c r="G966" s="82">
        <f>G967</f>
        <v>107.8</v>
      </c>
      <c r="H966" s="32"/>
    </row>
    <row r="967" spans="1:8" ht="20.25" customHeight="1">
      <c r="A967" s="97" t="s">
        <v>359</v>
      </c>
      <c r="B967" s="67">
        <v>810</v>
      </c>
      <c r="C967" s="56" t="s">
        <v>693</v>
      </c>
      <c r="D967" s="56" t="s">
        <v>54</v>
      </c>
      <c r="E967" s="56" t="s">
        <v>522</v>
      </c>
      <c r="F967" s="56"/>
      <c r="G967" s="82">
        <f>SUM(G968)</f>
        <v>107.8</v>
      </c>
      <c r="H967" s="32"/>
    </row>
    <row r="968" spans="1:8" ht="18" customHeight="1">
      <c r="A968" s="86" t="s">
        <v>724</v>
      </c>
      <c r="B968" s="67">
        <v>810</v>
      </c>
      <c r="C968" s="56" t="s">
        <v>693</v>
      </c>
      <c r="D968" s="56" t="s">
        <v>54</v>
      </c>
      <c r="E968" s="56" t="s">
        <v>522</v>
      </c>
      <c r="F968" s="56" t="s">
        <v>151</v>
      </c>
      <c r="G968" s="83">
        <v>107.8</v>
      </c>
      <c r="H968" s="32"/>
    </row>
    <row r="969" spans="1:8" ht="19.5" customHeight="1">
      <c r="A969" s="98" t="s">
        <v>204</v>
      </c>
      <c r="B969" s="67">
        <v>811</v>
      </c>
      <c r="C969" s="56"/>
      <c r="D969" s="56"/>
      <c r="E969" s="69"/>
      <c r="F969" s="69"/>
      <c r="G969" s="82">
        <f>SUM(G970,G983)+G1010</f>
        <v>51276.90000000001</v>
      </c>
      <c r="H969" s="32"/>
    </row>
    <row r="970" spans="1:8" ht="19.5" customHeight="1">
      <c r="A970" s="108" t="s">
        <v>94</v>
      </c>
      <c r="B970" s="67">
        <v>811</v>
      </c>
      <c r="C970" s="56" t="s">
        <v>50</v>
      </c>
      <c r="D970" s="56"/>
      <c r="E970" s="69"/>
      <c r="F970" s="69"/>
      <c r="G970" s="82">
        <f>SUM(G971)</f>
        <v>11104.2</v>
      </c>
      <c r="H970" s="32"/>
    </row>
    <row r="971" spans="1:8" ht="19.5" customHeight="1">
      <c r="A971" s="97" t="s">
        <v>483</v>
      </c>
      <c r="B971" s="67">
        <v>811</v>
      </c>
      <c r="C971" s="56" t="s">
        <v>50</v>
      </c>
      <c r="D971" s="56" t="s">
        <v>710</v>
      </c>
      <c r="E971" s="69"/>
      <c r="F971" s="69"/>
      <c r="G971" s="82">
        <f>SUM(G974,G977,G980,G972)</f>
        <v>11104.2</v>
      </c>
      <c r="H971" s="32"/>
    </row>
    <row r="972" spans="1:8" ht="34.5" customHeight="1">
      <c r="A972" s="86" t="s">
        <v>860</v>
      </c>
      <c r="B972" s="67">
        <v>811</v>
      </c>
      <c r="C972" s="56" t="s">
        <v>50</v>
      </c>
      <c r="D972" s="56" t="s">
        <v>710</v>
      </c>
      <c r="E972" s="56" t="s">
        <v>363</v>
      </c>
      <c r="F972" s="56"/>
      <c r="G972" s="82">
        <f>G973</f>
        <v>546.5</v>
      </c>
      <c r="H972" s="32"/>
    </row>
    <row r="973" spans="1:8" ht="19.5" customHeight="1">
      <c r="A973" s="89" t="s">
        <v>529</v>
      </c>
      <c r="B973" s="67">
        <v>811</v>
      </c>
      <c r="C973" s="56" t="s">
        <v>50</v>
      </c>
      <c r="D973" s="56" t="s">
        <v>710</v>
      </c>
      <c r="E973" s="56" t="s">
        <v>363</v>
      </c>
      <c r="F973" s="56" t="s">
        <v>356</v>
      </c>
      <c r="G973" s="83">
        <v>546.5</v>
      </c>
      <c r="H973" s="32"/>
    </row>
    <row r="974" spans="1:8" ht="51.75" customHeight="1">
      <c r="A974" s="89" t="s">
        <v>140</v>
      </c>
      <c r="B974" s="67">
        <v>811</v>
      </c>
      <c r="C974" s="56" t="s">
        <v>50</v>
      </c>
      <c r="D974" s="56" t="s">
        <v>710</v>
      </c>
      <c r="E974" s="69" t="s">
        <v>141</v>
      </c>
      <c r="F974" s="69"/>
      <c r="G974" s="82">
        <f>SUM(G975)</f>
        <v>2544.6</v>
      </c>
      <c r="H974" s="32"/>
    </row>
    <row r="975" spans="1:8" ht="33.75" customHeight="1">
      <c r="A975" s="105" t="s">
        <v>315</v>
      </c>
      <c r="B975" s="67">
        <v>811</v>
      </c>
      <c r="C975" s="56" t="s">
        <v>50</v>
      </c>
      <c r="D975" s="56" t="s">
        <v>710</v>
      </c>
      <c r="E975" s="56" t="s">
        <v>314</v>
      </c>
      <c r="F975" s="56"/>
      <c r="G975" s="82">
        <f>SUM(G976)</f>
        <v>2544.6</v>
      </c>
      <c r="H975" s="32"/>
    </row>
    <row r="976" spans="1:8" ht="19.5" customHeight="1">
      <c r="A976" s="86" t="s">
        <v>514</v>
      </c>
      <c r="B976" s="67">
        <v>811</v>
      </c>
      <c r="C976" s="56" t="s">
        <v>50</v>
      </c>
      <c r="D976" s="56" t="s">
        <v>710</v>
      </c>
      <c r="E976" s="56" t="s">
        <v>314</v>
      </c>
      <c r="F976" s="56" t="s">
        <v>358</v>
      </c>
      <c r="G976" s="83">
        <v>2544.6</v>
      </c>
      <c r="H976" s="32"/>
    </row>
    <row r="977" spans="1:8" ht="38.25" customHeight="1">
      <c r="A977" s="89" t="s">
        <v>209</v>
      </c>
      <c r="B977" s="67">
        <v>811</v>
      </c>
      <c r="C977" s="56" t="s">
        <v>50</v>
      </c>
      <c r="D977" s="56" t="s">
        <v>710</v>
      </c>
      <c r="E977" s="56" t="s">
        <v>316</v>
      </c>
      <c r="F977" s="56"/>
      <c r="G977" s="82">
        <f>SUM(G978)</f>
        <v>6378.9</v>
      </c>
      <c r="H977" s="32"/>
    </row>
    <row r="978" spans="1:8" ht="36" customHeight="1">
      <c r="A978" s="96" t="s">
        <v>470</v>
      </c>
      <c r="B978" s="67">
        <v>811</v>
      </c>
      <c r="C978" s="56" t="s">
        <v>50</v>
      </c>
      <c r="D978" s="56" t="s">
        <v>710</v>
      </c>
      <c r="E978" s="56" t="s">
        <v>318</v>
      </c>
      <c r="F978" s="56"/>
      <c r="G978" s="82">
        <f>SUM(G979)</f>
        <v>6378.9</v>
      </c>
      <c r="H978" s="32"/>
    </row>
    <row r="979" spans="1:8" ht="18.75" customHeight="1">
      <c r="A979" s="86" t="s">
        <v>514</v>
      </c>
      <c r="B979" s="67">
        <v>811</v>
      </c>
      <c r="C979" s="56" t="s">
        <v>50</v>
      </c>
      <c r="D979" s="56" t="s">
        <v>710</v>
      </c>
      <c r="E979" s="56" t="s">
        <v>318</v>
      </c>
      <c r="F979" s="56" t="s">
        <v>358</v>
      </c>
      <c r="G979" s="83">
        <v>6378.9</v>
      </c>
      <c r="H979" s="32"/>
    </row>
    <row r="980" spans="1:8" ht="19.5" customHeight="1">
      <c r="A980" s="105" t="s">
        <v>99</v>
      </c>
      <c r="B980" s="67">
        <v>811</v>
      </c>
      <c r="C980" s="56" t="s">
        <v>50</v>
      </c>
      <c r="D980" s="56" t="s">
        <v>710</v>
      </c>
      <c r="E980" s="56" t="s">
        <v>510</v>
      </c>
      <c r="F980" s="56"/>
      <c r="G980" s="82">
        <f>G981</f>
        <v>1634.2</v>
      </c>
      <c r="H980" s="32"/>
    </row>
    <row r="981" spans="1:8" s="39" customFormat="1" ht="21.75" customHeight="1">
      <c r="A981" s="89" t="s">
        <v>113</v>
      </c>
      <c r="B981" s="67">
        <v>811</v>
      </c>
      <c r="C981" s="56" t="s">
        <v>50</v>
      </c>
      <c r="D981" s="56" t="s">
        <v>710</v>
      </c>
      <c r="E981" s="56" t="s">
        <v>580</v>
      </c>
      <c r="F981" s="56"/>
      <c r="G981" s="82">
        <f>G982</f>
        <v>1634.2</v>
      </c>
      <c r="H981" s="32"/>
    </row>
    <row r="982" spans="1:8" s="40" customFormat="1" ht="18.75" customHeight="1">
      <c r="A982" s="86" t="s">
        <v>514</v>
      </c>
      <c r="B982" s="67">
        <v>811</v>
      </c>
      <c r="C982" s="56" t="s">
        <v>50</v>
      </c>
      <c r="D982" s="56" t="s">
        <v>710</v>
      </c>
      <c r="E982" s="56" t="s">
        <v>580</v>
      </c>
      <c r="F982" s="56" t="s">
        <v>358</v>
      </c>
      <c r="G982" s="83">
        <v>1634.2</v>
      </c>
      <c r="H982" s="32"/>
    </row>
    <row r="983" spans="1:8" ht="18.75" customHeight="1">
      <c r="A983" s="86" t="s">
        <v>639</v>
      </c>
      <c r="B983" s="67">
        <v>811</v>
      </c>
      <c r="C983" s="56" t="s">
        <v>53</v>
      </c>
      <c r="D983" s="56"/>
      <c r="E983" s="56"/>
      <c r="F983" s="56"/>
      <c r="G983" s="82">
        <f>SUM(G993,G984)</f>
        <v>40172.700000000004</v>
      </c>
      <c r="H983" s="32"/>
    </row>
    <row r="984" spans="1:8" ht="18.75" customHeight="1">
      <c r="A984" s="86" t="s">
        <v>16</v>
      </c>
      <c r="B984" s="67">
        <v>811</v>
      </c>
      <c r="C984" s="56" t="s">
        <v>53</v>
      </c>
      <c r="D984" s="56" t="s">
        <v>50</v>
      </c>
      <c r="E984" s="56"/>
      <c r="F984" s="56"/>
      <c r="G984" s="82">
        <f>G985+G990</f>
        <v>295.1</v>
      </c>
      <c r="H984" s="32"/>
    </row>
    <row r="985" spans="1:8" ht="18.75" customHeight="1">
      <c r="A985" s="86" t="s">
        <v>18</v>
      </c>
      <c r="B985" s="67">
        <v>811</v>
      </c>
      <c r="C985" s="56" t="s">
        <v>53</v>
      </c>
      <c r="D985" s="56" t="s">
        <v>50</v>
      </c>
      <c r="E985" s="56" t="s">
        <v>17</v>
      </c>
      <c r="F985" s="56"/>
      <c r="G985" s="82">
        <f>G986+G988</f>
        <v>276.5</v>
      </c>
      <c r="H985" s="32"/>
    </row>
    <row r="986" spans="1:8" ht="18.75" customHeight="1" hidden="1">
      <c r="A986" s="86" t="s">
        <v>21</v>
      </c>
      <c r="B986" s="67">
        <v>811</v>
      </c>
      <c r="C986" s="56" t="s">
        <v>53</v>
      </c>
      <c r="D986" s="56" t="s">
        <v>50</v>
      </c>
      <c r="E986" s="56" t="s">
        <v>20</v>
      </c>
      <c r="F986" s="56"/>
      <c r="G986" s="82">
        <f>G987</f>
        <v>0</v>
      </c>
      <c r="H986" s="32"/>
    </row>
    <row r="987" spans="1:8" ht="18.75" customHeight="1" hidden="1">
      <c r="A987" s="89" t="s">
        <v>92</v>
      </c>
      <c r="B987" s="67">
        <v>811</v>
      </c>
      <c r="C987" s="56" t="s">
        <v>53</v>
      </c>
      <c r="D987" s="56" t="s">
        <v>50</v>
      </c>
      <c r="E987" s="56" t="s">
        <v>20</v>
      </c>
      <c r="F987" s="56" t="s">
        <v>764</v>
      </c>
      <c r="G987" s="82"/>
      <c r="H987" s="32"/>
    </row>
    <row r="988" spans="1:8" ht="35.25" customHeight="1">
      <c r="A988" s="89" t="s">
        <v>89</v>
      </c>
      <c r="B988" s="67">
        <v>811</v>
      </c>
      <c r="C988" s="56" t="s">
        <v>53</v>
      </c>
      <c r="D988" s="56" t="s">
        <v>50</v>
      </c>
      <c r="E988" s="56" t="s">
        <v>781</v>
      </c>
      <c r="F988" s="56"/>
      <c r="G988" s="82">
        <f>SUM(G989)</f>
        <v>276.5</v>
      </c>
      <c r="H988" s="32"/>
    </row>
    <row r="989" spans="1:8" ht="20.25" customHeight="1">
      <c r="A989" s="89" t="s">
        <v>92</v>
      </c>
      <c r="B989" s="67">
        <v>811</v>
      </c>
      <c r="C989" s="56" t="s">
        <v>53</v>
      </c>
      <c r="D989" s="56" t="s">
        <v>50</v>
      </c>
      <c r="E989" s="56" t="s">
        <v>781</v>
      </c>
      <c r="F989" s="56" t="s">
        <v>764</v>
      </c>
      <c r="G989" s="83">
        <v>276.5</v>
      </c>
      <c r="H989" s="32"/>
    </row>
    <row r="990" spans="1:8" ht="20.25" customHeight="1">
      <c r="A990" s="89" t="s">
        <v>454</v>
      </c>
      <c r="B990" s="67">
        <v>811</v>
      </c>
      <c r="C990" s="56" t="s">
        <v>53</v>
      </c>
      <c r="D990" s="56" t="s">
        <v>50</v>
      </c>
      <c r="E990" s="56" t="s">
        <v>555</v>
      </c>
      <c r="F990" s="56"/>
      <c r="G990" s="82">
        <f>SUM(G991)</f>
        <v>18.6</v>
      </c>
      <c r="H990" s="32"/>
    </row>
    <row r="991" spans="1:8" ht="54" customHeight="1">
      <c r="A991" s="89" t="s">
        <v>88</v>
      </c>
      <c r="B991" s="67">
        <v>811</v>
      </c>
      <c r="C991" s="56" t="s">
        <v>53</v>
      </c>
      <c r="D991" s="56" t="s">
        <v>50</v>
      </c>
      <c r="E991" s="56" t="s">
        <v>800</v>
      </c>
      <c r="F991" s="56"/>
      <c r="G991" s="82">
        <f>SUM(G992)</f>
        <v>18.6</v>
      </c>
      <c r="H991" s="32"/>
    </row>
    <row r="992" spans="1:8" ht="20.25" customHeight="1">
      <c r="A992" s="89" t="s">
        <v>92</v>
      </c>
      <c r="B992" s="67">
        <v>811</v>
      </c>
      <c r="C992" s="56" t="s">
        <v>53</v>
      </c>
      <c r="D992" s="56" t="s">
        <v>50</v>
      </c>
      <c r="E992" s="56" t="s">
        <v>800</v>
      </c>
      <c r="F992" s="56" t="s">
        <v>764</v>
      </c>
      <c r="G992" s="83">
        <v>18.6</v>
      </c>
      <c r="H992" s="32"/>
    </row>
    <row r="993" spans="1:8" ht="20.25" customHeight="1">
      <c r="A993" s="97" t="s">
        <v>157</v>
      </c>
      <c r="B993" s="67">
        <v>811</v>
      </c>
      <c r="C993" s="56" t="s">
        <v>53</v>
      </c>
      <c r="D993" s="56" t="s">
        <v>730</v>
      </c>
      <c r="E993" s="56"/>
      <c r="F993" s="56"/>
      <c r="G993" s="82">
        <f>SUM(G994,G1003)+G1000</f>
        <v>39877.600000000006</v>
      </c>
      <c r="H993" s="32"/>
    </row>
    <row r="994" spans="1:8" ht="51" customHeight="1">
      <c r="A994" s="89" t="s">
        <v>140</v>
      </c>
      <c r="B994" s="67">
        <v>811</v>
      </c>
      <c r="C994" s="56" t="s">
        <v>53</v>
      </c>
      <c r="D994" s="56" t="s">
        <v>730</v>
      </c>
      <c r="E994" s="56" t="s">
        <v>141</v>
      </c>
      <c r="F994" s="56"/>
      <c r="G994" s="82">
        <f>SUM(G995)</f>
        <v>25816.4</v>
      </c>
      <c r="H994" s="32"/>
    </row>
    <row r="995" spans="1:8" ht="17.25" customHeight="1">
      <c r="A995" s="89" t="s">
        <v>145</v>
      </c>
      <c r="B995" s="67">
        <v>811</v>
      </c>
      <c r="C995" s="56" t="s">
        <v>53</v>
      </c>
      <c r="D995" s="56" t="s">
        <v>730</v>
      </c>
      <c r="E995" s="56" t="s">
        <v>143</v>
      </c>
      <c r="F995" s="56"/>
      <c r="G995" s="82">
        <f>SUM(G996)</f>
        <v>25816.4</v>
      </c>
      <c r="H995" s="32"/>
    </row>
    <row r="996" spans="1:8" ht="19.5" customHeight="1">
      <c r="A996" s="86" t="s">
        <v>514</v>
      </c>
      <c r="B996" s="67">
        <v>811</v>
      </c>
      <c r="C996" s="56" t="s">
        <v>53</v>
      </c>
      <c r="D996" s="56" t="s">
        <v>730</v>
      </c>
      <c r="E996" s="56" t="s">
        <v>143</v>
      </c>
      <c r="F996" s="56" t="s">
        <v>358</v>
      </c>
      <c r="G996" s="83">
        <v>25816.4</v>
      </c>
      <c r="H996" s="32"/>
    </row>
    <row r="997" spans="1:8" ht="35.25" customHeight="1" hidden="1">
      <c r="A997" s="121" t="s">
        <v>593</v>
      </c>
      <c r="B997" s="67">
        <v>811</v>
      </c>
      <c r="C997" s="56" t="s">
        <v>53</v>
      </c>
      <c r="D997" s="56" t="s">
        <v>730</v>
      </c>
      <c r="E997" s="56" t="s">
        <v>592</v>
      </c>
      <c r="F997" s="56"/>
      <c r="G997" s="83"/>
      <c r="H997" s="32"/>
    </row>
    <row r="998" spans="1:8" ht="21" customHeight="1" hidden="1">
      <c r="A998" s="86" t="s">
        <v>594</v>
      </c>
      <c r="B998" s="67">
        <v>811</v>
      </c>
      <c r="C998" s="56" t="s">
        <v>53</v>
      </c>
      <c r="D998" s="56" t="s">
        <v>730</v>
      </c>
      <c r="E998" s="56" t="s">
        <v>595</v>
      </c>
      <c r="F998" s="56"/>
      <c r="G998" s="83"/>
      <c r="H998" s="32"/>
    </row>
    <row r="999" spans="1:8" ht="19.5" customHeight="1" hidden="1">
      <c r="A999" s="89" t="s">
        <v>92</v>
      </c>
      <c r="B999" s="67">
        <v>811</v>
      </c>
      <c r="C999" s="56" t="s">
        <v>53</v>
      </c>
      <c r="D999" s="56" t="s">
        <v>730</v>
      </c>
      <c r="E999" s="56" t="s">
        <v>595</v>
      </c>
      <c r="F999" s="56" t="s">
        <v>764</v>
      </c>
      <c r="G999" s="83"/>
      <c r="H999" s="32"/>
    </row>
    <row r="1000" spans="1:8" ht="19.5" customHeight="1">
      <c r="A1000" s="131" t="s">
        <v>232</v>
      </c>
      <c r="B1000" s="67">
        <v>811</v>
      </c>
      <c r="C1000" s="56" t="s">
        <v>53</v>
      </c>
      <c r="D1000" s="56" t="s">
        <v>730</v>
      </c>
      <c r="E1000" s="56" t="s">
        <v>664</v>
      </c>
      <c r="F1000" s="56"/>
      <c r="G1000" s="83">
        <f>G1001</f>
        <v>47</v>
      </c>
      <c r="H1000" s="32"/>
    </row>
    <row r="1001" spans="1:8" ht="19.5" customHeight="1">
      <c r="A1001" s="131" t="s">
        <v>627</v>
      </c>
      <c r="B1001" s="67">
        <v>811</v>
      </c>
      <c r="C1001" s="56" t="s">
        <v>53</v>
      </c>
      <c r="D1001" s="56" t="s">
        <v>730</v>
      </c>
      <c r="E1001" s="56" t="s">
        <v>626</v>
      </c>
      <c r="F1001" s="56"/>
      <c r="G1001" s="83">
        <f>G1002</f>
        <v>47</v>
      </c>
      <c r="H1001" s="32"/>
    </row>
    <row r="1002" spans="1:8" ht="19.5" customHeight="1">
      <c r="A1002" s="86" t="s">
        <v>514</v>
      </c>
      <c r="B1002" s="67">
        <v>811</v>
      </c>
      <c r="C1002" s="56" t="s">
        <v>53</v>
      </c>
      <c r="D1002" s="56" t="s">
        <v>730</v>
      </c>
      <c r="E1002" s="56" t="s">
        <v>626</v>
      </c>
      <c r="F1002" s="56" t="s">
        <v>358</v>
      </c>
      <c r="G1002" s="83">
        <v>47</v>
      </c>
      <c r="H1002" s="32"/>
    </row>
    <row r="1003" spans="1:8" ht="20.25" customHeight="1">
      <c r="A1003" s="97" t="s">
        <v>387</v>
      </c>
      <c r="B1003" s="67">
        <v>811</v>
      </c>
      <c r="C1003" s="56" t="s">
        <v>53</v>
      </c>
      <c r="D1003" s="56" t="s">
        <v>730</v>
      </c>
      <c r="E1003" s="56" t="s">
        <v>641</v>
      </c>
      <c r="F1003" s="56"/>
      <c r="G1003" s="82">
        <f>G1008+G1004</f>
        <v>14014.2</v>
      </c>
      <c r="H1003" s="32"/>
    </row>
    <row r="1004" spans="1:8" ht="20.25" customHeight="1">
      <c r="A1004" s="109" t="s">
        <v>657</v>
      </c>
      <c r="B1004" s="67">
        <v>811</v>
      </c>
      <c r="C1004" s="56" t="s">
        <v>53</v>
      </c>
      <c r="D1004" s="56" t="s">
        <v>730</v>
      </c>
      <c r="E1004" s="56" t="s">
        <v>658</v>
      </c>
      <c r="F1004" s="56"/>
      <c r="G1004" s="82">
        <f>SUM(G1005)</f>
        <v>261.2</v>
      </c>
      <c r="H1004" s="32"/>
    </row>
    <row r="1005" spans="1:8" ht="19.5" customHeight="1">
      <c r="A1005" s="86" t="s">
        <v>514</v>
      </c>
      <c r="B1005" s="67">
        <v>811</v>
      </c>
      <c r="C1005" s="56" t="s">
        <v>53</v>
      </c>
      <c r="D1005" s="56" t="s">
        <v>730</v>
      </c>
      <c r="E1005" s="56" t="s">
        <v>658</v>
      </c>
      <c r="F1005" s="56" t="s">
        <v>358</v>
      </c>
      <c r="G1005" s="83">
        <v>261.2</v>
      </c>
      <c r="H1005" s="32"/>
    </row>
    <row r="1006" spans="1:8" ht="34.5" customHeight="1" hidden="1">
      <c r="A1006" s="86" t="s">
        <v>452</v>
      </c>
      <c r="B1006" s="67">
        <v>811</v>
      </c>
      <c r="C1006" s="56" t="s">
        <v>53</v>
      </c>
      <c r="D1006" s="56" t="s">
        <v>730</v>
      </c>
      <c r="E1006" s="56" t="s">
        <v>422</v>
      </c>
      <c r="F1006" s="56"/>
      <c r="G1006" s="83"/>
      <c r="H1006" s="32"/>
    </row>
    <row r="1007" spans="1:8" ht="18.75" customHeight="1" hidden="1">
      <c r="A1007" s="96" t="s">
        <v>348</v>
      </c>
      <c r="B1007" s="67">
        <v>811</v>
      </c>
      <c r="C1007" s="56" t="s">
        <v>53</v>
      </c>
      <c r="D1007" s="56" t="s">
        <v>730</v>
      </c>
      <c r="E1007" s="56" t="s">
        <v>422</v>
      </c>
      <c r="F1007" s="56" t="s">
        <v>77</v>
      </c>
      <c r="G1007" s="83"/>
      <c r="H1007" s="32"/>
    </row>
    <row r="1008" spans="1:8" ht="18.75" customHeight="1">
      <c r="A1008" s="87" t="s">
        <v>564</v>
      </c>
      <c r="B1008" s="67">
        <v>811</v>
      </c>
      <c r="C1008" s="56" t="s">
        <v>53</v>
      </c>
      <c r="D1008" s="56" t="s">
        <v>730</v>
      </c>
      <c r="E1008" s="56" t="s">
        <v>596</v>
      </c>
      <c r="F1008" s="56"/>
      <c r="G1008" s="83">
        <f>G1009</f>
        <v>13753</v>
      </c>
      <c r="H1008" s="32"/>
    </row>
    <row r="1009" spans="1:8" ht="18.75" customHeight="1">
      <c r="A1009" s="89" t="s">
        <v>92</v>
      </c>
      <c r="B1009" s="67">
        <v>811</v>
      </c>
      <c r="C1009" s="56" t="s">
        <v>53</v>
      </c>
      <c r="D1009" s="56" t="s">
        <v>730</v>
      </c>
      <c r="E1009" s="56" t="s">
        <v>596</v>
      </c>
      <c r="F1009" s="56" t="s">
        <v>764</v>
      </c>
      <c r="G1009" s="83">
        <v>13753</v>
      </c>
      <c r="H1009" s="32"/>
    </row>
    <row r="1010" spans="1:8" ht="18.75" customHeight="1" hidden="1">
      <c r="A1010" s="89" t="s">
        <v>566</v>
      </c>
      <c r="B1010" s="67">
        <v>811</v>
      </c>
      <c r="C1010" s="56" t="s">
        <v>155</v>
      </c>
      <c r="D1010" s="56"/>
      <c r="E1010" s="56"/>
      <c r="F1010" s="56"/>
      <c r="G1010" s="83">
        <f>G1011</f>
        <v>0</v>
      </c>
      <c r="H1010" s="32"/>
    </row>
    <row r="1011" spans="1:8" ht="18.75" customHeight="1" hidden="1">
      <c r="A1011" s="97" t="s">
        <v>838</v>
      </c>
      <c r="B1011" s="67">
        <v>811</v>
      </c>
      <c r="C1011" s="56" t="s">
        <v>155</v>
      </c>
      <c r="D1011" s="56" t="s">
        <v>51</v>
      </c>
      <c r="E1011" s="56"/>
      <c r="F1011" s="56"/>
      <c r="G1011" s="83">
        <f>G1012</f>
        <v>0</v>
      </c>
      <c r="H1011" s="32"/>
    </row>
    <row r="1012" spans="1:8" ht="18.75" customHeight="1" hidden="1">
      <c r="A1012" s="89" t="s">
        <v>567</v>
      </c>
      <c r="B1012" s="67">
        <v>811</v>
      </c>
      <c r="C1012" s="56" t="s">
        <v>155</v>
      </c>
      <c r="D1012" s="56" t="s">
        <v>51</v>
      </c>
      <c r="E1012" s="56" t="s">
        <v>918</v>
      </c>
      <c r="F1012" s="56"/>
      <c r="G1012" s="83">
        <f>G1013</f>
        <v>0</v>
      </c>
      <c r="H1012" s="32"/>
    </row>
    <row r="1013" spans="1:8" ht="18.75" customHeight="1" hidden="1">
      <c r="A1013" s="89" t="s">
        <v>213</v>
      </c>
      <c r="B1013" s="67">
        <v>811</v>
      </c>
      <c r="C1013" s="56" t="s">
        <v>155</v>
      </c>
      <c r="D1013" s="56" t="s">
        <v>51</v>
      </c>
      <c r="E1013" s="56" t="s">
        <v>565</v>
      </c>
      <c r="F1013" s="56"/>
      <c r="G1013" s="83">
        <f>G1014</f>
        <v>0</v>
      </c>
      <c r="H1013" s="32"/>
    </row>
    <row r="1014" spans="1:8" ht="18.75" customHeight="1" hidden="1">
      <c r="A1014" s="89" t="s">
        <v>568</v>
      </c>
      <c r="B1014" s="67">
        <v>811</v>
      </c>
      <c r="C1014" s="56" t="s">
        <v>155</v>
      </c>
      <c r="D1014" s="56" t="s">
        <v>51</v>
      </c>
      <c r="E1014" s="56" t="s">
        <v>565</v>
      </c>
      <c r="F1014" s="56" t="s">
        <v>77</v>
      </c>
      <c r="G1014" s="83"/>
      <c r="H1014" s="32"/>
    </row>
    <row r="1015" spans="1:8" ht="33" customHeight="1">
      <c r="A1015" s="98" t="s">
        <v>205</v>
      </c>
      <c r="B1015" s="67">
        <v>840</v>
      </c>
      <c r="C1015" s="56"/>
      <c r="D1015" s="56"/>
      <c r="E1015" s="56"/>
      <c r="F1015" s="56"/>
      <c r="G1015" s="82">
        <f>SUM(G1024,G1017)</f>
        <v>16448</v>
      </c>
      <c r="H1015" s="32"/>
    </row>
    <row r="1016" spans="1:8" ht="18" customHeight="1">
      <c r="A1016" s="86" t="s">
        <v>639</v>
      </c>
      <c r="B1016" s="67">
        <v>840</v>
      </c>
      <c r="C1016" s="56" t="s">
        <v>53</v>
      </c>
      <c r="D1016" s="56"/>
      <c r="E1016" s="56"/>
      <c r="F1016" s="56"/>
      <c r="G1016" s="82">
        <f>G1017</f>
        <v>88</v>
      </c>
      <c r="H1016" s="32"/>
    </row>
    <row r="1017" spans="1:8" ht="18" customHeight="1">
      <c r="A1017" s="86" t="s">
        <v>16</v>
      </c>
      <c r="B1017" s="67">
        <v>840</v>
      </c>
      <c r="C1017" s="56" t="s">
        <v>53</v>
      </c>
      <c r="D1017" s="56" t="s">
        <v>50</v>
      </c>
      <c r="E1017" s="70"/>
      <c r="F1017" s="70"/>
      <c r="G1017" s="82">
        <f>G1018+G1021</f>
        <v>88</v>
      </c>
      <c r="H1017" s="32"/>
    </row>
    <row r="1018" spans="1:8" ht="18" customHeight="1">
      <c r="A1018" s="86" t="s">
        <v>18</v>
      </c>
      <c r="B1018" s="67">
        <v>840</v>
      </c>
      <c r="C1018" s="56" t="s">
        <v>53</v>
      </c>
      <c r="D1018" s="56" t="s">
        <v>50</v>
      </c>
      <c r="E1018" s="56" t="s">
        <v>17</v>
      </c>
      <c r="F1018" s="70"/>
      <c r="G1018" s="82">
        <f>G1019</f>
        <v>83.7</v>
      </c>
      <c r="H1018" s="32"/>
    </row>
    <row r="1019" spans="1:8" ht="36.75" customHeight="1">
      <c r="A1019" s="89" t="s">
        <v>89</v>
      </c>
      <c r="B1019" s="67">
        <v>840</v>
      </c>
      <c r="C1019" s="56" t="s">
        <v>53</v>
      </c>
      <c r="D1019" s="56" t="s">
        <v>50</v>
      </c>
      <c r="E1019" s="56" t="s">
        <v>781</v>
      </c>
      <c r="F1019" s="56"/>
      <c r="G1019" s="82">
        <f>G1020</f>
        <v>83.7</v>
      </c>
      <c r="H1019" s="32"/>
    </row>
    <row r="1020" spans="1:8" ht="18" customHeight="1">
      <c r="A1020" s="89" t="s">
        <v>92</v>
      </c>
      <c r="B1020" s="67">
        <v>840</v>
      </c>
      <c r="C1020" s="56" t="s">
        <v>53</v>
      </c>
      <c r="D1020" s="56" t="s">
        <v>50</v>
      </c>
      <c r="E1020" s="56" t="s">
        <v>781</v>
      </c>
      <c r="F1020" s="56" t="s">
        <v>764</v>
      </c>
      <c r="G1020" s="83">
        <v>83.7</v>
      </c>
      <c r="H1020" s="32"/>
    </row>
    <row r="1021" spans="1:8" ht="18" customHeight="1">
      <c r="A1021" s="89" t="s">
        <v>454</v>
      </c>
      <c r="B1021" s="67">
        <v>840</v>
      </c>
      <c r="C1021" s="56" t="s">
        <v>53</v>
      </c>
      <c r="D1021" s="56" t="s">
        <v>50</v>
      </c>
      <c r="E1021" s="56" t="s">
        <v>555</v>
      </c>
      <c r="F1021" s="56"/>
      <c r="G1021" s="82">
        <f>G1022</f>
        <v>4.3</v>
      </c>
      <c r="H1021" s="32"/>
    </row>
    <row r="1022" spans="1:8" ht="51.75" customHeight="1">
      <c r="A1022" s="89" t="s">
        <v>88</v>
      </c>
      <c r="B1022" s="67">
        <v>840</v>
      </c>
      <c r="C1022" s="56" t="s">
        <v>53</v>
      </c>
      <c r="D1022" s="56" t="s">
        <v>50</v>
      </c>
      <c r="E1022" s="56" t="s">
        <v>800</v>
      </c>
      <c r="F1022" s="56"/>
      <c r="G1022" s="82">
        <f>SUM(G1023)</f>
        <v>4.3</v>
      </c>
      <c r="H1022" s="32"/>
    </row>
    <row r="1023" spans="1:8" ht="18" customHeight="1">
      <c r="A1023" s="89" t="s">
        <v>92</v>
      </c>
      <c r="B1023" s="67">
        <v>840</v>
      </c>
      <c r="C1023" s="56" t="s">
        <v>53</v>
      </c>
      <c r="D1023" s="56" t="s">
        <v>50</v>
      </c>
      <c r="E1023" s="56" t="s">
        <v>800</v>
      </c>
      <c r="F1023" s="56" t="s">
        <v>764</v>
      </c>
      <c r="G1023" s="83">
        <v>4.3</v>
      </c>
      <c r="H1023" s="32"/>
    </row>
    <row r="1024" spans="1:8" ht="18.75" customHeight="1">
      <c r="A1024" s="98" t="s">
        <v>321</v>
      </c>
      <c r="B1024" s="67">
        <v>840</v>
      </c>
      <c r="C1024" s="56" t="s">
        <v>54</v>
      </c>
      <c r="D1024" s="56"/>
      <c r="E1024" s="56"/>
      <c r="F1024" s="56"/>
      <c r="G1024" s="82">
        <f>SUM(G1029,G1025)</f>
        <v>16360</v>
      </c>
      <c r="H1024" s="32"/>
    </row>
    <row r="1025" spans="1:8" ht="18.75" customHeight="1">
      <c r="A1025" s="98" t="s">
        <v>312</v>
      </c>
      <c r="B1025" s="67">
        <v>840</v>
      </c>
      <c r="C1025" s="56" t="s">
        <v>54</v>
      </c>
      <c r="D1025" s="56" t="s">
        <v>52</v>
      </c>
      <c r="E1025" s="56"/>
      <c r="F1025" s="56"/>
      <c r="G1025" s="82">
        <f>G1026</f>
        <v>2139.2</v>
      </c>
      <c r="H1025" s="32"/>
    </row>
    <row r="1026" spans="1:8" ht="18.75" customHeight="1">
      <c r="A1026" s="98" t="s">
        <v>123</v>
      </c>
      <c r="B1026" s="67">
        <v>840</v>
      </c>
      <c r="C1026" s="56" t="s">
        <v>54</v>
      </c>
      <c r="D1026" s="56" t="s">
        <v>52</v>
      </c>
      <c r="E1026" s="56" t="s">
        <v>124</v>
      </c>
      <c r="F1026" s="56"/>
      <c r="G1026" s="82">
        <f>G1027</f>
        <v>2139.2</v>
      </c>
      <c r="H1026" s="32"/>
    </row>
    <row r="1027" spans="1:8" ht="35.25" customHeight="1">
      <c r="A1027" s="98" t="s">
        <v>861</v>
      </c>
      <c r="B1027" s="67">
        <v>840</v>
      </c>
      <c r="C1027" s="56" t="s">
        <v>54</v>
      </c>
      <c r="D1027" s="56" t="s">
        <v>52</v>
      </c>
      <c r="E1027" s="56" t="s">
        <v>311</v>
      </c>
      <c r="F1027" s="56"/>
      <c r="G1027" s="82">
        <f>G1028</f>
        <v>2139.2</v>
      </c>
      <c r="H1027" s="32"/>
    </row>
    <row r="1028" spans="1:8" ht="18.75" customHeight="1">
      <c r="A1028" s="90" t="s">
        <v>264</v>
      </c>
      <c r="B1028" s="67">
        <v>840</v>
      </c>
      <c r="C1028" s="56" t="s">
        <v>54</v>
      </c>
      <c r="D1028" s="56" t="s">
        <v>52</v>
      </c>
      <c r="E1028" s="56" t="s">
        <v>311</v>
      </c>
      <c r="F1028" s="56" t="s">
        <v>356</v>
      </c>
      <c r="G1028" s="83">
        <v>2139.2</v>
      </c>
      <c r="H1028" s="32"/>
    </row>
    <row r="1029" spans="1:8" ht="19.5" customHeight="1">
      <c r="A1029" s="97" t="s">
        <v>244</v>
      </c>
      <c r="B1029" s="67">
        <v>840</v>
      </c>
      <c r="C1029" s="56" t="s">
        <v>54</v>
      </c>
      <c r="D1029" s="56" t="s">
        <v>155</v>
      </c>
      <c r="E1029" s="56"/>
      <c r="F1029" s="56"/>
      <c r="G1029" s="82">
        <f>SUM(G1030,G1033)</f>
        <v>14220.8</v>
      </c>
      <c r="H1029" s="32"/>
    </row>
    <row r="1030" spans="1:8" ht="53.25" customHeight="1">
      <c r="A1030" s="89" t="s">
        <v>140</v>
      </c>
      <c r="B1030" s="67">
        <v>840</v>
      </c>
      <c r="C1030" s="56" t="s">
        <v>54</v>
      </c>
      <c r="D1030" s="56" t="s">
        <v>155</v>
      </c>
      <c r="E1030" s="56" t="s">
        <v>141</v>
      </c>
      <c r="F1030" s="56"/>
      <c r="G1030" s="82">
        <f>SUM(G1031)</f>
        <v>8946.4</v>
      </c>
      <c r="H1030" s="32"/>
    </row>
    <row r="1031" spans="1:8" ht="18.75" customHeight="1">
      <c r="A1031" s="89" t="s">
        <v>145</v>
      </c>
      <c r="B1031" s="67">
        <v>840</v>
      </c>
      <c r="C1031" s="56" t="s">
        <v>54</v>
      </c>
      <c r="D1031" s="56" t="s">
        <v>155</v>
      </c>
      <c r="E1031" s="56" t="s">
        <v>143</v>
      </c>
      <c r="F1031" s="56"/>
      <c r="G1031" s="82">
        <f>SUM(G1032)</f>
        <v>8946.4</v>
      </c>
      <c r="H1031" s="32"/>
    </row>
    <row r="1032" spans="1:8" ht="19.5" customHeight="1">
      <c r="A1032" s="86" t="s">
        <v>514</v>
      </c>
      <c r="B1032" s="67">
        <v>840</v>
      </c>
      <c r="C1032" s="56" t="s">
        <v>54</v>
      </c>
      <c r="D1032" s="56" t="s">
        <v>155</v>
      </c>
      <c r="E1032" s="56" t="s">
        <v>143</v>
      </c>
      <c r="F1032" s="56" t="s">
        <v>358</v>
      </c>
      <c r="G1032" s="83">
        <v>8946.4</v>
      </c>
      <c r="H1032" s="32"/>
    </row>
    <row r="1033" spans="1:8" ht="19.5" customHeight="1">
      <c r="A1033" s="105" t="s">
        <v>517</v>
      </c>
      <c r="B1033" s="67">
        <v>840</v>
      </c>
      <c r="C1033" s="56" t="s">
        <v>54</v>
      </c>
      <c r="D1033" s="56" t="s">
        <v>155</v>
      </c>
      <c r="E1033" s="56" t="s">
        <v>511</v>
      </c>
      <c r="F1033" s="56"/>
      <c r="G1033" s="82">
        <f>SUM(G1035)</f>
        <v>5274.4</v>
      </c>
      <c r="H1033" s="32"/>
    </row>
    <row r="1034" spans="1:8" ht="19.5" customHeight="1">
      <c r="A1034" s="105" t="s">
        <v>554</v>
      </c>
      <c r="B1034" s="67">
        <v>840</v>
      </c>
      <c r="C1034" s="56" t="s">
        <v>54</v>
      </c>
      <c r="D1034" s="56" t="s">
        <v>155</v>
      </c>
      <c r="E1034" s="56" t="s">
        <v>512</v>
      </c>
      <c r="F1034" s="56"/>
      <c r="G1034" s="82">
        <f>G1035</f>
        <v>5274.4</v>
      </c>
      <c r="H1034" s="32"/>
    </row>
    <row r="1035" spans="1:8" ht="18" customHeight="1">
      <c r="A1035" s="97" t="s">
        <v>40</v>
      </c>
      <c r="B1035" s="67">
        <v>840</v>
      </c>
      <c r="C1035" s="56" t="s">
        <v>54</v>
      </c>
      <c r="D1035" s="56" t="s">
        <v>155</v>
      </c>
      <c r="E1035" s="56" t="s">
        <v>518</v>
      </c>
      <c r="F1035" s="56"/>
      <c r="G1035" s="82">
        <f>SUM(G1036,G1037)</f>
        <v>5274.4</v>
      </c>
      <c r="H1035" s="32"/>
    </row>
    <row r="1036" spans="1:8" ht="20.25" customHeight="1">
      <c r="A1036" s="86" t="s">
        <v>725</v>
      </c>
      <c r="B1036" s="67">
        <v>840</v>
      </c>
      <c r="C1036" s="56" t="s">
        <v>54</v>
      </c>
      <c r="D1036" s="56" t="s">
        <v>155</v>
      </c>
      <c r="E1036" s="56" t="s">
        <v>518</v>
      </c>
      <c r="F1036" s="56" t="s">
        <v>671</v>
      </c>
      <c r="G1036" s="83">
        <v>5274.4</v>
      </c>
      <c r="H1036" s="32"/>
    </row>
    <row r="1037" spans="1:8" ht="20.25" customHeight="1" hidden="1">
      <c r="A1037" s="105" t="s">
        <v>478</v>
      </c>
      <c r="B1037" s="67">
        <v>840</v>
      </c>
      <c r="C1037" s="56" t="s">
        <v>54</v>
      </c>
      <c r="D1037" s="56" t="s">
        <v>155</v>
      </c>
      <c r="E1037" s="56" t="s">
        <v>518</v>
      </c>
      <c r="F1037" s="56" t="s">
        <v>416</v>
      </c>
      <c r="G1037" s="83"/>
      <c r="H1037" s="32"/>
    </row>
    <row r="1038" spans="1:8" ht="20.25" customHeight="1" hidden="1">
      <c r="A1038" s="97" t="s">
        <v>530</v>
      </c>
      <c r="B1038" s="67">
        <v>840</v>
      </c>
      <c r="C1038" s="56" t="s">
        <v>729</v>
      </c>
      <c r="D1038" s="56"/>
      <c r="E1038" s="56"/>
      <c r="F1038" s="56"/>
      <c r="G1038" s="83"/>
      <c r="H1038" s="32"/>
    </row>
    <row r="1039" spans="1:8" ht="20.25" customHeight="1" hidden="1">
      <c r="A1039" s="97" t="s">
        <v>388</v>
      </c>
      <c r="B1039" s="67">
        <v>840</v>
      </c>
      <c r="C1039" s="56" t="s">
        <v>729</v>
      </c>
      <c r="D1039" s="56" t="s">
        <v>729</v>
      </c>
      <c r="E1039" s="56"/>
      <c r="F1039" s="56"/>
      <c r="G1039" s="83"/>
      <c r="H1039" s="32"/>
    </row>
    <row r="1040" spans="1:8" ht="20.25" customHeight="1" hidden="1">
      <c r="A1040" s="89" t="s">
        <v>367</v>
      </c>
      <c r="B1040" s="67">
        <v>840</v>
      </c>
      <c r="C1040" s="56" t="s">
        <v>729</v>
      </c>
      <c r="D1040" s="56" t="s">
        <v>729</v>
      </c>
      <c r="E1040" s="56" t="s">
        <v>695</v>
      </c>
      <c r="F1040" s="56"/>
      <c r="G1040" s="83"/>
      <c r="H1040" s="32"/>
    </row>
    <row r="1041" spans="1:8" ht="20.25" customHeight="1" hidden="1">
      <c r="A1041" s="105" t="s">
        <v>479</v>
      </c>
      <c r="B1041" s="67">
        <v>840</v>
      </c>
      <c r="C1041" s="56" t="s">
        <v>729</v>
      </c>
      <c r="D1041" s="56" t="s">
        <v>729</v>
      </c>
      <c r="E1041" s="56" t="s">
        <v>737</v>
      </c>
      <c r="F1041" s="56"/>
      <c r="G1041" s="83"/>
      <c r="H1041" s="32"/>
    </row>
    <row r="1042" spans="1:8" ht="20.25" customHeight="1" hidden="1">
      <c r="A1042" s="97" t="s">
        <v>757</v>
      </c>
      <c r="B1042" s="67">
        <v>840</v>
      </c>
      <c r="C1042" s="56" t="s">
        <v>729</v>
      </c>
      <c r="D1042" s="56" t="s">
        <v>729</v>
      </c>
      <c r="E1042" s="56" t="s">
        <v>737</v>
      </c>
      <c r="F1042" s="56" t="s">
        <v>756</v>
      </c>
      <c r="G1042" s="83"/>
      <c r="H1042" s="32"/>
    </row>
    <row r="1043" spans="1:8" ht="35.25" customHeight="1">
      <c r="A1043" s="98" t="s">
        <v>206</v>
      </c>
      <c r="B1043" s="67">
        <v>841</v>
      </c>
      <c r="C1043" s="56"/>
      <c r="D1043" s="56"/>
      <c r="E1043" s="56"/>
      <c r="F1043" s="56"/>
      <c r="G1043" s="82">
        <f>SUM(G1044,G1054,G1137,)</f>
        <v>1107459.0999999999</v>
      </c>
      <c r="H1043" s="32"/>
    </row>
    <row r="1044" spans="1:8" ht="16.5">
      <c r="A1044" s="89" t="s">
        <v>639</v>
      </c>
      <c r="B1044" s="67">
        <v>841</v>
      </c>
      <c r="C1044" s="56" t="s">
        <v>53</v>
      </c>
      <c r="D1044" s="56"/>
      <c r="E1044" s="56"/>
      <c r="F1044" s="56"/>
      <c r="G1044" s="82">
        <f>SUM(G1045)</f>
        <v>13844.1</v>
      </c>
      <c r="H1044" s="32"/>
    </row>
    <row r="1045" spans="1:8" ht="18" customHeight="1">
      <c r="A1045" s="97" t="s">
        <v>157</v>
      </c>
      <c r="B1045" s="67">
        <v>841</v>
      </c>
      <c r="C1045" s="56" t="s">
        <v>53</v>
      </c>
      <c r="D1045" s="56" t="s">
        <v>730</v>
      </c>
      <c r="E1045" s="56"/>
      <c r="F1045" s="56"/>
      <c r="G1045" s="82">
        <f>SUM(G1046)</f>
        <v>13844.1</v>
      </c>
      <c r="H1045" s="32"/>
    </row>
    <row r="1046" spans="1:8" ht="53.25" customHeight="1">
      <c r="A1046" s="89" t="s">
        <v>140</v>
      </c>
      <c r="B1046" s="67">
        <v>841</v>
      </c>
      <c r="C1046" s="56" t="s">
        <v>53</v>
      </c>
      <c r="D1046" s="56" t="s">
        <v>730</v>
      </c>
      <c r="E1046" s="56" t="s">
        <v>141</v>
      </c>
      <c r="F1046" s="56"/>
      <c r="G1046" s="82">
        <f>SUM(G1047)</f>
        <v>13844.1</v>
      </c>
      <c r="H1046" s="32"/>
    </row>
    <row r="1047" spans="1:8" ht="16.5">
      <c r="A1047" s="89" t="s">
        <v>145</v>
      </c>
      <c r="B1047" s="67">
        <v>841</v>
      </c>
      <c r="C1047" s="56" t="s">
        <v>53</v>
      </c>
      <c r="D1047" s="56" t="s">
        <v>730</v>
      </c>
      <c r="E1047" s="56" t="s">
        <v>143</v>
      </c>
      <c r="F1047" s="56"/>
      <c r="G1047" s="82">
        <f>SUM(G1048)</f>
        <v>13844.1</v>
      </c>
      <c r="H1047" s="32"/>
    </row>
    <row r="1048" spans="1:8" ht="19.5" customHeight="1">
      <c r="A1048" s="86" t="s">
        <v>514</v>
      </c>
      <c r="B1048" s="67">
        <v>841</v>
      </c>
      <c r="C1048" s="56" t="s">
        <v>53</v>
      </c>
      <c r="D1048" s="56" t="s">
        <v>730</v>
      </c>
      <c r="E1048" s="56" t="s">
        <v>143</v>
      </c>
      <c r="F1048" s="56" t="s">
        <v>358</v>
      </c>
      <c r="G1048" s="83">
        <v>13844.1</v>
      </c>
      <c r="H1048" s="32"/>
    </row>
    <row r="1049" spans="1:8" ht="19.5" customHeight="1" hidden="1">
      <c r="A1049" s="97" t="s">
        <v>530</v>
      </c>
      <c r="B1049" s="67">
        <v>841</v>
      </c>
      <c r="C1049" s="56" t="s">
        <v>729</v>
      </c>
      <c r="D1049" s="56"/>
      <c r="E1049" s="56"/>
      <c r="F1049" s="56"/>
      <c r="G1049" s="83"/>
      <c r="H1049" s="32"/>
    </row>
    <row r="1050" spans="1:8" ht="19.5" customHeight="1" hidden="1">
      <c r="A1050" s="97" t="s">
        <v>388</v>
      </c>
      <c r="B1050" s="67">
        <v>841</v>
      </c>
      <c r="C1050" s="56" t="s">
        <v>729</v>
      </c>
      <c r="D1050" s="56" t="s">
        <v>729</v>
      </c>
      <c r="E1050" s="56"/>
      <c r="F1050" s="56"/>
      <c r="G1050" s="83"/>
      <c r="H1050" s="32"/>
    </row>
    <row r="1051" spans="1:8" ht="19.5" customHeight="1" hidden="1">
      <c r="A1051" s="89" t="s">
        <v>367</v>
      </c>
      <c r="B1051" s="67">
        <v>841</v>
      </c>
      <c r="C1051" s="56" t="s">
        <v>729</v>
      </c>
      <c r="D1051" s="56" t="s">
        <v>729</v>
      </c>
      <c r="E1051" s="56" t="s">
        <v>695</v>
      </c>
      <c r="F1051" s="56"/>
      <c r="G1051" s="83"/>
      <c r="H1051" s="32"/>
    </row>
    <row r="1052" spans="1:8" ht="19.5" customHeight="1" hidden="1">
      <c r="A1052" s="105" t="s">
        <v>479</v>
      </c>
      <c r="B1052" s="67">
        <v>841</v>
      </c>
      <c r="C1052" s="56" t="s">
        <v>729</v>
      </c>
      <c r="D1052" s="56" t="s">
        <v>729</v>
      </c>
      <c r="E1052" s="56" t="s">
        <v>737</v>
      </c>
      <c r="F1052" s="56"/>
      <c r="G1052" s="83"/>
      <c r="H1052" s="32"/>
    </row>
    <row r="1053" spans="1:8" ht="19.5" customHeight="1" hidden="1">
      <c r="A1053" s="97" t="s">
        <v>757</v>
      </c>
      <c r="B1053" s="67">
        <v>841</v>
      </c>
      <c r="C1053" s="56" t="s">
        <v>729</v>
      </c>
      <c r="D1053" s="56" t="s">
        <v>729</v>
      </c>
      <c r="E1053" s="56" t="s">
        <v>737</v>
      </c>
      <c r="F1053" s="56" t="s">
        <v>756</v>
      </c>
      <c r="G1053" s="83"/>
      <c r="H1053" s="32"/>
    </row>
    <row r="1054" spans="1:8" ht="18" customHeight="1">
      <c r="A1054" s="98" t="s">
        <v>207</v>
      </c>
      <c r="B1054" s="67">
        <v>841</v>
      </c>
      <c r="C1054" s="73"/>
      <c r="D1054" s="73"/>
      <c r="E1054" s="73"/>
      <c r="F1054" s="73"/>
      <c r="G1054" s="82">
        <f>SUM(G1055,G1068,G1084,G1111,G1116,G1073)</f>
        <v>272758.9</v>
      </c>
      <c r="H1054" s="32"/>
    </row>
    <row r="1055" spans="1:8" ht="18" customHeight="1">
      <c r="A1055" s="108" t="s">
        <v>94</v>
      </c>
      <c r="B1055" s="67">
        <v>841</v>
      </c>
      <c r="C1055" s="56" t="s">
        <v>50</v>
      </c>
      <c r="D1055" s="73"/>
      <c r="E1055" s="73"/>
      <c r="F1055" s="73"/>
      <c r="G1055" s="82">
        <f>G1056</f>
        <v>15029.5</v>
      </c>
      <c r="H1055" s="32"/>
    </row>
    <row r="1056" spans="1:36" ht="18" customHeight="1">
      <c r="A1056" s="97" t="s">
        <v>483</v>
      </c>
      <c r="B1056" s="67">
        <v>841</v>
      </c>
      <c r="C1056" s="56" t="s">
        <v>50</v>
      </c>
      <c r="D1056" s="56" t="s">
        <v>710</v>
      </c>
      <c r="E1056" s="56"/>
      <c r="F1056" s="56"/>
      <c r="G1056" s="82">
        <f>G1057+G1062+G1060</f>
        <v>15029.5</v>
      </c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  <c r="R1056" s="32"/>
      <c r="S1056" s="32"/>
      <c r="T1056" s="32"/>
      <c r="U1056" s="32"/>
      <c r="V1056" s="32"/>
      <c r="W1056" s="32"/>
      <c r="X1056" s="32"/>
      <c r="Y1056" s="32"/>
      <c r="Z1056" s="32"/>
      <c r="AA1056" s="32"/>
      <c r="AB1056" s="32"/>
      <c r="AC1056" s="32"/>
      <c r="AD1056" s="32"/>
      <c r="AE1056" s="32"/>
      <c r="AF1056" s="32"/>
      <c r="AG1056" s="32"/>
      <c r="AH1056" s="32"/>
      <c r="AI1056" s="32"/>
      <c r="AJ1056" s="32"/>
    </row>
    <row r="1057" spans="1:36" ht="18" customHeight="1" hidden="1">
      <c r="A1057" s="105" t="s">
        <v>99</v>
      </c>
      <c r="B1057" s="67">
        <v>841</v>
      </c>
      <c r="C1057" s="56" t="s">
        <v>50</v>
      </c>
      <c r="D1057" s="56" t="s">
        <v>710</v>
      </c>
      <c r="E1057" s="56" t="s">
        <v>510</v>
      </c>
      <c r="F1057" s="56"/>
      <c r="G1057" s="82">
        <f>G1058</f>
        <v>0</v>
      </c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32"/>
      <c r="S1057" s="32"/>
      <c r="T1057" s="32"/>
      <c r="U1057" s="32"/>
      <c r="V1057" s="32"/>
      <c r="W1057" s="32"/>
      <c r="X1057" s="32"/>
      <c r="Y1057" s="32"/>
      <c r="Z1057" s="32"/>
      <c r="AA1057" s="32"/>
      <c r="AB1057" s="32"/>
      <c r="AC1057" s="32"/>
      <c r="AD1057" s="32"/>
      <c r="AE1057" s="32"/>
      <c r="AF1057" s="32"/>
      <c r="AG1057" s="32"/>
      <c r="AH1057" s="32"/>
      <c r="AI1057" s="32"/>
      <c r="AJ1057" s="32"/>
    </row>
    <row r="1058" spans="1:36" ht="18" customHeight="1" hidden="1">
      <c r="A1058" s="89" t="s">
        <v>113</v>
      </c>
      <c r="B1058" s="67">
        <v>841</v>
      </c>
      <c r="C1058" s="56" t="s">
        <v>50</v>
      </c>
      <c r="D1058" s="56" t="s">
        <v>710</v>
      </c>
      <c r="E1058" s="56" t="s">
        <v>580</v>
      </c>
      <c r="F1058" s="56"/>
      <c r="G1058" s="82">
        <f>G1059</f>
        <v>0</v>
      </c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  <c r="R1058" s="32"/>
      <c r="S1058" s="32"/>
      <c r="T1058" s="32"/>
      <c r="U1058" s="32"/>
      <c r="V1058" s="32"/>
      <c r="W1058" s="32"/>
      <c r="X1058" s="32"/>
      <c r="Y1058" s="32"/>
      <c r="Z1058" s="32"/>
      <c r="AA1058" s="32"/>
      <c r="AB1058" s="32"/>
      <c r="AC1058" s="32"/>
      <c r="AD1058" s="32"/>
      <c r="AE1058" s="32"/>
      <c r="AF1058" s="32"/>
      <c r="AG1058" s="32"/>
      <c r="AH1058" s="32"/>
      <c r="AI1058" s="32"/>
      <c r="AJ1058" s="32"/>
    </row>
    <row r="1059" spans="1:36" ht="18" customHeight="1" hidden="1">
      <c r="A1059" s="86" t="s">
        <v>514</v>
      </c>
      <c r="B1059" s="67">
        <v>841</v>
      </c>
      <c r="C1059" s="56" t="s">
        <v>50</v>
      </c>
      <c r="D1059" s="56" t="s">
        <v>710</v>
      </c>
      <c r="E1059" s="56" t="s">
        <v>580</v>
      </c>
      <c r="F1059" s="56" t="s">
        <v>358</v>
      </c>
      <c r="G1059" s="8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32"/>
      <c r="S1059" s="32"/>
      <c r="T1059" s="32"/>
      <c r="U1059" s="32"/>
      <c r="V1059" s="32"/>
      <c r="W1059" s="32"/>
      <c r="X1059" s="32"/>
      <c r="Y1059" s="32"/>
      <c r="Z1059" s="32"/>
      <c r="AA1059" s="32"/>
      <c r="AB1059" s="32"/>
      <c r="AC1059" s="32"/>
      <c r="AD1059" s="32"/>
      <c r="AE1059" s="32"/>
      <c r="AF1059" s="32"/>
      <c r="AG1059" s="32"/>
      <c r="AH1059" s="32"/>
      <c r="AI1059" s="32"/>
      <c r="AJ1059" s="32"/>
    </row>
    <row r="1060" spans="1:36" ht="18" customHeight="1">
      <c r="A1060" s="95" t="s">
        <v>113</v>
      </c>
      <c r="B1060" s="67">
        <v>841</v>
      </c>
      <c r="C1060" s="56" t="s">
        <v>50</v>
      </c>
      <c r="D1060" s="56" t="s">
        <v>710</v>
      </c>
      <c r="E1060" s="56" t="s">
        <v>580</v>
      </c>
      <c r="F1060" s="56"/>
      <c r="G1060" s="82">
        <f>G1061</f>
        <v>12534.3</v>
      </c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  <c r="R1060" s="32"/>
      <c r="S1060" s="32"/>
      <c r="T1060" s="32"/>
      <c r="U1060" s="32"/>
      <c r="V1060" s="32"/>
      <c r="W1060" s="32"/>
      <c r="X1060" s="32"/>
      <c r="Y1060" s="32"/>
      <c r="Z1060" s="32"/>
      <c r="AA1060" s="32"/>
      <c r="AB1060" s="32"/>
      <c r="AC1060" s="32"/>
      <c r="AD1060" s="32"/>
      <c r="AE1060" s="32"/>
      <c r="AF1060" s="32"/>
      <c r="AG1060" s="32"/>
      <c r="AH1060" s="32"/>
      <c r="AI1060" s="32"/>
      <c r="AJ1060" s="32"/>
    </row>
    <row r="1061" spans="1:36" ht="18" customHeight="1">
      <c r="A1061" s="89" t="s">
        <v>514</v>
      </c>
      <c r="B1061" s="67">
        <v>841</v>
      </c>
      <c r="C1061" s="56" t="s">
        <v>50</v>
      </c>
      <c r="D1061" s="56" t="s">
        <v>710</v>
      </c>
      <c r="E1061" s="56" t="s">
        <v>580</v>
      </c>
      <c r="F1061" s="56" t="s">
        <v>358</v>
      </c>
      <c r="G1061" s="83">
        <v>12534.3</v>
      </c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  <c r="R1061" s="32"/>
      <c r="S1061" s="32"/>
      <c r="T1061" s="32"/>
      <c r="U1061" s="32"/>
      <c r="V1061" s="32"/>
      <c r="W1061" s="32"/>
      <c r="X1061" s="32"/>
      <c r="Y1061" s="32"/>
      <c r="Z1061" s="32"/>
      <c r="AA1061" s="32"/>
      <c r="AB1061" s="32"/>
      <c r="AC1061" s="32"/>
      <c r="AD1061" s="32"/>
      <c r="AE1061" s="32"/>
      <c r="AF1061" s="32"/>
      <c r="AG1061" s="32"/>
      <c r="AH1061" s="32"/>
      <c r="AI1061" s="32"/>
      <c r="AJ1061" s="32"/>
    </row>
    <row r="1062" spans="1:36" ht="20.25" customHeight="1">
      <c r="A1062" s="88" t="s">
        <v>741</v>
      </c>
      <c r="B1062" s="67">
        <v>841</v>
      </c>
      <c r="C1062" s="56" t="s">
        <v>50</v>
      </c>
      <c r="D1062" s="56" t="s">
        <v>710</v>
      </c>
      <c r="E1062" s="69" t="s">
        <v>275</v>
      </c>
      <c r="F1062" s="56"/>
      <c r="G1062" s="82">
        <f>G1063</f>
        <v>2495.2</v>
      </c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R1062" s="32"/>
      <c r="S1062" s="32"/>
      <c r="T1062" s="32"/>
      <c r="U1062" s="32"/>
      <c r="V1062" s="32"/>
      <c r="W1062" s="32"/>
      <c r="X1062" s="32"/>
      <c r="Y1062" s="32"/>
      <c r="Z1062" s="32"/>
      <c r="AA1062" s="32"/>
      <c r="AB1062" s="32"/>
      <c r="AC1062" s="32"/>
      <c r="AD1062" s="32"/>
      <c r="AE1062" s="32"/>
      <c r="AF1062" s="32"/>
      <c r="AG1062" s="32"/>
      <c r="AH1062" s="32"/>
      <c r="AI1062" s="32"/>
      <c r="AJ1062" s="32"/>
    </row>
    <row r="1063" spans="1:36" ht="18" customHeight="1">
      <c r="A1063" s="97" t="s">
        <v>759</v>
      </c>
      <c r="B1063" s="67">
        <v>841</v>
      </c>
      <c r="C1063" s="56" t="s">
        <v>50</v>
      </c>
      <c r="D1063" s="56" t="s">
        <v>710</v>
      </c>
      <c r="E1063" s="56" t="s">
        <v>276</v>
      </c>
      <c r="F1063" s="56"/>
      <c r="G1063" s="82">
        <f>G1064</f>
        <v>2495.2</v>
      </c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  <c r="R1063" s="32"/>
      <c r="S1063" s="32"/>
      <c r="T1063" s="32"/>
      <c r="U1063" s="32"/>
      <c r="V1063" s="32"/>
      <c r="W1063" s="32"/>
      <c r="X1063" s="32"/>
      <c r="Y1063" s="32"/>
      <c r="Z1063" s="32"/>
      <c r="AA1063" s="32"/>
      <c r="AB1063" s="32"/>
      <c r="AC1063" s="32"/>
      <c r="AD1063" s="32"/>
      <c r="AE1063" s="32"/>
      <c r="AF1063" s="32"/>
      <c r="AG1063" s="32"/>
      <c r="AH1063" s="32"/>
      <c r="AI1063" s="32"/>
      <c r="AJ1063" s="32"/>
    </row>
    <row r="1064" spans="1:36" ht="18" customHeight="1">
      <c r="A1064" s="89" t="s">
        <v>92</v>
      </c>
      <c r="B1064" s="67">
        <v>841</v>
      </c>
      <c r="C1064" s="56" t="s">
        <v>50</v>
      </c>
      <c r="D1064" s="56" t="s">
        <v>710</v>
      </c>
      <c r="E1064" s="56" t="s">
        <v>276</v>
      </c>
      <c r="F1064" s="56" t="s">
        <v>764</v>
      </c>
      <c r="G1064" s="83">
        <v>2495.2</v>
      </c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  <c r="R1064" s="32"/>
      <c r="S1064" s="32"/>
      <c r="T1064" s="32"/>
      <c r="U1064" s="32"/>
      <c r="V1064" s="32"/>
      <c r="W1064" s="32"/>
      <c r="X1064" s="32"/>
      <c r="Y1064" s="32"/>
      <c r="Z1064" s="32"/>
      <c r="AA1064" s="32"/>
      <c r="AB1064" s="32"/>
      <c r="AC1064" s="32"/>
      <c r="AD1064" s="32"/>
      <c r="AE1064" s="32"/>
      <c r="AF1064" s="32"/>
      <c r="AG1064" s="32"/>
      <c r="AH1064" s="32"/>
      <c r="AI1064" s="32"/>
      <c r="AJ1064" s="32"/>
    </row>
    <row r="1065" spans="1:36" ht="18" customHeight="1" hidden="1">
      <c r="A1065" s="86" t="s">
        <v>454</v>
      </c>
      <c r="B1065" s="67">
        <v>841</v>
      </c>
      <c r="C1065" s="56" t="s">
        <v>50</v>
      </c>
      <c r="D1065" s="56" t="s">
        <v>710</v>
      </c>
      <c r="E1065" s="56" t="s">
        <v>555</v>
      </c>
      <c r="F1065" s="56"/>
      <c r="G1065" s="83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  <c r="R1065" s="32"/>
      <c r="S1065" s="32"/>
      <c r="T1065" s="32"/>
      <c r="U1065" s="32"/>
      <c r="V1065" s="32"/>
      <c r="W1065" s="32"/>
      <c r="X1065" s="32"/>
      <c r="Y1065" s="32"/>
      <c r="Z1065" s="32"/>
      <c r="AA1065" s="32"/>
      <c r="AB1065" s="32"/>
      <c r="AC1065" s="32"/>
      <c r="AD1065" s="32"/>
      <c r="AE1065" s="32"/>
      <c r="AF1065" s="32"/>
      <c r="AG1065" s="32"/>
      <c r="AH1065" s="32"/>
      <c r="AI1065" s="32"/>
      <c r="AJ1065" s="32"/>
    </row>
    <row r="1066" spans="1:36" ht="33.75" customHeight="1" hidden="1">
      <c r="A1066" s="97" t="s">
        <v>383</v>
      </c>
      <c r="B1066" s="67">
        <v>841</v>
      </c>
      <c r="C1066" s="56" t="s">
        <v>50</v>
      </c>
      <c r="D1066" s="56" t="s">
        <v>710</v>
      </c>
      <c r="E1066" s="56" t="s">
        <v>369</v>
      </c>
      <c r="F1066" s="56"/>
      <c r="G1066" s="83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  <c r="R1066" s="32"/>
      <c r="S1066" s="32"/>
      <c r="T1066" s="32"/>
      <c r="U1066" s="32"/>
      <c r="V1066" s="32"/>
      <c r="W1066" s="32"/>
      <c r="X1066" s="32"/>
      <c r="Y1066" s="32"/>
      <c r="Z1066" s="32"/>
      <c r="AA1066" s="32"/>
      <c r="AB1066" s="32"/>
      <c r="AC1066" s="32"/>
      <c r="AD1066" s="32"/>
      <c r="AE1066" s="32"/>
      <c r="AF1066" s="32"/>
      <c r="AG1066" s="32"/>
      <c r="AH1066" s="32"/>
      <c r="AI1066" s="32"/>
      <c r="AJ1066" s="32"/>
    </row>
    <row r="1067" spans="1:36" ht="18" customHeight="1" hidden="1">
      <c r="A1067" s="86" t="s">
        <v>98</v>
      </c>
      <c r="B1067" s="67">
        <v>841</v>
      </c>
      <c r="C1067" s="56" t="s">
        <v>50</v>
      </c>
      <c r="D1067" s="56" t="s">
        <v>710</v>
      </c>
      <c r="E1067" s="56" t="s">
        <v>369</v>
      </c>
      <c r="F1067" s="56" t="s">
        <v>168</v>
      </c>
      <c r="G1067" s="83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32"/>
      <c r="S1067" s="32"/>
      <c r="T1067" s="32"/>
      <c r="U1067" s="32"/>
      <c r="V1067" s="32"/>
      <c r="W1067" s="32"/>
      <c r="X1067" s="32"/>
      <c r="Y1067" s="32"/>
      <c r="Z1067" s="32"/>
      <c r="AA1067" s="32"/>
      <c r="AB1067" s="32"/>
      <c r="AC1067" s="32"/>
      <c r="AD1067" s="32"/>
      <c r="AE1067" s="32"/>
      <c r="AF1067" s="32"/>
      <c r="AG1067" s="32"/>
      <c r="AH1067" s="32"/>
      <c r="AI1067" s="32"/>
      <c r="AJ1067" s="32"/>
    </row>
    <row r="1068" spans="1:36" ht="18" customHeight="1">
      <c r="A1068" s="97" t="s">
        <v>484</v>
      </c>
      <c r="B1068" s="67">
        <v>841</v>
      </c>
      <c r="C1068" s="56" t="s">
        <v>52</v>
      </c>
      <c r="D1068" s="56"/>
      <c r="E1068" s="56"/>
      <c r="F1068" s="56"/>
      <c r="G1068" s="82">
        <f>SUM(G1069,)</f>
        <v>895</v>
      </c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32"/>
      <c r="S1068" s="32"/>
      <c r="T1068" s="32"/>
      <c r="U1068" s="32"/>
      <c r="V1068" s="32"/>
      <c r="W1068" s="32"/>
      <c r="X1068" s="32"/>
      <c r="Y1068" s="32"/>
      <c r="Z1068" s="32"/>
      <c r="AA1068" s="32"/>
      <c r="AB1068" s="32"/>
      <c r="AC1068" s="32"/>
      <c r="AD1068" s="32"/>
      <c r="AE1068" s="32"/>
      <c r="AF1068" s="32"/>
      <c r="AG1068" s="32"/>
      <c r="AH1068" s="32"/>
      <c r="AI1068" s="32"/>
      <c r="AJ1068" s="32"/>
    </row>
    <row r="1069" spans="1:36" ht="36.75" customHeight="1">
      <c r="A1069" s="97" t="s">
        <v>236</v>
      </c>
      <c r="B1069" s="67">
        <v>841</v>
      </c>
      <c r="C1069" s="56" t="s">
        <v>52</v>
      </c>
      <c r="D1069" s="56" t="s">
        <v>153</v>
      </c>
      <c r="E1069" s="56"/>
      <c r="F1069" s="56"/>
      <c r="G1069" s="82">
        <f>SUM(G1070)</f>
        <v>895</v>
      </c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32"/>
      <c r="S1069" s="32"/>
      <c r="T1069" s="32"/>
      <c r="U1069" s="32"/>
      <c r="V1069" s="32"/>
      <c r="W1069" s="32"/>
      <c r="X1069" s="32"/>
      <c r="Y1069" s="32"/>
      <c r="Z1069" s="32"/>
      <c r="AA1069" s="32"/>
      <c r="AB1069" s="32"/>
      <c r="AC1069" s="32"/>
      <c r="AD1069" s="32"/>
      <c r="AE1069" s="32"/>
      <c r="AF1069" s="32"/>
      <c r="AG1069" s="32"/>
      <c r="AH1069" s="32"/>
      <c r="AI1069" s="32"/>
      <c r="AJ1069" s="32"/>
    </row>
    <row r="1070" spans="1:36" ht="18" customHeight="1">
      <c r="A1070" s="97" t="s">
        <v>560</v>
      </c>
      <c r="B1070" s="67">
        <v>841</v>
      </c>
      <c r="C1070" s="56" t="s">
        <v>52</v>
      </c>
      <c r="D1070" s="56" t="s">
        <v>153</v>
      </c>
      <c r="E1070" s="56" t="s">
        <v>562</v>
      </c>
      <c r="F1070" s="56"/>
      <c r="G1070" s="82">
        <f>SUM(G1071)</f>
        <v>895</v>
      </c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  <c r="R1070" s="32"/>
      <c r="S1070" s="32"/>
      <c r="T1070" s="32"/>
      <c r="U1070" s="32"/>
      <c r="V1070" s="32"/>
      <c r="W1070" s="32"/>
      <c r="X1070" s="32"/>
      <c r="Y1070" s="32"/>
      <c r="Z1070" s="32"/>
      <c r="AA1070" s="32"/>
      <c r="AB1070" s="32"/>
      <c r="AC1070" s="32"/>
      <c r="AD1070" s="32"/>
      <c r="AE1070" s="32"/>
      <c r="AF1070" s="32"/>
      <c r="AG1070" s="32"/>
      <c r="AH1070" s="32"/>
      <c r="AI1070" s="32"/>
      <c r="AJ1070" s="32"/>
    </row>
    <row r="1071" spans="1:36" ht="18" customHeight="1">
      <c r="A1071" s="97" t="s">
        <v>564</v>
      </c>
      <c r="B1071" s="67">
        <v>841</v>
      </c>
      <c r="C1071" s="56" t="s">
        <v>52</v>
      </c>
      <c r="D1071" s="56" t="s">
        <v>153</v>
      </c>
      <c r="E1071" s="56" t="s">
        <v>561</v>
      </c>
      <c r="F1071" s="56"/>
      <c r="G1071" s="82">
        <f>SUM(G1072)</f>
        <v>895</v>
      </c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  <c r="R1071" s="32"/>
      <c r="S1071" s="32"/>
      <c r="T1071" s="32"/>
      <c r="U1071" s="32"/>
      <c r="V1071" s="32"/>
      <c r="W1071" s="32"/>
      <c r="X1071" s="32"/>
      <c r="Y1071" s="32"/>
      <c r="Z1071" s="32"/>
      <c r="AA1071" s="32"/>
      <c r="AB1071" s="32"/>
      <c r="AC1071" s="32"/>
      <c r="AD1071" s="32"/>
      <c r="AE1071" s="32"/>
      <c r="AF1071" s="32"/>
      <c r="AG1071" s="32"/>
      <c r="AH1071" s="32"/>
      <c r="AI1071" s="32"/>
      <c r="AJ1071" s="32"/>
    </row>
    <row r="1072" spans="1:36" ht="18" customHeight="1">
      <c r="A1072" s="89" t="s">
        <v>92</v>
      </c>
      <c r="B1072" s="67">
        <v>841</v>
      </c>
      <c r="C1072" s="56" t="s">
        <v>52</v>
      </c>
      <c r="D1072" s="56" t="s">
        <v>153</v>
      </c>
      <c r="E1072" s="56" t="s">
        <v>561</v>
      </c>
      <c r="F1072" s="56" t="s">
        <v>764</v>
      </c>
      <c r="G1072" s="83">
        <v>895</v>
      </c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  <c r="R1072" s="32"/>
      <c r="S1072" s="32"/>
      <c r="T1072" s="32"/>
      <c r="U1072" s="32"/>
      <c r="V1072" s="32"/>
      <c r="W1072" s="32"/>
      <c r="X1072" s="32"/>
      <c r="Y1072" s="32"/>
      <c r="Z1072" s="32"/>
      <c r="AA1072" s="32"/>
      <c r="AB1072" s="32"/>
      <c r="AC1072" s="32"/>
      <c r="AD1072" s="32"/>
      <c r="AE1072" s="32"/>
      <c r="AF1072" s="32"/>
      <c r="AG1072" s="32"/>
      <c r="AH1072" s="32"/>
      <c r="AI1072" s="32"/>
      <c r="AJ1072" s="32"/>
    </row>
    <row r="1073" spans="1:36" ht="21" customHeight="1">
      <c r="A1073" s="96" t="s">
        <v>571</v>
      </c>
      <c r="B1073" s="67">
        <v>841</v>
      </c>
      <c r="C1073" s="56" t="s">
        <v>155</v>
      </c>
      <c r="D1073" s="56"/>
      <c r="E1073" s="56"/>
      <c r="F1073" s="56"/>
      <c r="G1073" s="82">
        <f>G1078+G1074</f>
        <v>44224.7</v>
      </c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  <c r="R1073" s="32"/>
      <c r="S1073" s="32"/>
      <c r="T1073" s="32"/>
      <c r="U1073" s="32"/>
      <c r="V1073" s="32"/>
      <c r="W1073" s="32"/>
      <c r="X1073" s="32"/>
      <c r="Y1073" s="32"/>
      <c r="Z1073" s="32"/>
      <c r="AA1073" s="32"/>
      <c r="AB1073" s="32"/>
      <c r="AC1073" s="32"/>
      <c r="AD1073" s="32"/>
      <c r="AE1073" s="32"/>
      <c r="AF1073" s="32"/>
      <c r="AG1073" s="32"/>
      <c r="AH1073" s="32"/>
      <c r="AI1073" s="32"/>
      <c r="AJ1073" s="32"/>
    </row>
    <row r="1074" spans="1:36" ht="21" customHeight="1">
      <c r="A1074" s="97" t="s">
        <v>160</v>
      </c>
      <c r="B1074" s="67">
        <v>841</v>
      </c>
      <c r="C1074" s="56" t="s">
        <v>155</v>
      </c>
      <c r="D1074" s="56" t="s">
        <v>50</v>
      </c>
      <c r="E1074" s="56"/>
      <c r="F1074" s="56"/>
      <c r="G1074" s="82">
        <f>SUM(G1075)</f>
        <v>4229.1</v>
      </c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  <c r="R1074" s="32"/>
      <c r="S1074" s="32"/>
      <c r="T1074" s="32"/>
      <c r="U1074" s="32"/>
      <c r="V1074" s="32"/>
      <c r="W1074" s="32"/>
      <c r="X1074" s="32"/>
      <c r="Y1074" s="32"/>
      <c r="Z1074" s="32"/>
      <c r="AA1074" s="32"/>
      <c r="AB1074" s="32"/>
      <c r="AC1074" s="32"/>
      <c r="AD1074" s="32"/>
      <c r="AE1074" s="32"/>
      <c r="AF1074" s="32"/>
      <c r="AG1074" s="32"/>
      <c r="AH1074" s="32"/>
      <c r="AI1074" s="32"/>
      <c r="AJ1074" s="32"/>
    </row>
    <row r="1075" spans="1:36" ht="21" customHeight="1">
      <c r="A1075" s="97" t="s">
        <v>368</v>
      </c>
      <c r="B1075" s="67">
        <v>841</v>
      </c>
      <c r="C1075" s="56" t="s">
        <v>155</v>
      </c>
      <c r="D1075" s="56" t="s">
        <v>50</v>
      </c>
      <c r="E1075" s="56" t="s">
        <v>577</v>
      </c>
      <c r="F1075" s="56"/>
      <c r="G1075" s="82">
        <f>SUM(G1076)</f>
        <v>4229.1</v>
      </c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  <c r="R1075" s="32"/>
      <c r="S1075" s="32"/>
      <c r="T1075" s="32"/>
      <c r="U1075" s="32"/>
      <c r="V1075" s="32"/>
      <c r="W1075" s="32"/>
      <c r="X1075" s="32"/>
      <c r="Y1075" s="32"/>
      <c r="Z1075" s="32"/>
      <c r="AA1075" s="32"/>
      <c r="AB1075" s="32"/>
      <c r="AC1075" s="32"/>
      <c r="AD1075" s="32"/>
      <c r="AE1075" s="32"/>
      <c r="AF1075" s="32"/>
      <c r="AG1075" s="32"/>
      <c r="AH1075" s="32"/>
      <c r="AI1075" s="32"/>
      <c r="AJ1075" s="32"/>
    </row>
    <row r="1076" spans="1:36" ht="21" customHeight="1">
      <c r="A1076" s="97" t="s">
        <v>239</v>
      </c>
      <c r="B1076" s="67">
        <v>841</v>
      </c>
      <c r="C1076" s="56" t="s">
        <v>155</v>
      </c>
      <c r="D1076" s="56" t="s">
        <v>50</v>
      </c>
      <c r="E1076" s="56" t="s">
        <v>576</v>
      </c>
      <c r="F1076" s="56"/>
      <c r="G1076" s="82">
        <f>SUM(G1077)</f>
        <v>4229.1</v>
      </c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  <c r="R1076" s="32"/>
      <c r="S1076" s="32"/>
      <c r="T1076" s="32"/>
      <c r="U1076" s="32"/>
      <c r="V1076" s="32"/>
      <c r="W1076" s="32"/>
      <c r="X1076" s="32"/>
      <c r="Y1076" s="32"/>
      <c r="Z1076" s="32"/>
      <c r="AA1076" s="32"/>
      <c r="AB1076" s="32"/>
      <c r="AC1076" s="32"/>
      <c r="AD1076" s="32"/>
      <c r="AE1076" s="32"/>
      <c r="AF1076" s="32"/>
      <c r="AG1076" s="32"/>
      <c r="AH1076" s="32"/>
      <c r="AI1076" s="32"/>
      <c r="AJ1076" s="32"/>
    </row>
    <row r="1077" spans="1:36" ht="21" customHeight="1">
      <c r="A1077" s="89" t="s">
        <v>514</v>
      </c>
      <c r="B1077" s="67">
        <v>841</v>
      </c>
      <c r="C1077" s="56" t="s">
        <v>155</v>
      </c>
      <c r="D1077" s="56" t="s">
        <v>50</v>
      </c>
      <c r="E1077" s="56" t="s">
        <v>576</v>
      </c>
      <c r="F1077" s="56" t="s">
        <v>358</v>
      </c>
      <c r="G1077" s="83">
        <v>4229.1</v>
      </c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32"/>
      <c r="S1077" s="32"/>
      <c r="T1077" s="32"/>
      <c r="U1077" s="32"/>
      <c r="V1077" s="32"/>
      <c r="W1077" s="32"/>
      <c r="X1077" s="32"/>
      <c r="Y1077" s="32"/>
      <c r="Z1077" s="32"/>
      <c r="AA1077" s="32"/>
      <c r="AB1077" s="32"/>
      <c r="AC1077" s="32"/>
      <c r="AD1077" s="32"/>
      <c r="AE1077" s="32"/>
      <c r="AF1077" s="32"/>
      <c r="AG1077" s="32"/>
      <c r="AH1077" s="32"/>
      <c r="AI1077" s="32"/>
      <c r="AJ1077" s="32"/>
    </row>
    <row r="1078" spans="1:36" ht="17.25" customHeight="1">
      <c r="A1078" s="96" t="s">
        <v>241</v>
      </c>
      <c r="B1078" s="67">
        <v>841</v>
      </c>
      <c r="C1078" s="56" t="s">
        <v>155</v>
      </c>
      <c r="D1078" s="56" t="s">
        <v>52</v>
      </c>
      <c r="E1078" s="56"/>
      <c r="F1078" s="56"/>
      <c r="G1078" s="82">
        <f>G1079</f>
        <v>39995.6</v>
      </c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  <c r="R1078" s="32"/>
      <c r="S1078" s="32"/>
      <c r="T1078" s="32"/>
      <c r="U1078" s="32"/>
      <c r="V1078" s="32"/>
      <c r="W1078" s="32"/>
      <c r="X1078" s="32"/>
      <c r="Y1078" s="32"/>
      <c r="Z1078" s="32"/>
      <c r="AA1078" s="32"/>
      <c r="AB1078" s="32"/>
      <c r="AC1078" s="32"/>
      <c r="AD1078" s="32"/>
      <c r="AE1078" s="32"/>
      <c r="AF1078" s="32"/>
      <c r="AG1078" s="32"/>
      <c r="AH1078" s="32"/>
      <c r="AI1078" s="32"/>
      <c r="AJ1078" s="32"/>
    </row>
    <row r="1079" spans="1:36" ht="18" customHeight="1">
      <c r="A1079" s="97" t="s">
        <v>583</v>
      </c>
      <c r="B1079" s="67">
        <v>841</v>
      </c>
      <c r="C1079" s="56" t="s">
        <v>155</v>
      </c>
      <c r="D1079" s="56" t="s">
        <v>52</v>
      </c>
      <c r="E1079" s="56" t="s">
        <v>584</v>
      </c>
      <c r="F1079" s="56"/>
      <c r="G1079" s="82">
        <f>G1080+G1082</f>
        <v>39995.6</v>
      </c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32"/>
      <c r="S1079" s="32"/>
      <c r="T1079" s="32"/>
      <c r="U1079" s="32"/>
      <c r="V1079" s="32"/>
      <c r="W1079" s="32"/>
      <c r="X1079" s="32"/>
      <c r="Y1079" s="32"/>
      <c r="Z1079" s="32"/>
      <c r="AA1079" s="32"/>
      <c r="AB1079" s="32"/>
      <c r="AC1079" s="32"/>
      <c r="AD1079" s="32"/>
      <c r="AE1079" s="32"/>
      <c r="AF1079" s="32"/>
      <c r="AG1079" s="32"/>
      <c r="AH1079" s="32"/>
      <c r="AI1079" s="32"/>
      <c r="AJ1079" s="32"/>
    </row>
    <row r="1080" spans="1:36" ht="33" customHeight="1">
      <c r="A1080" s="96" t="s">
        <v>586</v>
      </c>
      <c r="B1080" s="67">
        <v>841</v>
      </c>
      <c r="C1080" s="56" t="s">
        <v>155</v>
      </c>
      <c r="D1080" s="56" t="s">
        <v>52</v>
      </c>
      <c r="E1080" s="56" t="s">
        <v>587</v>
      </c>
      <c r="F1080" s="56"/>
      <c r="G1080" s="82">
        <f>G1081</f>
        <v>39995.6</v>
      </c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R1080" s="32"/>
      <c r="S1080" s="32"/>
      <c r="T1080" s="32"/>
      <c r="U1080" s="32"/>
      <c r="V1080" s="32"/>
      <c r="W1080" s="32"/>
      <c r="X1080" s="32"/>
      <c r="Y1080" s="32"/>
      <c r="Z1080" s="32"/>
      <c r="AA1080" s="32"/>
      <c r="AB1080" s="32"/>
      <c r="AC1080" s="32"/>
      <c r="AD1080" s="32"/>
      <c r="AE1080" s="32"/>
      <c r="AF1080" s="32"/>
      <c r="AG1080" s="32"/>
      <c r="AH1080" s="32"/>
      <c r="AI1080" s="32"/>
      <c r="AJ1080" s="32"/>
    </row>
    <row r="1081" spans="1:36" ht="19.5" customHeight="1">
      <c r="A1081" s="89" t="s">
        <v>514</v>
      </c>
      <c r="B1081" s="67">
        <v>841</v>
      </c>
      <c r="C1081" s="56" t="s">
        <v>155</v>
      </c>
      <c r="D1081" s="56" t="s">
        <v>52</v>
      </c>
      <c r="E1081" s="56" t="s">
        <v>587</v>
      </c>
      <c r="F1081" s="56" t="s">
        <v>358</v>
      </c>
      <c r="G1081" s="83">
        <v>39995.6</v>
      </c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  <c r="R1081" s="32"/>
      <c r="S1081" s="32"/>
      <c r="T1081" s="32"/>
      <c r="U1081" s="32"/>
      <c r="V1081" s="32"/>
      <c r="W1081" s="32"/>
      <c r="X1081" s="32"/>
      <c r="Y1081" s="32"/>
      <c r="Z1081" s="32"/>
      <c r="AA1081" s="32"/>
      <c r="AB1081" s="32"/>
      <c r="AC1081" s="32"/>
      <c r="AD1081" s="32"/>
      <c r="AE1081" s="32"/>
      <c r="AF1081" s="32"/>
      <c r="AG1081" s="32"/>
      <c r="AH1081" s="32"/>
      <c r="AI1081" s="32"/>
      <c r="AJ1081" s="32"/>
    </row>
    <row r="1082" spans="1:36" ht="16.5" customHeight="1" hidden="1">
      <c r="A1082" s="96" t="s">
        <v>728</v>
      </c>
      <c r="B1082" s="67">
        <v>841</v>
      </c>
      <c r="C1082" s="56" t="s">
        <v>155</v>
      </c>
      <c r="D1082" s="56" t="s">
        <v>52</v>
      </c>
      <c r="E1082" s="56" t="s">
        <v>590</v>
      </c>
      <c r="F1082" s="56"/>
      <c r="G1082" s="83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  <c r="R1082" s="32"/>
      <c r="S1082" s="32"/>
      <c r="T1082" s="32"/>
      <c r="U1082" s="32"/>
      <c r="V1082" s="32"/>
      <c r="W1082" s="32"/>
      <c r="X1082" s="32"/>
      <c r="Y1082" s="32"/>
      <c r="Z1082" s="32"/>
      <c r="AA1082" s="32"/>
      <c r="AB1082" s="32"/>
      <c r="AC1082" s="32"/>
      <c r="AD1082" s="32"/>
      <c r="AE1082" s="32"/>
      <c r="AF1082" s="32"/>
      <c r="AG1082" s="32"/>
      <c r="AH1082" s="32"/>
      <c r="AI1082" s="32"/>
      <c r="AJ1082" s="32"/>
    </row>
    <row r="1083" spans="1:36" ht="15.75" customHeight="1" hidden="1">
      <c r="A1083" s="86" t="s">
        <v>514</v>
      </c>
      <c r="B1083" s="67">
        <v>841</v>
      </c>
      <c r="C1083" s="56" t="s">
        <v>155</v>
      </c>
      <c r="D1083" s="56" t="s">
        <v>52</v>
      </c>
      <c r="E1083" s="56" t="s">
        <v>590</v>
      </c>
      <c r="F1083" s="56" t="s">
        <v>358</v>
      </c>
      <c r="G1083" s="83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  <c r="R1083" s="32"/>
      <c r="S1083" s="32"/>
      <c r="T1083" s="32"/>
      <c r="U1083" s="32"/>
      <c r="V1083" s="32"/>
      <c r="W1083" s="32"/>
      <c r="X1083" s="32"/>
      <c r="Y1083" s="32"/>
      <c r="Z1083" s="32"/>
      <c r="AA1083" s="32"/>
      <c r="AB1083" s="32"/>
      <c r="AC1083" s="32"/>
      <c r="AD1083" s="32"/>
      <c r="AE1083" s="32"/>
      <c r="AF1083" s="32"/>
      <c r="AG1083" s="32"/>
      <c r="AH1083" s="32"/>
      <c r="AI1083" s="32"/>
      <c r="AJ1083" s="32"/>
    </row>
    <row r="1084" spans="1:36" ht="16.5">
      <c r="A1084" s="105" t="s">
        <v>599</v>
      </c>
      <c r="B1084" s="67">
        <v>841</v>
      </c>
      <c r="C1084" s="56" t="s">
        <v>729</v>
      </c>
      <c r="D1084" s="56"/>
      <c r="E1084" s="56"/>
      <c r="F1084" s="56"/>
      <c r="G1084" s="82">
        <f>SUM(G1085,G1089,G1103,G1096)</f>
        <v>43831.8</v>
      </c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  <c r="R1084" s="32"/>
      <c r="S1084" s="32"/>
      <c r="T1084" s="32"/>
      <c r="U1084" s="32"/>
      <c r="V1084" s="32"/>
      <c r="W1084" s="32"/>
      <c r="X1084" s="32"/>
      <c r="Y1084" s="32"/>
      <c r="Z1084" s="32"/>
      <c r="AA1084" s="32"/>
      <c r="AB1084" s="32"/>
      <c r="AC1084" s="32"/>
      <c r="AD1084" s="32"/>
      <c r="AE1084" s="32"/>
      <c r="AF1084" s="32"/>
      <c r="AG1084" s="32"/>
      <c r="AH1084" s="32"/>
      <c r="AI1084" s="32"/>
      <c r="AJ1084" s="32"/>
    </row>
    <row r="1085" spans="1:36" ht="16.5">
      <c r="A1085" s="97" t="s">
        <v>659</v>
      </c>
      <c r="B1085" s="67">
        <v>841</v>
      </c>
      <c r="C1085" s="56" t="s">
        <v>729</v>
      </c>
      <c r="D1085" s="56" t="s">
        <v>50</v>
      </c>
      <c r="E1085" s="56"/>
      <c r="F1085" s="56"/>
      <c r="G1085" s="82">
        <f>SUM(G1086)</f>
        <v>12601.800000000001</v>
      </c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  <c r="R1085" s="32"/>
      <c r="S1085" s="32"/>
      <c r="T1085" s="32"/>
      <c r="U1085" s="32"/>
      <c r="V1085" s="32"/>
      <c r="W1085" s="32"/>
      <c r="X1085" s="32"/>
      <c r="Y1085" s="32"/>
      <c r="Z1085" s="32"/>
      <c r="AA1085" s="32"/>
      <c r="AB1085" s="32"/>
      <c r="AC1085" s="32"/>
      <c r="AD1085" s="32"/>
      <c r="AE1085" s="32"/>
      <c r="AF1085" s="32"/>
      <c r="AG1085" s="32"/>
      <c r="AH1085" s="32"/>
      <c r="AI1085" s="32"/>
      <c r="AJ1085" s="32"/>
    </row>
    <row r="1086" spans="1:36" ht="18" customHeight="1">
      <c r="A1086" s="97" t="s">
        <v>166</v>
      </c>
      <c r="B1086" s="67">
        <v>841</v>
      </c>
      <c r="C1086" s="56" t="s">
        <v>729</v>
      </c>
      <c r="D1086" s="56" t="s">
        <v>50</v>
      </c>
      <c r="E1086" s="56" t="s">
        <v>660</v>
      </c>
      <c r="F1086" s="56"/>
      <c r="G1086" s="82">
        <f>SUM(G1087)</f>
        <v>12601.800000000001</v>
      </c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  <c r="R1086" s="32"/>
      <c r="S1086" s="32"/>
      <c r="T1086" s="32"/>
      <c r="U1086" s="32"/>
      <c r="V1086" s="32"/>
      <c r="W1086" s="32"/>
      <c r="X1086" s="32"/>
      <c r="Y1086" s="32"/>
      <c r="Z1086" s="32"/>
      <c r="AA1086" s="32"/>
      <c r="AB1086" s="32"/>
      <c r="AC1086" s="32"/>
      <c r="AD1086" s="32"/>
      <c r="AE1086" s="32"/>
      <c r="AF1086" s="32"/>
      <c r="AG1086" s="32"/>
      <c r="AH1086" s="32"/>
      <c r="AI1086" s="32"/>
      <c r="AJ1086" s="32"/>
    </row>
    <row r="1087" spans="1:36" ht="16.5" customHeight="1">
      <c r="A1087" s="97" t="s">
        <v>564</v>
      </c>
      <c r="B1087" s="67">
        <v>841</v>
      </c>
      <c r="C1087" s="56" t="s">
        <v>729</v>
      </c>
      <c r="D1087" s="56" t="s">
        <v>50</v>
      </c>
      <c r="E1087" s="56" t="s">
        <v>661</v>
      </c>
      <c r="F1087" s="56"/>
      <c r="G1087" s="82">
        <f>SUM(G1088)</f>
        <v>12601.800000000001</v>
      </c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  <c r="R1087" s="32"/>
      <c r="S1087" s="32"/>
      <c r="T1087" s="32"/>
      <c r="U1087" s="32"/>
      <c r="V1087" s="32"/>
      <c r="W1087" s="32"/>
      <c r="X1087" s="32"/>
      <c r="Y1087" s="32"/>
      <c r="Z1087" s="32"/>
      <c r="AA1087" s="32"/>
      <c r="AB1087" s="32"/>
      <c r="AC1087" s="32"/>
      <c r="AD1087" s="32"/>
      <c r="AE1087" s="32"/>
      <c r="AF1087" s="32"/>
      <c r="AG1087" s="32"/>
      <c r="AH1087" s="32"/>
      <c r="AI1087" s="32"/>
      <c r="AJ1087" s="32"/>
    </row>
    <row r="1088" spans="1:36" ht="18.75" customHeight="1">
      <c r="A1088" s="89" t="s">
        <v>92</v>
      </c>
      <c r="B1088" s="67">
        <v>841</v>
      </c>
      <c r="C1088" s="56" t="s">
        <v>729</v>
      </c>
      <c r="D1088" s="56" t="s">
        <v>50</v>
      </c>
      <c r="E1088" s="56" t="s">
        <v>661</v>
      </c>
      <c r="F1088" s="56" t="s">
        <v>764</v>
      </c>
      <c r="G1088" s="83">
        <f>12601.7+0.1</f>
        <v>12601.800000000001</v>
      </c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  <c r="R1088" s="32"/>
      <c r="S1088" s="32"/>
      <c r="T1088" s="32"/>
      <c r="U1088" s="32"/>
      <c r="V1088" s="32"/>
      <c r="W1088" s="32"/>
      <c r="X1088" s="32"/>
      <c r="Y1088" s="32"/>
      <c r="Z1088" s="32"/>
      <c r="AA1088" s="32"/>
      <c r="AB1088" s="32"/>
      <c r="AC1088" s="32"/>
      <c r="AD1088" s="32"/>
      <c r="AE1088" s="32"/>
      <c r="AF1088" s="32"/>
      <c r="AG1088" s="32"/>
      <c r="AH1088" s="32"/>
      <c r="AI1088" s="32"/>
      <c r="AJ1088" s="32"/>
    </row>
    <row r="1089" spans="1:36" ht="16.5">
      <c r="A1089" s="97" t="s">
        <v>234</v>
      </c>
      <c r="B1089" s="67">
        <v>841</v>
      </c>
      <c r="C1089" s="56" t="s">
        <v>729</v>
      </c>
      <c r="D1089" s="56" t="s">
        <v>51</v>
      </c>
      <c r="E1089" s="56"/>
      <c r="F1089" s="56"/>
      <c r="G1089" s="82">
        <f>SUM(G1090,G1093)</f>
        <v>23680.9</v>
      </c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  <c r="R1089" s="32"/>
      <c r="S1089" s="32"/>
      <c r="T1089" s="32"/>
      <c r="U1089" s="32"/>
      <c r="V1089" s="32"/>
      <c r="W1089" s="32"/>
      <c r="X1089" s="32"/>
      <c r="Y1089" s="32"/>
      <c r="Z1089" s="32"/>
      <c r="AA1089" s="32"/>
      <c r="AB1089" s="32"/>
      <c r="AC1089" s="32"/>
      <c r="AD1089" s="32"/>
      <c r="AE1089" s="32"/>
      <c r="AF1089" s="32"/>
      <c r="AG1089" s="32"/>
      <c r="AH1089" s="32"/>
      <c r="AI1089" s="32"/>
      <c r="AJ1089" s="32"/>
    </row>
    <row r="1090" spans="1:36" ht="20.25" customHeight="1">
      <c r="A1090" s="97" t="s">
        <v>460</v>
      </c>
      <c r="B1090" s="67">
        <v>841</v>
      </c>
      <c r="C1090" s="56" t="s">
        <v>729</v>
      </c>
      <c r="D1090" s="56" t="s">
        <v>51</v>
      </c>
      <c r="E1090" s="56" t="s">
        <v>662</v>
      </c>
      <c r="F1090" s="56"/>
      <c r="G1090" s="82">
        <f>SUM(G1091)</f>
        <v>5717.9</v>
      </c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  <c r="R1090" s="32"/>
      <c r="S1090" s="32"/>
      <c r="T1090" s="32"/>
      <c r="U1090" s="32"/>
      <c r="V1090" s="32"/>
      <c r="W1090" s="32"/>
      <c r="X1090" s="32"/>
      <c r="Y1090" s="32"/>
      <c r="Z1090" s="32"/>
      <c r="AA1090" s="32"/>
      <c r="AB1090" s="32"/>
      <c r="AC1090" s="32"/>
      <c r="AD1090" s="32"/>
      <c r="AE1090" s="32"/>
      <c r="AF1090" s="32"/>
      <c r="AG1090" s="32"/>
      <c r="AH1090" s="32"/>
      <c r="AI1090" s="32"/>
      <c r="AJ1090" s="32"/>
    </row>
    <row r="1091" spans="1:36" ht="18.75" customHeight="1">
      <c r="A1091" s="97" t="s">
        <v>564</v>
      </c>
      <c r="B1091" s="67">
        <v>841</v>
      </c>
      <c r="C1091" s="56" t="s">
        <v>729</v>
      </c>
      <c r="D1091" s="56" t="s">
        <v>51</v>
      </c>
      <c r="E1091" s="56" t="s">
        <v>663</v>
      </c>
      <c r="F1091" s="56"/>
      <c r="G1091" s="82">
        <f>SUM(G1092)</f>
        <v>5717.9</v>
      </c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  <c r="R1091" s="32"/>
      <c r="S1091" s="32"/>
      <c r="T1091" s="32"/>
      <c r="U1091" s="32"/>
      <c r="V1091" s="32"/>
      <c r="W1091" s="32"/>
      <c r="X1091" s="32"/>
      <c r="Y1091" s="32"/>
      <c r="Z1091" s="32"/>
      <c r="AA1091" s="32"/>
      <c r="AB1091" s="32"/>
      <c r="AC1091" s="32"/>
      <c r="AD1091" s="32"/>
      <c r="AE1091" s="32"/>
      <c r="AF1091" s="32"/>
      <c r="AG1091" s="32"/>
      <c r="AH1091" s="32"/>
      <c r="AI1091" s="32"/>
      <c r="AJ1091" s="32"/>
    </row>
    <row r="1092" spans="1:36" ht="19.5" customHeight="1">
      <c r="A1092" s="89" t="s">
        <v>92</v>
      </c>
      <c r="B1092" s="67">
        <v>841</v>
      </c>
      <c r="C1092" s="56" t="s">
        <v>729</v>
      </c>
      <c r="D1092" s="56" t="s">
        <v>51</v>
      </c>
      <c r="E1092" s="56" t="s">
        <v>663</v>
      </c>
      <c r="F1092" s="56" t="s">
        <v>764</v>
      </c>
      <c r="G1092" s="83">
        <v>5717.9</v>
      </c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  <c r="R1092" s="32"/>
      <c r="S1092" s="32"/>
      <c r="T1092" s="32"/>
      <c r="U1092" s="32"/>
      <c r="V1092" s="32"/>
      <c r="W1092" s="32"/>
      <c r="X1092" s="32"/>
      <c r="Y1092" s="32"/>
      <c r="Z1092" s="32"/>
      <c r="AA1092" s="32"/>
      <c r="AB1092" s="32"/>
      <c r="AC1092" s="32"/>
      <c r="AD1092" s="32"/>
      <c r="AE1092" s="32"/>
      <c r="AF1092" s="32"/>
      <c r="AG1092" s="32"/>
      <c r="AH1092" s="32"/>
      <c r="AI1092" s="32"/>
      <c r="AJ1092" s="32"/>
    </row>
    <row r="1093" spans="1:36" ht="18" customHeight="1">
      <c r="A1093" s="97" t="s">
        <v>686</v>
      </c>
      <c r="B1093" s="67">
        <v>841</v>
      </c>
      <c r="C1093" s="56" t="s">
        <v>729</v>
      </c>
      <c r="D1093" s="56" t="s">
        <v>51</v>
      </c>
      <c r="E1093" s="56" t="s">
        <v>665</v>
      </c>
      <c r="F1093" s="56"/>
      <c r="G1093" s="82">
        <f>SUM(G1094)</f>
        <v>17963</v>
      </c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  <c r="R1093" s="32"/>
      <c r="S1093" s="32"/>
      <c r="T1093" s="32"/>
      <c r="U1093" s="32"/>
      <c r="V1093" s="32"/>
      <c r="W1093" s="32"/>
      <c r="X1093" s="32"/>
      <c r="Y1093" s="32"/>
      <c r="Z1093" s="32"/>
      <c r="AA1093" s="32"/>
      <c r="AB1093" s="32"/>
      <c r="AC1093" s="32"/>
      <c r="AD1093" s="32"/>
      <c r="AE1093" s="32"/>
      <c r="AF1093" s="32"/>
      <c r="AG1093" s="32"/>
      <c r="AH1093" s="32"/>
      <c r="AI1093" s="32"/>
      <c r="AJ1093" s="32"/>
    </row>
    <row r="1094" spans="1:36" ht="17.25" customHeight="1">
      <c r="A1094" s="97" t="s">
        <v>564</v>
      </c>
      <c r="B1094" s="67">
        <v>841</v>
      </c>
      <c r="C1094" s="56" t="s">
        <v>729</v>
      </c>
      <c r="D1094" s="56" t="s">
        <v>51</v>
      </c>
      <c r="E1094" s="56" t="s">
        <v>666</v>
      </c>
      <c r="F1094" s="56"/>
      <c r="G1094" s="82">
        <f>SUM(G1095)</f>
        <v>17963</v>
      </c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  <c r="R1094" s="32"/>
      <c r="S1094" s="32"/>
      <c r="T1094" s="32"/>
      <c r="U1094" s="32"/>
      <c r="V1094" s="32"/>
      <c r="W1094" s="32"/>
      <c r="X1094" s="32"/>
      <c r="Y1094" s="32"/>
      <c r="Z1094" s="32"/>
      <c r="AA1094" s="32"/>
      <c r="AB1094" s="32"/>
      <c r="AC1094" s="32"/>
      <c r="AD1094" s="32"/>
      <c r="AE1094" s="32"/>
      <c r="AF1094" s="32"/>
      <c r="AG1094" s="32"/>
      <c r="AH1094" s="32"/>
      <c r="AI1094" s="32"/>
      <c r="AJ1094" s="32"/>
    </row>
    <row r="1095" spans="1:36" ht="18.75" customHeight="1">
      <c r="A1095" s="89" t="s">
        <v>92</v>
      </c>
      <c r="B1095" s="67">
        <v>841</v>
      </c>
      <c r="C1095" s="56" t="s">
        <v>729</v>
      </c>
      <c r="D1095" s="56" t="s">
        <v>51</v>
      </c>
      <c r="E1095" s="56" t="s">
        <v>666</v>
      </c>
      <c r="F1095" s="56" t="s">
        <v>764</v>
      </c>
      <c r="G1095" s="83">
        <v>17963</v>
      </c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  <c r="R1095" s="32"/>
      <c r="S1095" s="32"/>
      <c r="T1095" s="32"/>
      <c r="U1095" s="32"/>
      <c r="V1095" s="32"/>
      <c r="W1095" s="32"/>
      <c r="X1095" s="32"/>
      <c r="Y1095" s="32"/>
      <c r="Z1095" s="32"/>
      <c r="AA1095" s="32"/>
      <c r="AB1095" s="32"/>
      <c r="AC1095" s="32"/>
      <c r="AD1095" s="32"/>
      <c r="AE1095" s="32"/>
      <c r="AF1095" s="32"/>
      <c r="AG1095" s="32"/>
      <c r="AH1095" s="32"/>
      <c r="AI1095" s="32"/>
      <c r="AJ1095" s="32"/>
    </row>
    <row r="1096" spans="1:36" ht="18.75" customHeight="1">
      <c r="A1096" s="97" t="s">
        <v>388</v>
      </c>
      <c r="B1096" s="67">
        <v>841</v>
      </c>
      <c r="C1096" s="56" t="s">
        <v>729</v>
      </c>
      <c r="D1096" s="56" t="s">
        <v>729</v>
      </c>
      <c r="E1096" s="56"/>
      <c r="F1096" s="56"/>
      <c r="G1096" s="83">
        <f>G1097+G1100</f>
        <v>1300</v>
      </c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  <c r="R1096" s="32"/>
      <c r="S1096" s="32"/>
      <c r="T1096" s="32"/>
      <c r="U1096" s="32"/>
      <c r="V1096" s="32"/>
      <c r="W1096" s="32"/>
      <c r="X1096" s="32"/>
      <c r="Y1096" s="32"/>
      <c r="Z1096" s="32"/>
      <c r="AA1096" s="32"/>
      <c r="AB1096" s="32"/>
      <c r="AC1096" s="32"/>
      <c r="AD1096" s="32"/>
      <c r="AE1096" s="32"/>
      <c r="AF1096" s="32"/>
      <c r="AG1096" s="32"/>
      <c r="AH1096" s="32"/>
      <c r="AI1096" s="32"/>
      <c r="AJ1096" s="32"/>
    </row>
    <row r="1097" spans="1:36" ht="18.75" customHeight="1">
      <c r="A1097" s="89" t="s">
        <v>367</v>
      </c>
      <c r="B1097" s="67">
        <v>841</v>
      </c>
      <c r="C1097" s="56" t="s">
        <v>729</v>
      </c>
      <c r="D1097" s="56" t="s">
        <v>729</v>
      </c>
      <c r="E1097" s="56" t="s">
        <v>695</v>
      </c>
      <c r="F1097" s="56"/>
      <c r="G1097" s="83">
        <f>G1098</f>
        <v>26</v>
      </c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  <c r="R1097" s="32"/>
      <c r="S1097" s="32"/>
      <c r="T1097" s="32"/>
      <c r="U1097" s="32"/>
      <c r="V1097" s="32"/>
      <c r="W1097" s="32"/>
      <c r="X1097" s="32"/>
      <c r="Y1097" s="32"/>
      <c r="Z1097" s="32"/>
      <c r="AA1097" s="32"/>
      <c r="AB1097" s="32"/>
      <c r="AC1097" s="32"/>
      <c r="AD1097" s="32"/>
      <c r="AE1097" s="32"/>
      <c r="AF1097" s="32"/>
      <c r="AG1097" s="32"/>
      <c r="AH1097" s="32"/>
      <c r="AI1097" s="32"/>
      <c r="AJ1097" s="32"/>
    </row>
    <row r="1098" spans="1:36" ht="18.75" customHeight="1">
      <c r="A1098" s="105" t="s">
        <v>479</v>
      </c>
      <c r="B1098" s="67">
        <v>841</v>
      </c>
      <c r="C1098" s="56" t="s">
        <v>729</v>
      </c>
      <c r="D1098" s="56" t="s">
        <v>729</v>
      </c>
      <c r="E1098" s="56" t="s">
        <v>737</v>
      </c>
      <c r="F1098" s="56"/>
      <c r="G1098" s="83">
        <f>G1099</f>
        <v>26</v>
      </c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32"/>
      <c r="S1098" s="32"/>
      <c r="T1098" s="32"/>
      <c r="U1098" s="32"/>
      <c r="V1098" s="32"/>
      <c r="W1098" s="32"/>
      <c r="X1098" s="32"/>
      <c r="Y1098" s="32"/>
      <c r="Z1098" s="32"/>
      <c r="AA1098" s="32"/>
      <c r="AB1098" s="32"/>
      <c r="AC1098" s="32"/>
      <c r="AD1098" s="32"/>
      <c r="AE1098" s="32"/>
      <c r="AF1098" s="32"/>
      <c r="AG1098" s="32"/>
      <c r="AH1098" s="32"/>
      <c r="AI1098" s="32"/>
      <c r="AJ1098" s="32"/>
    </row>
    <row r="1099" spans="1:36" ht="18.75" customHeight="1">
      <c r="A1099" s="86" t="s">
        <v>722</v>
      </c>
      <c r="B1099" s="67">
        <v>841</v>
      </c>
      <c r="C1099" s="56" t="s">
        <v>729</v>
      </c>
      <c r="D1099" s="56" t="s">
        <v>729</v>
      </c>
      <c r="E1099" s="56" t="s">
        <v>737</v>
      </c>
      <c r="F1099" s="56" t="s">
        <v>233</v>
      </c>
      <c r="G1099" s="83">
        <v>26</v>
      </c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32"/>
      <c r="S1099" s="32"/>
      <c r="T1099" s="32"/>
      <c r="U1099" s="32"/>
      <c r="V1099" s="32"/>
      <c r="W1099" s="32"/>
      <c r="X1099" s="32"/>
      <c r="Y1099" s="32"/>
      <c r="Z1099" s="32"/>
      <c r="AA1099" s="32"/>
      <c r="AB1099" s="32"/>
      <c r="AC1099" s="32"/>
      <c r="AD1099" s="32"/>
      <c r="AE1099" s="32"/>
      <c r="AF1099" s="32"/>
      <c r="AG1099" s="32"/>
      <c r="AH1099" s="32"/>
      <c r="AI1099" s="32"/>
      <c r="AJ1099" s="32"/>
    </row>
    <row r="1100" spans="1:36" ht="18.75" customHeight="1">
      <c r="A1100" s="132" t="s">
        <v>515</v>
      </c>
      <c r="B1100" s="67">
        <v>841</v>
      </c>
      <c r="C1100" s="56" t="s">
        <v>729</v>
      </c>
      <c r="D1100" s="56" t="s">
        <v>729</v>
      </c>
      <c r="E1100" s="56" t="s">
        <v>555</v>
      </c>
      <c r="F1100" s="56"/>
      <c r="G1100" s="83">
        <f>G1101</f>
        <v>1274</v>
      </c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  <c r="R1100" s="32"/>
      <c r="S1100" s="32"/>
      <c r="T1100" s="32"/>
      <c r="U1100" s="32"/>
      <c r="V1100" s="32"/>
      <c r="W1100" s="32"/>
      <c r="X1100" s="32"/>
      <c r="Y1100" s="32"/>
      <c r="Z1100" s="32"/>
      <c r="AA1100" s="32"/>
      <c r="AB1100" s="32"/>
      <c r="AC1100" s="32"/>
      <c r="AD1100" s="32"/>
      <c r="AE1100" s="32"/>
      <c r="AF1100" s="32"/>
      <c r="AG1100" s="32"/>
      <c r="AH1100" s="32"/>
      <c r="AI1100" s="32"/>
      <c r="AJ1100" s="32"/>
    </row>
    <row r="1101" spans="1:36" ht="48" customHeight="1">
      <c r="A1101" s="132" t="s">
        <v>569</v>
      </c>
      <c r="B1101" s="67">
        <v>841</v>
      </c>
      <c r="C1101" s="56" t="s">
        <v>729</v>
      </c>
      <c r="D1101" s="56" t="s">
        <v>729</v>
      </c>
      <c r="E1101" s="56" t="s">
        <v>126</v>
      </c>
      <c r="F1101" s="56"/>
      <c r="G1101" s="83">
        <f>G1102</f>
        <v>1274</v>
      </c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32"/>
      <c r="S1101" s="32"/>
      <c r="T1101" s="32"/>
      <c r="U1101" s="32"/>
      <c r="V1101" s="32"/>
      <c r="W1101" s="32"/>
      <c r="X1101" s="32"/>
      <c r="Y1101" s="32"/>
      <c r="Z1101" s="32"/>
      <c r="AA1101" s="32"/>
      <c r="AB1101" s="32"/>
      <c r="AC1101" s="32"/>
      <c r="AD1101" s="32"/>
      <c r="AE1101" s="32"/>
      <c r="AF1101" s="32"/>
      <c r="AG1101" s="32"/>
      <c r="AH1101" s="32"/>
      <c r="AI1101" s="32"/>
      <c r="AJ1101" s="32"/>
    </row>
    <row r="1102" spans="1:36" ht="18.75" customHeight="1">
      <c r="A1102" s="86" t="s">
        <v>722</v>
      </c>
      <c r="B1102" s="67">
        <v>841</v>
      </c>
      <c r="C1102" s="56" t="s">
        <v>729</v>
      </c>
      <c r="D1102" s="56" t="s">
        <v>729</v>
      </c>
      <c r="E1102" s="56" t="s">
        <v>126</v>
      </c>
      <c r="F1102" s="56" t="s">
        <v>233</v>
      </c>
      <c r="G1102" s="83">
        <v>1274</v>
      </c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  <c r="R1102" s="32"/>
      <c r="S1102" s="32"/>
      <c r="T1102" s="32"/>
      <c r="U1102" s="32"/>
      <c r="V1102" s="32"/>
      <c r="W1102" s="32"/>
      <c r="X1102" s="32"/>
      <c r="Y1102" s="32"/>
      <c r="Z1102" s="32"/>
      <c r="AA1102" s="32"/>
      <c r="AB1102" s="32"/>
      <c r="AC1102" s="32"/>
      <c r="AD1102" s="32"/>
      <c r="AE1102" s="32"/>
      <c r="AF1102" s="32"/>
      <c r="AG1102" s="32"/>
      <c r="AH1102" s="32"/>
      <c r="AI1102" s="32"/>
      <c r="AJ1102" s="32"/>
    </row>
    <row r="1103" spans="1:36" ht="18.75" customHeight="1">
      <c r="A1103" s="97" t="s">
        <v>235</v>
      </c>
      <c r="B1103" s="27">
        <v>841</v>
      </c>
      <c r="C1103" s="68" t="s">
        <v>729</v>
      </c>
      <c r="D1103" s="68" t="s">
        <v>153</v>
      </c>
      <c r="E1103" s="68"/>
      <c r="F1103" s="68"/>
      <c r="G1103" s="82">
        <f>G1104+G1107</f>
        <v>6249.1</v>
      </c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  <c r="R1103" s="32"/>
      <c r="S1103" s="32"/>
      <c r="T1103" s="32"/>
      <c r="U1103" s="32"/>
      <c r="V1103" s="32"/>
      <c r="W1103" s="32"/>
      <c r="X1103" s="32"/>
      <c r="Y1103" s="32"/>
      <c r="Z1103" s="32"/>
      <c r="AA1103" s="32"/>
      <c r="AB1103" s="32"/>
      <c r="AC1103" s="32"/>
      <c r="AD1103" s="32"/>
      <c r="AE1103" s="32"/>
      <c r="AF1103" s="32"/>
      <c r="AG1103" s="32"/>
      <c r="AH1103" s="32"/>
      <c r="AI1103" s="32"/>
      <c r="AJ1103" s="32"/>
    </row>
    <row r="1104" spans="1:36" ht="33.75" customHeight="1" hidden="1">
      <c r="A1104" s="89" t="s">
        <v>72</v>
      </c>
      <c r="B1104" s="67">
        <v>841</v>
      </c>
      <c r="C1104" s="56" t="s">
        <v>729</v>
      </c>
      <c r="D1104" s="56" t="s">
        <v>153</v>
      </c>
      <c r="E1104" s="56" t="s">
        <v>752</v>
      </c>
      <c r="F1104" s="68"/>
      <c r="G1104" s="82">
        <f>SUM(G1105)</f>
        <v>0</v>
      </c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  <c r="R1104" s="32"/>
      <c r="S1104" s="32"/>
      <c r="T1104" s="32"/>
      <c r="U1104" s="32"/>
      <c r="V1104" s="32"/>
      <c r="W1104" s="32"/>
      <c r="X1104" s="32"/>
      <c r="Y1104" s="32"/>
      <c r="Z1104" s="32"/>
      <c r="AA1104" s="32"/>
      <c r="AB1104" s="32"/>
      <c r="AC1104" s="32"/>
      <c r="AD1104" s="32"/>
      <c r="AE1104" s="32"/>
      <c r="AF1104" s="32"/>
      <c r="AG1104" s="32"/>
      <c r="AH1104" s="32"/>
      <c r="AI1104" s="32"/>
      <c r="AJ1104" s="32"/>
    </row>
    <row r="1105" spans="1:36" ht="18.75" customHeight="1" hidden="1">
      <c r="A1105" s="97" t="s">
        <v>564</v>
      </c>
      <c r="B1105" s="67">
        <v>841</v>
      </c>
      <c r="C1105" s="56" t="s">
        <v>729</v>
      </c>
      <c r="D1105" s="56" t="s">
        <v>153</v>
      </c>
      <c r="E1105" s="56" t="s">
        <v>753</v>
      </c>
      <c r="F1105" s="56"/>
      <c r="G1105" s="82">
        <f>SUM(G1106)</f>
        <v>0</v>
      </c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  <c r="R1105" s="32"/>
      <c r="S1105" s="32"/>
      <c r="T1105" s="32"/>
      <c r="U1105" s="32"/>
      <c r="V1105" s="32"/>
      <c r="W1105" s="32"/>
      <c r="X1105" s="32"/>
      <c r="Y1105" s="32"/>
      <c r="Z1105" s="32"/>
      <c r="AA1105" s="32"/>
      <c r="AB1105" s="32"/>
      <c r="AC1105" s="32"/>
      <c r="AD1105" s="32"/>
      <c r="AE1105" s="32"/>
      <c r="AF1105" s="32"/>
      <c r="AG1105" s="32"/>
      <c r="AH1105" s="32"/>
      <c r="AI1105" s="32"/>
      <c r="AJ1105" s="32"/>
    </row>
    <row r="1106" spans="1:36" ht="18.75" customHeight="1" hidden="1">
      <c r="A1106" s="89" t="s">
        <v>92</v>
      </c>
      <c r="B1106" s="67">
        <v>841</v>
      </c>
      <c r="C1106" s="56" t="s">
        <v>729</v>
      </c>
      <c r="D1106" s="56" t="s">
        <v>153</v>
      </c>
      <c r="E1106" s="56" t="s">
        <v>753</v>
      </c>
      <c r="F1106" s="56" t="s">
        <v>764</v>
      </c>
      <c r="G1106" s="8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  <c r="R1106" s="32"/>
      <c r="S1106" s="32"/>
      <c r="T1106" s="32"/>
      <c r="U1106" s="32"/>
      <c r="V1106" s="32"/>
      <c r="W1106" s="32"/>
      <c r="X1106" s="32"/>
      <c r="Y1106" s="32"/>
      <c r="Z1106" s="32"/>
      <c r="AA1106" s="32"/>
      <c r="AB1106" s="32"/>
      <c r="AC1106" s="32"/>
      <c r="AD1106" s="32"/>
      <c r="AE1106" s="32"/>
      <c r="AF1106" s="32"/>
      <c r="AG1106" s="32"/>
      <c r="AH1106" s="32"/>
      <c r="AI1106" s="32"/>
      <c r="AJ1106" s="32"/>
    </row>
    <row r="1107" spans="1:36" ht="16.5">
      <c r="A1107" s="105" t="s">
        <v>517</v>
      </c>
      <c r="B1107" s="27">
        <v>841</v>
      </c>
      <c r="C1107" s="68" t="s">
        <v>729</v>
      </c>
      <c r="D1107" s="68" t="s">
        <v>153</v>
      </c>
      <c r="E1107" s="56" t="s">
        <v>511</v>
      </c>
      <c r="F1107" s="56"/>
      <c r="G1107" s="82">
        <f>SUM(G1109)</f>
        <v>6249.1</v>
      </c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  <c r="R1107" s="32"/>
      <c r="S1107" s="32"/>
      <c r="T1107" s="32"/>
      <c r="U1107" s="32"/>
      <c r="V1107" s="32"/>
      <c r="W1107" s="32"/>
      <c r="X1107" s="32"/>
      <c r="Y1107" s="32"/>
      <c r="Z1107" s="32"/>
      <c r="AA1107" s="32"/>
      <c r="AB1107" s="32"/>
      <c r="AC1107" s="32"/>
      <c r="AD1107" s="32"/>
      <c r="AE1107" s="32"/>
      <c r="AF1107" s="32"/>
      <c r="AG1107" s="32"/>
      <c r="AH1107" s="32"/>
      <c r="AI1107" s="32"/>
      <c r="AJ1107" s="32"/>
    </row>
    <row r="1108" spans="1:36" ht="16.5">
      <c r="A1108" s="105" t="s">
        <v>554</v>
      </c>
      <c r="B1108" s="27">
        <v>841</v>
      </c>
      <c r="C1108" s="68" t="s">
        <v>729</v>
      </c>
      <c r="D1108" s="68" t="s">
        <v>153</v>
      </c>
      <c r="E1108" s="56" t="s">
        <v>512</v>
      </c>
      <c r="F1108" s="56"/>
      <c r="G1108" s="82">
        <f>G1109</f>
        <v>6249.1</v>
      </c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  <c r="R1108" s="32"/>
      <c r="S1108" s="32"/>
      <c r="T1108" s="32"/>
      <c r="U1108" s="32"/>
      <c r="V1108" s="32"/>
      <c r="W1108" s="32"/>
      <c r="X1108" s="32"/>
      <c r="Y1108" s="32"/>
      <c r="Z1108" s="32"/>
      <c r="AA1108" s="32"/>
      <c r="AB1108" s="32"/>
      <c r="AC1108" s="32"/>
      <c r="AD1108" s="32"/>
      <c r="AE1108" s="32"/>
      <c r="AF1108" s="32"/>
      <c r="AG1108" s="32"/>
      <c r="AH1108" s="32"/>
      <c r="AI1108" s="32"/>
      <c r="AJ1108" s="32"/>
    </row>
    <row r="1109" spans="1:36" ht="18.75" customHeight="1">
      <c r="A1109" s="97" t="s">
        <v>39</v>
      </c>
      <c r="B1109" s="27">
        <v>841</v>
      </c>
      <c r="C1109" s="68" t="s">
        <v>729</v>
      </c>
      <c r="D1109" s="68" t="s">
        <v>153</v>
      </c>
      <c r="E1109" s="56" t="s">
        <v>516</v>
      </c>
      <c r="F1109" s="56"/>
      <c r="G1109" s="82">
        <f>SUM(G1110)</f>
        <v>6249.1</v>
      </c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32"/>
      <c r="S1109" s="32"/>
      <c r="T1109" s="32"/>
      <c r="U1109" s="32"/>
      <c r="V1109" s="32"/>
      <c r="W1109" s="32"/>
      <c r="X1109" s="32"/>
      <c r="Y1109" s="32"/>
      <c r="Z1109" s="32"/>
      <c r="AA1109" s="32"/>
      <c r="AB1109" s="32"/>
      <c r="AC1109" s="32"/>
      <c r="AD1109" s="32"/>
      <c r="AE1109" s="32"/>
      <c r="AF1109" s="32"/>
      <c r="AG1109" s="32"/>
      <c r="AH1109" s="32"/>
      <c r="AI1109" s="32"/>
      <c r="AJ1109" s="32"/>
    </row>
    <row r="1110" spans="1:36" ht="18.75" customHeight="1">
      <c r="A1110" s="86" t="s">
        <v>722</v>
      </c>
      <c r="B1110" s="67">
        <v>841</v>
      </c>
      <c r="C1110" s="56" t="s">
        <v>729</v>
      </c>
      <c r="D1110" s="56" t="s">
        <v>153</v>
      </c>
      <c r="E1110" s="56" t="s">
        <v>516</v>
      </c>
      <c r="F1110" s="56" t="s">
        <v>233</v>
      </c>
      <c r="G1110" s="83">
        <v>6249.1</v>
      </c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  <c r="R1110" s="32"/>
      <c r="S1110" s="32"/>
      <c r="T1110" s="32"/>
      <c r="U1110" s="32"/>
      <c r="V1110" s="32"/>
      <c r="W1110" s="32"/>
      <c r="X1110" s="32"/>
      <c r="Y1110" s="32"/>
      <c r="Z1110" s="32"/>
      <c r="AA1110" s="32"/>
      <c r="AB1110" s="32"/>
      <c r="AC1110" s="32"/>
      <c r="AD1110" s="32"/>
      <c r="AE1110" s="32"/>
      <c r="AF1110" s="32"/>
      <c r="AG1110" s="32"/>
      <c r="AH1110" s="32"/>
      <c r="AI1110" s="32"/>
      <c r="AJ1110" s="32"/>
    </row>
    <row r="1111" spans="1:36" ht="18" customHeight="1">
      <c r="A1111" s="97" t="s">
        <v>466</v>
      </c>
      <c r="B1111" s="67">
        <v>841</v>
      </c>
      <c r="C1111" s="56" t="s">
        <v>156</v>
      </c>
      <c r="D1111" s="56"/>
      <c r="E1111" s="56"/>
      <c r="F1111" s="56"/>
      <c r="G1111" s="82">
        <f>SUM(G1112)</f>
        <v>1100.4</v>
      </c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  <c r="R1111" s="32"/>
      <c r="S1111" s="32"/>
      <c r="T1111" s="32"/>
      <c r="U1111" s="32"/>
      <c r="V1111" s="32"/>
      <c r="W1111" s="32"/>
      <c r="X1111" s="32"/>
      <c r="Y1111" s="32"/>
      <c r="Z1111" s="32"/>
      <c r="AA1111" s="32"/>
      <c r="AB1111" s="32"/>
      <c r="AC1111" s="32"/>
      <c r="AD1111" s="32"/>
      <c r="AE1111" s="32"/>
      <c r="AF1111" s="32"/>
      <c r="AG1111" s="32"/>
      <c r="AH1111" s="32"/>
      <c r="AI1111" s="32"/>
      <c r="AJ1111" s="32"/>
    </row>
    <row r="1112" spans="1:36" ht="19.5" customHeight="1">
      <c r="A1112" s="97" t="s">
        <v>394</v>
      </c>
      <c r="B1112" s="67">
        <v>841</v>
      </c>
      <c r="C1112" s="56" t="s">
        <v>156</v>
      </c>
      <c r="D1112" s="56" t="s">
        <v>50</v>
      </c>
      <c r="E1112" s="56"/>
      <c r="F1112" s="56"/>
      <c r="G1112" s="82">
        <f>SUM(G1113)</f>
        <v>1100.4</v>
      </c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32"/>
      <c r="S1112" s="32"/>
      <c r="T1112" s="32"/>
      <c r="U1112" s="32"/>
      <c r="V1112" s="32"/>
      <c r="W1112" s="32"/>
      <c r="X1112" s="32"/>
      <c r="Y1112" s="32"/>
      <c r="Z1112" s="32"/>
      <c r="AA1112" s="32"/>
      <c r="AB1112" s="32"/>
      <c r="AC1112" s="32"/>
      <c r="AD1112" s="32"/>
      <c r="AE1112" s="32"/>
      <c r="AF1112" s="32"/>
      <c r="AG1112" s="32"/>
      <c r="AH1112" s="32"/>
      <c r="AI1112" s="32"/>
      <c r="AJ1112" s="32"/>
    </row>
    <row r="1113" spans="1:36" ht="19.5" customHeight="1">
      <c r="A1113" s="97" t="s">
        <v>395</v>
      </c>
      <c r="B1113" s="67">
        <v>841</v>
      </c>
      <c r="C1113" s="56" t="s">
        <v>156</v>
      </c>
      <c r="D1113" s="56" t="s">
        <v>50</v>
      </c>
      <c r="E1113" s="56" t="s">
        <v>277</v>
      </c>
      <c r="F1113" s="56"/>
      <c r="G1113" s="82">
        <f>SUM(G1114)</f>
        <v>1100.4</v>
      </c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  <c r="R1113" s="32"/>
      <c r="S1113" s="32"/>
      <c r="T1113" s="32"/>
      <c r="U1113" s="32"/>
      <c r="V1113" s="32"/>
      <c r="W1113" s="32"/>
      <c r="X1113" s="32"/>
      <c r="Y1113" s="32"/>
      <c r="Z1113" s="32"/>
      <c r="AA1113" s="32"/>
      <c r="AB1113" s="32"/>
      <c r="AC1113" s="32"/>
      <c r="AD1113" s="32"/>
      <c r="AE1113" s="32"/>
      <c r="AF1113" s="32"/>
      <c r="AG1113" s="32"/>
      <c r="AH1113" s="32"/>
      <c r="AI1113" s="32"/>
      <c r="AJ1113" s="32"/>
    </row>
    <row r="1114" spans="1:36" ht="18" customHeight="1">
      <c r="A1114" s="97" t="s">
        <v>564</v>
      </c>
      <c r="B1114" s="67">
        <v>841</v>
      </c>
      <c r="C1114" s="56" t="s">
        <v>156</v>
      </c>
      <c r="D1114" s="56" t="s">
        <v>50</v>
      </c>
      <c r="E1114" s="56" t="s">
        <v>278</v>
      </c>
      <c r="F1114" s="56"/>
      <c r="G1114" s="82">
        <f>SUM(G1115)</f>
        <v>1100.4</v>
      </c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  <c r="R1114" s="32"/>
      <c r="S1114" s="32"/>
      <c r="T1114" s="32"/>
      <c r="U1114" s="32"/>
      <c r="V1114" s="32"/>
      <c r="W1114" s="32"/>
      <c r="X1114" s="32"/>
      <c r="Y1114" s="32"/>
      <c r="Z1114" s="32"/>
      <c r="AA1114" s="32"/>
      <c r="AB1114" s="32"/>
      <c r="AC1114" s="32"/>
      <c r="AD1114" s="32"/>
      <c r="AE1114" s="32"/>
      <c r="AF1114" s="32"/>
      <c r="AG1114" s="32"/>
      <c r="AH1114" s="32"/>
      <c r="AI1114" s="32"/>
      <c r="AJ1114" s="32"/>
    </row>
    <row r="1115" spans="1:36" ht="19.5" customHeight="1">
      <c r="A1115" s="89" t="s">
        <v>274</v>
      </c>
      <c r="B1115" s="67">
        <v>841</v>
      </c>
      <c r="C1115" s="56" t="s">
        <v>156</v>
      </c>
      <c r="D1115" s="56" t="s">
        <v>50</v>
      </c>
      <c r="E1115" s="56" t="s">
        <v>278</v>
      </c>
      <c r="F1115" s="56" t="s">
        <v>764</v>
      </c>
      <c r="G1115" s="83">
        <v>1100.4</v>
      </c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  <c r="R1115" s="32"/>
      <c r="S1115" s="32"/>
      <c r="T1115" s="32"/>
      <c r="U1115" s="32"/>
      <c r="V1115" s="32"/>
      <c r="W1115" s="32"/>
      <c r="X1115" s="32"/>
      <c r="Y1115" s="32"/>
      <c r="Z1115" s="32"/>
      <c r="AA1115" s="32"/>
      <c r="AB1115" s="32"/>
      <c r="AC1115" s="32"/>
      <c r="AD1115" s="32"/>
      <c r="AE1115" s="32"/>
      <c r="AF1115" s="32"/>
      <c r="AG1115" s="32"/>
      <c r="AH1115" s="32"/>
      <c r="AI1115" s="32"/>
      <c r="AJ1115" s="32"/>
    </row>
    <row r="1116" spans="1:36" ht="16.5">
      <c r="A1116" s="97" t="s">
        <v>375</v>
      </c>
      <c r="B1116" s="67">
        <v>841</v>
      </c>
      <c r="C1116" s="68" t="s">
        <v>153</v>
      </c>
      <c r="D1116" s="68"/>
      <c r="E1116" s="56"/>
      <c r="F1116" s="56"/>
      <c r="G1116" s="82">
        <f>G1117+G1129+G1125+G1133</f>
        <v>167677.5</v>
      </c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  <c r="R1116" s="32"/>
      <c r="S1116" s="32"/>
      <c r="T1116" s="32"/>
      <c r="U1116" s="32"/>
      <c r="V1116" s="32"/>
      <c r="W1116" s="32"/>
      <c r="X1116" s="32"/>
      <c r="Y1116" s="32"/>
      <c r="Z1116" s="32"/>
      <c r="AA1116" s="32"/>
      <c r="AB1116" s="32"/>
      <c r="AC1116" s="32"/>
      <c r="AD1116" s="32"/>
      <c r="AE1116" s="32"/>
      <c r="AF1116" s="32"/>
      <c r="AG1116" s="32"/>
      <c r="AH1116" s="32"/>
      <c r="AI1116" s="32"/>
      <c r="AJ1116" s="32"/>
    </row>
    <row r="1117" spans="1:36" ht="16.5">
      <c r="A1117" s="97" t="s">
        <v>762</v>
      </c>
      <c r="B1117" s="67">
        <v>841</v>
      </c>
      <c r="C1117" s="56" t="s">
        <v>153</v>
      </c>
      <c r="D1117" s="56" t="s">
        <v>50</v>
      </c>
      <c r="E1117" s="56"/>
      <c r="F1117" s="56"/>
      <c r="G1117" s="82">
        <f>SUM(G1118,G1121)</f>
        <v>21721.600000000002</v>
      </c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  <c r="T1117" s="32"/>
      <c r="U1117" s="32"/>
      <c r="V1117" s="32"/>
      <c r="W1117" s="32"/>
      <c r="X1117" s="32"/>
      <c r="Y1117" s="32"/>
      <c r="Z1117" s="32"/>
      <c r="AA1117" s="32"/>
      <c r="AB1117" s="32"/>
      <c r="AC1117" s="32"/>
      <c r="AD1117" s="32"/>
      <c r="AE1117" s="32"/>
      <c r="AF1117" s="32"/>
      <c r="AG1117" s="32"/>
      <c r="AH1117" s="32"/>
      <c r="AI1117" s="32"/>
      <c r="AJ1117" s="32"/>
    </row>
    <row r="1118" spans="1:36" ht="18.75" customHeight="1">
      <c r="A1118" s="96" t="s">
        <v>474</v>
      </c>
      <c r="B1118" s="67">
        <v>841</v>
      </c>
      <c r="C1118" s="56" t="s">
        <v>153</v>
      </c>
      <c r="D1118" s="56" t="s">
        <v>50</v>
      </c>
      <c r="E1118" s="56" t="s">
        <v>251</v>
      </c>
      <c r="F1118" s="56"/>
      <c r="G1118" s="82">
        <f>SUM(G1119)</f>
        <v>18080.4</v>
      </c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32"/>
      <c r="S1118" s="32"/>
      <c r="T1118" s="32"/>
      <c r="U1118" s="32"/>
      <c r="V1118" s="32"/>
      <c r="W1118" s="32"/>
      <c r="X1118" s="32"/>
      <c r="Y1118" s="32"/>
      <c r="Z1118" s="32"/>
      <c r="AA1118" s="32"/>
      <c r="AB1118" s="32"/>
      <c r="AC1118" s="32"/>
      <c r="AD1118" s="32"/>
      <c r="AE1118" s="32"/>
      <c r="AF1118" s="32"/>
      <c r="AG1118" s="32"/>
      <c r="AH1118" s="32"/>
      <c r="AI1118" s="32"/>
      <c r="AJ1118" s="32"/>
    </row>
    <row r="1119" spans="1:36" ht="20.25" customHeight="1">
      <c r="A1119" s="97" t="s">
        <v>564</v>
      </c>
      <c r="B1119" s="67">
        <v>841</v>
      </c>
      <c r="C1119" s="56" t="s">
        <v>153</v>
      </c>
      <c r="D1119" s="56" t="s">
        <v>50</v>
      </c>
      <c r="E1119" s="56" t="s">
        <v>252</v>
      </c>
      <c r="F1119" s="56"/>
      <c r="G1119" s="82">
        <f>SUM(G1120)</f>
        <v>18080.4</v>
      </c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  <c r="R1119" s="32"/>
      <c r="S1119" s="32"/>
      <c r="T1119" s="32"/>
      <c r="U1119" s="32"/>
      <c r="V1119" s="32"/>
      <c r="W1119" s="32"/>
      <c r="X1119" s="32"/>
      <c r="Y1119" s="32"/>
      <c r="Z1119" s="32"/>
      <c r="AA1119" s="32"/>
      <c r="AB1119" s="32"/>
      <c r="AC1119" s="32"/>
      <c r="AD1119" s="32"/>
      <c r="AE1119" s="32"/>
      <c r="AF1119" s="32"/>
      <c r="AG1119" s="32"/>
      <c r="AH1119" s="32"/>
      <c r="AI1119" s="32"/>
      <c r="AJ1119" s="32"/>
    </row>
    <row r="1120" spans="1:36" ht="16.5">
      <c r="A1120" s="89" t="s">
        <v>92</v>
      </c>
      <c r="B1120" s="67">
        <v>841</v>
      </c>
      <c r="C1120" s="56" t="s">
        <v>153</v>
      </c>
      <c r="D1120" s="56" t="s">
        <v>50</v>
      </c>
      <c r="E1120" s="56" t="s">
        <v>252</v>
      </c>
      <c r="F1120" s="56" t="s">
        <v>764</v>
      </c>
      <c r="G1120" s="83">
        <v>18080.4</v>
      </c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  <c r="R1120" s="32"/>
      <c r="S1120" s="32"/>
      <c r="T1120" s="32"/>
      <c r="U1120" s="32"/>
      <c r="V1120" s="32"/>
      <c r="W1120" s="32"/>
      <c r="X1120" s="32"/>
      <c r="Y1120" s="32"/>
      <c r="Z1120" s="32"/>
      <c r="AA1120" s="32"/>
      <c r="AB1120" s="32"/>
      <c r="AC1120" s="32"/>
      <c r="AD1120" s="32"/>
      <c r="AE1120" s="32"/>
      <c r="AF1120" s="32"/>
      <c r="AG1120" s="32"/>
      <c r="AH1120" s="32"/>
      <c r="AI1120" s="32"/>
      <c r="AJ1120" s="32"/>
    </row>
    <row r="1121" spans="1:36" ht="21" customHeight="1">
      <c r="A1121" s="137" t="s">
        <v>540</v>
      </c>
      <c r="B1121" s="67">
        <v>841</v>
      </c>
      <c r="C1121" s="56" t="s">
        <v>153</v>
      </c>
      <c r="D1121" s="56" t="s">
        <v>50</v>
      </c>
      <c r="E1121" s="56" t="s">
        <v>492</v>
      </c>
      <c r="F1121" s="56"/>
      <c r="G1121" s="83">
        <f>G1122</f>
        <v>3641.2</v>
      </c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  <c r="S1121" s="32"/>
      <c r="T1121" s="32"/>
      <c r="U1121" s="32"/>
      <c r="V1121" s="32"/>
      <c r="W1121" s="32"/>
      <c r="X1121" s="32"/>
      <c r="Y1121" s="32"/>
      <c r="Z1121" s="32"/>
      <c r="AA1121" s="32"/>
      <c r="AB1121" s="32"/>
      <c r="AC1121" s="32"/>
      <c r="AD1121" s="32"/>
      <c r="AE1121" s="32"/>
      <c r="AF1121" s="32"/>
      <c r="AG1121" s="32"/>
      <c r="AH1121" s="32"/>
      <c r="AI1121" s="32"/>
      <c r="AJ1121" s="32"/>
    </row>
    <row r="1122" spans="1:36" ht="16.5">
      <c r="A1122" s="134" t="s">
        <v>537</v>
      </c>
      <c r="B1122" s="67">
        <v>841</v>
      </c>
      <c r="C1122" s="56" t="s">
        <v>153</v>
      </c>
      <c r="D1122" s="56" t="s">
        <v>50</v>
      </c>
      <c r="E1122" s="56" t="s">
        <v>644</v>
      </c>
      <c r="F1122" s="56"/>
      <c r="G1122" s="83">
        <f>G1123</f>
        <v>3641.2</v>
      </c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  <c r="R1122" s="32"/>
      <c r="S1122" s="32"/>
      <c r="T1122" s="32"/>
      <c r="U1122" s="32"/>
      <c r="V1122" s="32"/>
      <c r="W1122" s="32"/>
      <c r="X1122" s="32"/>
      <c r="Y1122" s="32"/>
      <c r="Z1122" s="32"/>
      <c r="AA1122" s="32"/>
      <c r="AB1122" s="32"/>
      <c r="AC1122" s="32"/>
      <c r="AD1122" s="32"/>
      <c r="AE1122" s="32"/>
      <c r="AF1122" s="32"/>
      <c r="AG1122" s="32"/>
      <c r="AH1122" s="32"/>
      <c r="AI1122" s="32"/>
      <c r="AJ1122" s="32"/>
    </row>
    <row r="1123" spans="1:36" ht="33">
      <c r="A1123" s="134" t="s">
        <v>538</v>
      </c>
      <c r="B1123" s="67">
        <v>841</v>
      </c>
      <c r="C1123" s="56" t="s">
        <v>153</v>
      </c>
      <c r="D1123" s="56" t="s">
        <v>50</v>
      </c>
      <c r="E1123" s="56" t="s">
        <v>539</v>
      </c>
      <c r="F1123" s="56"/>
      <c r="G1123" s="83">
        <f>G1124</f>
        <v>3641.2</v>
      </c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32"/>
      <c r="S1123" s="32"/>
      <c r="T1123" s="32"/>
      <c r="U1123" s="32"/>
      <c r="V1123" s="32"/>
      <c r="W1123" s="32"/>
      <c r="X1123" s="32"/>
      <c r="Y1123" s="32"/>
      <c r="Z1123" s="32"/>
      <c r="AA1123" s="32"/>
      <c r="AB1123" s="32"/>
      <c r="AC1123" s="32"/>
      <c r="AD1123" s="32"/>
      <c r="AE1123" s="32"/>
      <c r="AF1123" s="32"/>
      <c r="AG1123" s="32"/>
      <c r="AH1123" s="32"/>
      <c r="AI1123" s="32"/>
      <c r="AJ1123" s="32"/>
    </row>
    <row r="1124" spans="1:36" ht="16.5">
      <c r="A1124" s="89" t="s">
        <v>92</v>
      </c>
      <c r="B1124" s="67">
        <v>841</v>
      </c>
      <c r="C1124" s="56" t="s">
        <v>153</v>
      </c>
      <c r="D1124" s="56" t="s">
        <v>50</v>
      </c>
      <c r="E1124" s="56" t="s">
        <v>539</v>
      </c>
      <c r="F1124" s="56" t="s">
        <v>764</v>
      </c>
      <c r="G1124" s="83">
        <v>3641.2</v>
      </c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  <c r="R1124" s="32"/>
      <c r="S1124" s="32"/>
      <c r="T1124" s="32"/>
      <c r="U1124" s="32"/>
      <c r="V1124" s="32"/>
      <c r="W1124" s="32"/>
      <c r="X1124" s="32"/>
      <c r="Y1124" s="32"/>
      <c r="Z1124" s="32"/>
      <c r="AA1124" s="32"/>
      <c r="AB1124" s="32"/>
      <c r="AC1124" s="32"/>
      <c r="AD1124" s="32"/>
      <c r="AE1124" s="32"/>
      <c r="AF1124" s="32"/>
      <c r="AG1124" s="32"/>
      <c r="AH1124" s="32"/>
      <c r="AI1124" s="32"/>
      <c r="AJ1124" s="32"/>
    </row>
    <row r="1125" spans="1:36" ht="16.5">
      <c r="A1125" s="97" t="s">
        <v>893</v>
      </c>
      <c r="B1125" s="67">
        <v>841</v>
      </c>
      <c r="C1125" s="56" t="s">
        <v>153</v>
      </c>
      <c r="D1125" s="56" t="s">
        <v>51</v>
      </c>
      <c r="E1125" s="56"/>
      <c r="F1125" s="56"/>
      <c r="G1125" s="83">
        <f>G1126</f>
        <v>2682.5</v>
      </c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  <c r="R1125" s="32"/>
      <c r="S1125" s="32"/>
      <c r="T1125" s="32"/>
      <c r="U1125" s="32"/>
      <c r="V1125" s="32"/>
      <c r="W1125" s="32"/>
      <c r="X1125" s="32"/>
      <c r="Y1125" s="32"/>
      <c r="Z1125" s="32"/>
      <c r="AA1125" s="32"/>
      <c r="AB1125" s="32"/>
      <c r="AC1125" s="32"/>
      <c r="AD1125" s="32"/>
      <c r="AE1125" s="32"/>
      <c r="AF1125" s="32"/>
      <c r="AG1125" s="32"/>
      <c r="AH1125" s="32"/>
      <c r="AI1125" s="32"/>
      <c r="AJ1125" s="32"/>
    </row>
    <row r="1126" spans="1:36" ht="16.5">
      <c r="A1126" s="97" t="s">
        <v>894</v>
      </c>
      <c r="B1126" s="67">
        <v>841</v>
      </c>
      <c r="C1126" s="56" t="s">
        <v>153</v>
      </c>
      <c r="D1126" s="56" t="s">
        <v>51</v>
      </c>
      <c r="E1126" s="56" t="s">
        <v>255</v>
      </c>
      <c r="F1126" s="56"/>
      <c r="G1126" s="83">
        <f>G1127</f>
        <v>2682.5</v>
      </c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  <c r="R1126" s="32"/>
      <c r="S1126" s="32"/>
      <c r="T1126" s="32"/>
      <c r="U1126" s="32"/>
      <c r="V1126" s="32"/>
      <c r="W1126" s="32"/>
      <c r="X1126" s="32"/>
      <c r="Y1126" s="32"/>
      <c r="Z1126" s="32"/>
      <c r="AA1126" s="32"/>
      <c r="AB1126" s="32"/>
      <c r="AC1126" s="32"/>
      <c r="AD1126" s="32"/>
      <c r="AE1126" s="32"/>
      <c r="AF1126" s="32"/>
      <c r="AG1126" s="32"/>
      <c r="AH1126" s="32"/>
      <c r="AI1126" s="32"/>
      <c r="AJ1126" s="32"/>
    </row>
    <row r="1127" spans="1:36" ht="16.5">
      <c r="A1127" s="97" t="s">
        <v>759</v>
      </c>
      <c r="B1127" s="67">
        <v>841</v>
      </c>
      <c r="C1127" s="56" t="s">
        <v>153</v>
      </c>
      <c r="D1127" s="56" t="s">
        <v>51</v>
      </c>
      <c r="E1127" s="56" t="s">
        <v>256</v>
      </c>
      <c r="F1127" s="56"/>
      <c r="G1127" s="83">
        <f>G1128</f>
        <v>2682.5</v>
      </c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  <c r="R1127" s="32"/>
      <c r="S1127" s="32"/>
      <c r="T1127" s="32"/>
      <c r="U1127" s="32"/>
      <c r="V1127" s="32"/>
      <c r="W1127" s="32"/>
      <c r="X1127" s="32"/>
      <c r="Y1127" s="32"/>
      <c r="Z1127" s="32"/>
      <c r="AA1127" s="32"/>
      <c r="AB1127" s="32"/>
      <c r="AC1127" s="32"/>
      <c r="AD1127" s="32"/>
      <c r="AE1127" s="32"/>
      <c r="AF1127" s="32"/>
      <c r="AG1127" s="32"/>
      <c r="AH1127" s="32"/>
      <c r="AI1127" s="32"/>
      <c r="AJ1127" s="32"/>
    </row>
    <row r="1128" spans="1:36" ht="16.5">
      <c r="A1128" s="89" t="s">
        <v>92</v>
      </c>
      <c r="B1128" s="67">
        <v>841</v>
      </c>
      <c r="C1128" s="56" t="s">
        <v>153</v>
      </c>
      <c r="D1128" s="56" t="s">
        <v>51</v>
      </c>
      <c r="E1128" s="56" t="s">
        <v>256</v>
      </c>
      <c r="F1128" s="56" t="s">
        <v>764</v>
      </c>
      <c r="G1128" s="83">
        <v>2682.5</v>
      </c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  <c r="R1128" s="32"/>
      <c r="S1128" s="32"/>
      <c r="T1128" s="32"/>
      <c r="U1128" s="32"/>
      <c r="V1128" s="32"/>
      <c r="W1128" s="32"/>
      <c r="X1128" s="32"/>
      <c r="Y1128" s="32"/>
      <c r="Z1128" s="32"/>
      <c r="AA1128" s="32"/>
      <c r="AB1128" s="32"/>
      <c r="AC1128" s="32"/>
      <c r="AD1128" s="32"/>
      <c r="AE1128" s="32"/>
      <c r="AF1128" s="32"/>
      <c r="AG1128" s="32"/>
      <c r="AH1128" s="32"/>
      <c r="AI1128" s="32"/>
      <c r="AJ1128" s="32"/>
    </row>
    <row r="1129" spans="1:36" ht="16.5" hidden="1">
      <c r="A1129" s="96" t="s">
        <v>712</v>
      </c>
      <c r="B1129" s="67">
        <v>841</v>
      </c>
      <c r="C1129" s="56" t="s">
        <v>153</v>
      </c>
      <c r="D1129" s="56" t="s">
        <v>153</v>
      </c>
      <c r="E1129" s="56"/>
      <c r="F1129" s="56"/>
      <c r="G1129" s="83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32"/>
      <c r="S1129" s="32"/>
      <c r="T1129" s="32"/>
      <c r="U1129" s="32"/>
      <c r="V1129" s="32"/>
      <c r="W1129" s="32"/>
      <c r="X1129" s="32"/>
      <c r="Y1129" s="32"/>
      <c r="Z1129" s="32"/>
      <c r="AA1129" s="32"/>
      <c r="AB1129" s="32"/>
      <c r="AC1129" s="32"/>
      <c r="AD1129" s="32"/>
      <c r="AE1129" s="32"/>
      <c r="AF1129" s="32"/>
      <c r="AG1129" s="32"/>
      <c r="AH1129" s="32"/>
      <c r="AI1129" s="32"/>
      <c r="AJ1129" s="32"/>
    </row>
    <row r="1130" spans="1:36" ht="16.5" hidden="1">
      <c r="A1130" s="86" t="s">
        <v>454</v>
      </c>
      <c r="B1130" s="67">
        <v>841</v>
      </c>
      <c r="C1130" s="56" t="s">
        <v>153</v>
      </c>
      <c r="D1130" s="56" t="s">
        <v>153</v>
      </c>
      <c r="E1130" s="56" t="s">
        <v>555</v>
      </c>
      <c r="F1130" s="56"/>
      <c r="G1130" s="83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  <c r="R1130" s="32"/>
      <c r="S1130" s="32"/>
      <c r="T1130" s="32"/>
      <c r="U1130" s="32"/>
      <c r="V1130" s="32"/>
      <c r="W1130" s="32"/>
      <c r="X1130" s="32"/>
      <c r="Y1130" s="32"/>
      <c r="Z1130" s="32"/>
      <c r="AA1130" s="32"/>
      <c r="AB1130" s="32"/>
      <c r="AC1130" s="32"/>
      <c r="AD1130" s="32"/>
      <c r="AE1130" s="32"/>
      <c r="AF1130" s="32"/>
      <c r="AG1130" s="32"/>
      <c r="AH1130" s="32"/>
      <c r="AI1130" s="32"/>
      <c r="AJ1130" s="32"/>
    </row>
    <row r="1131" spans="1:36" ht="33" hidden="1">
      <c r="A1131" s="89" t="s">
        <v>743</v>
      </c>
      <c r="B1131" s="67">
        <v>841</v>
      </c>
      <c r="C1131" s="56" t="s">
        <v>153</v>
      </c>
      <c r="D1131" s="56" t="s">
        <v>153</v>
      </c>
      <c r="E1131" s="56" t="s">
        <v>191</v>
      </c>
      <c r="F1131" s="56"/>
      <c r="G1131" s="83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  <c r="R1131" s="32"/>
      <c r="S1131" s="32"/>
      <c r="T1131" s="32"/>
      <c r="U1131" s="32"/>
      <c r="V1131" s="32"/>
      <c r="W1131" s="32"/>
      <c r="X1131" s="32"/>
      <c r="Y1131" s="32"/>
      <c r="Z1131" s="32"/>
      <c r="AA1131" s="32"/>
      <c r="AB1131" s="32"/>
      <c r="AC1131" s="32"/>
      <c r="AD1131" s="32"/>
      <c r="AE1131" s="32"/>
      <c r="AF1131" s="32"/>
      <c r="AG1131" s="32"/>
      <c r="AH1131" s="32"/>
      <c r="AI1131" s="32"/>
      <c r="AJ1131" s="32"/>
    </row>
    <row r="1132" spans="1:36" ht="33" hidden="1">
      <c r="A1132" s="96" t="s">
        <v>688</v>
      </c>
      <c r="B1132" s="67">
        <v>841</v>
      </c>
      <c r="C1132" s="56" t="s">
        <v>153</v>
      </c>
      <c r="D1132" s="56" t="s">
        <v>153</v>
      </c>
      <c r="E1132" s="56" t="s">
        <v>191</v>
      </c>
      <c r="F1132" s="56" t="s">
        <v>419</v>
      </c>
      <c r="G1132" s="83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  <c r="R1132" s="32"/>
      <c r="S1132" s="32"/>
      <c r="T1132" s="32"/>
      <c r="U1132" s="32"/>
      <c r="V1132" s="32"/>
      <c r="W1132" s="32"/>
      <c r="X1132" s="32"/>
      <c r="Y1132" s="32"/>
      <c r="Z1132" s="32"/>
      <c r="AA1132" s="32"/>
      <c r="AB1132" s="32"/>
      <c r="AC1132" s="32"/>
      <c r="AD1132" s="32"/>
      <c r="AE1132" s="32"/>
      <c r="AF1132" s="32"/>
      <c r="AG1132" s="32"/>
      <c r="AH1132" s="32"/>
      <c r="AI1132" s="32"/>
      <c r="AJ1132" s="32"/>
    </row>
    <row r="1133" spans="1:36" ht="16.5">
      <c r="A1133" s="91" t="s">
        <v>901</v>
      </c>
      <c r="B1133" s="67">
        <v>841</v>
      </c>
      <c r="C1133" s="56" t="s">
        <v>153</v>
      </c>
      <c r="D1133" s="56" t="s">
        <v>153</v>
      </c>
      <c r="E1133" s="56"/>
      <c r="F1133" s="56"/>
      <c r="G1133" s="83">
        <f>G1134</f>
        <v>143273.4</v>
      </c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  <c r="R1133" s="32"/>
      <c r="S1133" s="32"/>
      <c r="T1133" s="32"/>
      <c r="U1133" s="32"/>
      <c r="V1133" s="32"/>
      <c r="W1133" s="32"/>
      <c r="X1133" s="32"/>
      <c r="Y1133" s="32"/>
      <c r="Z1133" s="32"/>
      <c r="AA1133" s="32"/>
      <c r="AB1133" s="32"/>
      <c r="AC1133" s="32"/>
      <c r="AD1133" s="32"/>
      <c r="AE1133" s="32"/>
      <c r="AF1133" s="32"/>
      <c r="AG1133" s="32"/>
      <c r="AH1133" s="32"/>
      <c r="AI1133" s="32"/>
      <c r="AJ1133" s="32"/>
    </row>
    <row r="1134" spans="1:36" ht="37.5" customHeight="1">
      <c r="A1134" s="138" t="s">
        <v>117</v>
      </c>
      <c r="B1134" s="67">
        <v>841</v>
      </c>
      <c r="C1134" s="56" t="s">
        <v>153</v>
      </c>
      <c r="D1134" s="56" t="s">
        <v>153</v>
      </c>
      <c r="E1134" s="56" t="s">
        <v>101</v>
      </c>
      <c r="F1134" s="56"/>
      <c r="G1134" s="83">
        <f>G1135</f>
        <v>143273.4</v>
      </c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  <c r="S1134" s="32"/>
      <c r="T1134" s="32"/>
      <c r="U1134" s="32"/>
      <c r="V1134" s="32"/>
      <c r="W1134" s="32"/>
      <c r="X1134" s="32"/>
      <c r="Y1134" s="32"/>
      <c r="Z1134" s="32"/>
      <c r="AA1134" s="32"/>
      <c r="AB1134" s="32"/>
      <c r="AC1134" s="32"/>
      <c r="AD1134" s="32"/>
      <c r="AE1134" s="32"/>
      <c r="AF1134" s="32"/>
      <c r="AG1134" s="32"/>
      <c r="AH1134" s="32"/>
      <c r="AI1134" s="32"/>
      <c r="AJ1134" s="32"/>
    </row>
    <row r="1135" spans="1:36" ht="31.5" customHeight="1">
      <c r="A1135" s="133" t="s">
        <v>118</v>
      </c>
      <c r="B1135" s="67">
        <v>841</v>
      </c>
      <c r="C1135" s="56" t="s">
        <v>153</v>
      </c>
      <c r="D1135" s="56" t="s">
        <v>153</v>
      </c>
      <c r="E1135" s="56" t="s">
        <v>100</v>
      </c>
      <c r="F1135" s="56"/>
      <c r="G1135" s="83">
        <f>G1136</f>
        <v>143273.4</v>
      </c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  <c r="R1135" s="32"/>
      <c r="S1135" s="32"/>
      <c r="T1135" s="32"/>
      <c r="U1135" s="32"/>
      <c r="V1135" s="32"/>
      <c r="W1135" s="32"/>
      <c r="X1135" s="32"/>
      <c r="Y1135" s="32"/>
      <c r="Z1135" s="32"/>
      <c r="AA1135" s="32"/>
      <c r="AB1135" s="32"/>
      <c r="AC1135" s="32"/>
      <c r="AD1135" s="32"/>
      <c r="AE1135" s="32"/>
      <c r="AF1135" s="32"/>
      <c r="AG1135" s="32"/>
      <c r="AH1135" s="32"/>
      <c r="AI1135" s="32"/>
      <c r="AJ1135" s="32"/>
    </row>
    <row r="1136" spans="1:36" ht="16.5">
      <c r="A1136" s="89" t="s">
        <v>92</v>
      </c>
      <c r="B1136" s="67">
        <v>841</v>
      </c>
      <c r="C1136" s="56" t="s">
        <v>153</v>
      </c>
      <c r="D1136" s="56" t="s">
        <v>153</v>
      </c>
      <c r="E1136" s="56" t="s">
        <v>100</v>
      </c>
      <c r="F1136" s="56" t="s">
        <v>764</v>
      </c>
      <c r="G1136" s="83">
        <v>143273.4</v>
      </c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  <c r="R1136" s="32"/>
      <c r="S1136" s="32"/>
      <c r="T1136" s="32"/>
      <c r="U1136" s="32"/>
      <c r="V1136" s="32"/>
      <c r="W1136" s="32"/>
      <c r="X1136" s="32"/>
      <c r="Y1136" s="32"/>
      <c r="Z1136" s="32"/>
      <c r="AA1136" s="32"/>
      <c r="AB1136" s="32"/>
      <c r="AC1136" s="32"/>
      <c r="AD1136" s="32"/>
      <c r="AE1136" s="32"/>
      <c r="AF1136" s="32"/>
      <c r="AG1136" s="32"/>
      <c r="AH1136" s="32"/>
      <c r="AI1136" s="32"/>
      <c r="AJ1136" s="32"/>
    </row>
    <row r="1137" spans="1:36" s="39" customFormat="1" ht="16.5">
      <c r="A1137" s="98" t="s">
        <v>208</v>
      </c>
      <c r="B1137" s="67">
        <v>841</v>
      </c>
      <c r="C1137" s="56"/>
      <c r="D1137" s="56"/>
      <c r="E1137" s="56"/>
      <c r="F1137" s="56"/>
      <c r="G1137" s="82">
        <f>G1154+G1225+G1250+G1262+G1219+G1138+G1272+G1144+G1149</f>
        <v>820856.0999999999</v>
      </c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  <c r="R1137" s="32"/>
      <c r="S1137" s="32"/>
      <c r="T1137" s="32"/>
      <c r="U1137" s="32"/>
      <c r="V1137" s="32"/>
      <c r="W1137" s="32"/>
      <c r="X1137" s="32"/>
      <c r="Y1137" s="32"/>
      <c r="Z1137" s="32"/>
      <c r="AA1137" s="32"/>
      <c r="AB1137" s="32"/>
      <c r="AC1137" s="32"/>
      <c r="AD1137" s="32"/>
      <c r="AE1137" s="32"/>
      <c r="AF1137" s="32"/>
      <c r="AG1137" s="32"/>
      <c r="AH1137" s="32"/>
      <c r="AI1137" s="32"/>
      <c r="AJ1137" s="32"/>
    </row>
    <row r="1138" spans="1:7" s="32" customFormat="1" ht="16.5" hidden="1">
      <c r="A1138" s="86" t="s">
        <v>639</v>
      </c>
      <c r="B1138" s="67">
        <v>841</v>
      </c>
      <c r="C1138" s="56" t="s">
        <v>53</v>
      </c>
      <c r="D1138" s="56"/>
      <c r="E1138" s="56"/>
      <c r="F1138" s="56"/>
      <c r="G1138" s="82">
        <f>G1139</f>
        <v>0</v>
      </c>
    </row>
    <row r="1139" spans="1:7" s="32" customFormat="1" ht="16.5" hidden="1">
      <c r="A1139" s="97" t="s">
        <v>513</v>
      </c>
      <c r="B1139" s="67">
        <v>841</v>
      </c>
      <c r="C1139" s="56" t="s">
        <v>53</v>
      </c>
      <c r="D1139" s="56" t="s">
        <v>730</v>
      </c>
      <c r="E1139" s="56"/>
      <c r="F1139" s="56"/>
      <c r="G1139" s="82">
        <f>G1140</f>
        <v>0</v>
      </c>
    </row>
    <row r="1140" spans="1:7" s="32" customFormat="1" ht="33" hidden="1">
      <c r="A1140" s="89" t="s">
        <v>345</v>
      </c>
      <c r="B1140" s="67">
        <v>841</v>
      </c>
      <c r="C1140" s="56" t="s">
        <v>53</v>
      </c>
      <c r="D1140" s="56" t="s">
        <v>730</v>
      </c>
      <c r="E1140" s="56" t="s">
        <v>573</v>
      </c>
      <c r="F1140" s="56"/>
      <c r="G1140" s="82">
        <f>G1141</f>
        <v>0</v>
      </c>
    </row>
    <row r="1141" spans="1:7" s="32" customFormat="1" ht="16.5" hidden="1">
      <c r="A1141" s="89" t="s">
        <v>35</v>
      </c>
      <c r="B1141" s="67">
        <v>841</v>
      </c>
      <c r="C1141" s="56" t="s">
        <v>53</v>
      </c>
      <c r="D1141" s="56" t="s">
        <v>730</v>
      </c>
      <c r="E1141" s="56" t="s">
        <v>59</v>
      </c>
      <c r="F1141" s="56"/>
      <c r="G1141" s="82">
        <f>G1142</f>
        <v>0</v>
      </c>
    </row>
    <row r="1142" spans="1:7" s="32" customFormat="1" ht="16.5" hidden="1">
      <c r="A1142" s="89" t="s">
        <v>425</v>
      </c>
      <c r="B1142" s="67">
        <v>841</v>
      </c>
      <c r="C1142" s="56" t="s">
        <v>53</v>
      </c>
      <c r="D1142" s="56" t="s">
        <v>730</v>
      </c>
      <c r="E1142" s="56" t="s">
        <v>64</v>
      </c>
      <c r="F1142" s="56"/>
      <c r="G1142" s="82">
        <f>G1143</f>
        <v>0</v>
      </c>
    </row>
    <row r="1143" spans="1:7" s="32" customFormat="1" ht="16.5" hidden="1">
      <c r="A1143" s="96" t="s">
        <v>348</v>
      </c>
      <c r="B1143" s="67">
        <v>841</v>
      </c>
      <c r="C1143" s="56" t="s">
        <v>53</v>
      </c>
      <c r="D1143" s="56" t="s">
        <v>730</v>
      </c>
      <c r="E1143" s="56" t="s">
        <v>64</v>
      </c>
      <c r="F1143" s="56" t="s">
        <v>77</v>
      </c>
      <c r="G1143" s="83"/>
    </row>
    <row r="1144" spans="1:7" s="32" customFormat="1" ht="16.5">
      <c r="A1144" s="96" t="s">
        <v>94</v>
      </c>
      <c r="B1144" s="67">
        <v>841</v>
      </c>
      <c r="C1144" s="56" t="s">
        <v>50</v>
      </c>
      <c r="D1144" s="56"/>
      <c r="E1144" s="56"/>
      <c r="F1144" s="56"/>
      <c r="G1144" s="83">
        <f>G1145</f>
        <v>89</v>
      </c>
    </row>
    <row r="1145" spans="1:7" s="32" customFormat="1" ht="16.5">
      <c r="A1145" s="97" t="s">
        <v>483</v>
      </c>
      <c r="B1145" s="67">
        <v>841</v>
      </c>
      <c r="C1145" s="56" t="s">
        <v>50</v>
      </c>
      <c r="D1145" s="56" t="s">
        <v>710</v>
      </c>
      <c r="E1145" s="56"/>
      <c r="F1145" s="56"/>
      <c r="G1145" s="83">
        <f>G1146</f>
        <v>89</v>
      </c>
    </row>
    <row r="1146" spans="1:7" s="32" customFormat="1" ht="16.5">
      <c r="A1146" s="89" t="s">
        <v>35</v>
      </c>
      <c r="B1146" s="67">
        <v>841</v>
      </c>
      <c r="C1146" s="56" t="s">
        <v>50</v>
      </c>
      <c r="D1146" s="56" t="s">
        <v>710</v>
      </c>
      <c r="E1146" s="56" t="s">
        <v>59</v>
      </c>
      <c r="F1146" s="56"/>
      <c r="G1146" s="83">
        <f>G1147</f>
        <v>89</v>
      </c>
    </row>
    <row r="1147" spans="1:7" s="32" customFormat="1" ht="16.5">
      <c r="A1147" s="89" t="s">
        <v>425</v>
      </c>
      <c r="B1147" s="67">
        <v>841</v>
      </c>
      <c r="C1147" s="56" t="s">
        <v>50</v>
      </c>
      <c r="D1147" s="56" t="s">
        <v>710</v>
      </c>
      <c r="E1147" s="56" t="s">
        <v>64</v>
      </c>
      <c r="F1147" s="56"/>
      <c r="G1147" s="83">
        <f>G1148</f>
        <v>89</v>
      </c>
    </row>
    <row r="1148" spans="1:7" s="32" customFormat="1" ht="16.5">
      <c r="A1148" s="96" t="s">
        <v>348</v>
      </c>
      <c r="B1148" s="67">
        <v>841</v>
      </c>
      <c r="C1148" s="56" t="s">
        <v>50</v>
      </c>
      <c r="D1148" s="56" t="s">
        <v>710</v>
      </c>
      <c r="E1148" s="56" t="s">
        <v>64</v>
      </c>
      <c r="F1148" s="56" t="s">
        <v>77</v>
      </c>
      <c r="G1148" s="83">
        <v>89</v>
      </c>
    </row>
    <row r="1149" spans="1:7" s="32" customFormat="1" ht="16.5">
      <c r="A1149" s="96" t="s">
        <v>639</v>
      </c>
      <c r="B1149" s="67">
        <v>841</v>
      </c>
      <c r="C1149" s="56" t="s">
        <v>53</v>
      </c>
      <c r="D1149" s="56"/>
      <c r="E1149" s="56"/>
      <c r="F1149" s="56"/>
      <c r="G1149" s="83">
        <f>G1150</f>
        <v>470</v>
      </c>
    </row>
    <row r="1150" spans="1:7" s="32" customFormat="1" ht="16.5">
      <c r="A1150" s="96" t="s">
        <v>640</v>
      </c>
      <c r="B1150" s="67">
        <v>841</v>
      </c>
      <c r="C1150" s="56" t="s">
        <v>53</v>
      </c>
      <c r="D1150" s="56" t="s">
        <v>730</v>
      </c>
      <c r="E1150" s="56"/>
      <c r="F1150" s="56"/>
      <c r="G1150" s="83">
        <f>G1151</f>
        <v>470</v>
      </c>
    </row>
    <row r="1151" spans="1:7" s="32" customFormat="1" ht="16.5">
      <c r="A1151" s="96" t="s">
        <v>7</v>
      </c>
      <c r="B1151" s="67">
        <v>841</v>
      </c>
      <c r="C1151" s="56" t="s">
        <v>53</v>
      </c>
      <c r="D1151" s="56" t="s">
        <v>730</v>
      </c>
      <c r="E1151" s="56" t="s">
        <v>59</v>
      </c>
      <c r="F1151" s="56"/>
      <c r="G1151" s="83">
        <f>G1152</f>
        <v>470</v>
      </c>
    </row>
    <row r="1152" spans="1:7" s="32" customFormat="1" ht="16.5">
      <c r="A1152" s="96" t="s">
        <v>130</v>
      </c>
      <c r="B1152" s="67">
        <v>841</v>
      </c>
      <c r="C1152" s="56" t="s">
        <v>53</v>
      </c>
      <c r="D1152" s="56" t="s">
        <v>730</v>
      </c>
      <c r="E1152" s="56" t="s">
        <v>64</v>
      </c>
      <c r="F1152" s="56"/>
      <c r="G1152" s="83">
        <f>G1153</f>
        <v>470</v>
      </c>
    </row>
    <row r="1153" spans="1:7" s="32" customFormat="1" ht="16.5">
      <c r="A1153" s="96" t="s">
        <v>568</v>
      </c>
      <c r="B1153" s="67">
        <v>841</v>
      </c>
      <c r="C1153" s="56" t="s">
        <v>53</v>
      </c>
      <c r="D1153" s="56" t="s">
        <v>730</v>
      </c>
      <c r="E1153" s="56" t="s">
        <v>64</v>
      </c>
      <c r="F1153" s="56" t="s">
        <v>77</v>
      </c>
      <c r="G1153" s="83">
        <v>470</v>
      </c>
    </row>
    <row r="1154" spans="1:36" s="40" customFormat="1" ht="18.75" customHeight="1">
      <c r="A1154" s="89" t="s">
        <v>571</v>
      </c>
      <c r="B1154" s="67">
        <v>841</v>
      </c>
      <c r="C1154" s="56" t="s">
        <v>62</v>
      </c>
      <c r="D1154" s="56"/>
      <c r="E1154" s="56"/>
      <c r="F1154" s="56"/>
      <c r="G1154" s="82">
        <f>G1155+G1173+G1191+G1168</f>
        <v>734247.9999999999</v>
      </c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  <c r="R1154" s="32"/>
      <c r="S1154" s="32"/>
      <c r="T1154" s="32"/>
      <c r="U1154" s="32"/>
      <c r="V1154" s="32"/>
      <c r="W1154" s="32"/>
      <c r="X1154" s="32"/>
      <c r="Y1154" s="32"/>
      <c r="Z1154" s="32"/>
      <c r="AA1154" s="32"/>
      <c r="AB1154" s="32"/>
      <c r="AC1154" s="32"/>
      <c r="AD1154" s="32"/>
      <c r="AE1154" s="32"/>
      <c r="AF1154" s="32"/>
      <c r="AG1154" s="32"/>
      <c r="AH1154" s="32"/>
      <c r="AI1154" s="32"/>
      <c r="AJ1154" s="32"/>
    </row>
    <row r="1155" spans="1:36" ht="18" customHeight="1" hidden="1">
      <c r="A1155" s="97" t="s">
        <v>160</v>
      </c>
      <c r="B1155" s="67">
        <v>841</v>
      </c>
      <c r="C1155" s="56" t="s">
        <v>155</v>
      </c>
      <c r="D1155" s="56" t="s">
        <v>50</v>
      </c>
      <c r="E1155" s="56"/>
      <c r="F1155" s="56"/>
      <c r="G1155" s="82">
        <f>SUM(G1156)</f>
        <v>0</v>
      </c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  <c r="R1155" s="32"/>
      <c r="S1155" s="32"/>
      <c r="T1155" s="32"/>
      <c r="U1155" s="32"/>
      <c r="V1155" s="32"/>
      <c r="W1155" s="32"/>
      <c r="X1155" s="32"/>
      <c r="Y1155" s="32"/>
      <c r="Z1155" s="32"/>
      <c r="AA1155" s="32"/>
      <c r="AB1155" s="32"/>
      <c r="AC1155" s="32"/>
      <c r="AD1155" s="32"/>
      <c r="AE1155" s="32"/>
      <c r="AF1155" s="32"/>
      <c r="AG1155" s="32"/>
      <c r="AH1155" s="32"/>
      <c r="AI1155" s="32"/>
      <c r="AJ1155" s="32"/>
    </row>
    <row r="1156" spans="1:36" ht="18" customHeight="1" hidden="1">
      <c r="A1156" s="89" t="s">
        <v>345</v>
      </c>
      <c r="B1156" s="67">
        <v>841</v>
      </c>
      <c r="C1156" s="56" t="s">
        <v>155</v>
      </c>
      <c r="D1156" s="56" t="s">
        <v>50</v>
      </c>
      <c r="E1156" s="56" t="s">
        <v>573</v>
      </c>
      <c r="F1156" s="56"/>
      <c r="G1156" s="82">
        <f>SUM(G1161,G1157)</f>
        <v>0</v>
      </c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  <c r="R1156" s="32"/>
      <c r="S1156" s="32"/>
      <c r="T1156" s="32"/>
      <c r="U1156" s="32"/>
      <c r="V1156" s="32"/>
      <c r="W1156" s="32"/>
      <c r="X1156" s="32"/>
      <c r="Y1156" s="32"/>
      <c r="Z1156" s="32"/>
      <c r="AA1156" s="32"/>
      <c r="AB1156" s="32"/>
      <c r="AC1156" s="32"/>
      <c r="AD1156" s="32"/>
      <c r="AE1156" s="32"/>
      <c r="AF1156" s="32"/>
      <c r="AG1156" s="32"/>
      <c r="AH1156" s="32"/>
      <c r="AI1156" s="32"/>
      <c r="AJ1156" s="32"/>
    </row>
    <row r="1157" spans="1:36" ht="55.5" customHeight="1" hidden="1">
      <c r="A1157" s="89" t="s">
        <v>170</v>
      </c>
      <c r="B1157" s="67">
        <v>841</v>
      </c>
      <c r="C1157" s="56" t="s">
        <v>155</v>
      </c>
      <c r="D1157" s="56" t="s">
        <v>50</v>
      </c>
      <c r="E1157" s="56" t="s">
        <v>167</v>
      </c>
      <c r="F1157" s="56"/>
      <c r="G1157" s="82">
        <f>G1158</f>
        <v>0</v>
      </c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  <c r="R1157" s="32"/>
      <c r="S1157" s="32"/>
      <c r="T1157" s="32"/>
      <c r="U1157" s="32"/>
      <c r="V1157" s="32"/>
      <c r="W1157" s="32"/>
      <c r="X1157" s="32"/>
      <c r="Y1157" s="32"/>
      <c r="Z1157" s="32"/>
      <c r="AA1157" s="32"/>
      <c r="AB1157" s="32"/>
      <c r="AC1157" s="32"/>
      <c r="AD1157" s="32"/>
      <c r="AE1157" s="32"/>
      <c r="AF1157" s="32"/>
      <c r="AG1157" s="32"/>
      <c r="AH1157" s="32"/>
      <c r="AI1157" s="32"/>
      <c r="AJ1157" s="32"/>
    </row>
    <row r="1158" spans="1:36" ht="35.25" customHeight="1" hidden="1">
      <c r="A1158" s="89" t="s">
        <v>347</v>
      </c>
      <c r="B1158" s="67">
        <v>841</v>
      </c>
      <c r="C1158" s="56" t="s">
        <v>155</v>
      </c>
      <c r="D1158" s="56" t="s">
        <v>50</v>
      </c>
      <c r="E1158" s="56" t="s">
        <v>575</v>
      </c>
      <c r="F1158" s="56"/>
      <c r="G1158" s="82">
        <f>SUM(G1159:G1160)</f>
        <v>0</v>
      </c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  <c r="R1158" s="32"/>
      <c r="S1158" s="32"/>
      <c r="T1158" s="32"/>
      <c r="U1158" s="32"/>
      <c r="V1158" s="32"/>
      <c r="W1158" s="32"/>
      <c r="X1158" s="32"/>
      <c r="Y1158" s="32"/>
      <c r="Z1158" s="32"/>
      <c r="AA1158" s="32"/>
      <c r="AB1158" s="32"/>
      <c r="AC1158" s="32"/>
      <c r="AD1158" s="32"/>
      <c r="AE1158" s="32"/>
      <c r="AF1158" s="32"/>
      <c r="AG1158" s="32"/>
      <c r="AH1158" s="32"/>
      <c r="AI1158" s="32"/>
      <c r="AJ1158" s="32"/>
    </row>
    <row r="1159" spans="1:36" ht="21" customHeight="1" hidden="1">
      <c r="A1159" s="89" t="s">
        <v>402</v>
      </c>
      <c r="B1159" s="67">
        <v>841</v>
      </c>
      <c r="C1159" s="56" t="s">
        <v>155</v>
      </c>
      <c r="D1159" s="56" t="s">
        <v>50</v>
      </c>
      <c r="E1159" s="56" t="s">
        <v>575</v>
      </c>
      <c r="F1159" s="56" t="s">
        <v>173</v>
      </c>
      <c r="G1159" s="8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  <c r="R1159" s="32"/>
      <c r="S1159" s="32"/>
      <c r="T1159" s="32"/>
      <c r="U1159" s="32"/>
      <c r="V1159" s="32"/>
      <c r="W1159" s="32"/>
      <c r="X1159" s="32"/>
      <c r="Y1159" s="32"/>
      <c r="Z1159" s="32"/>
      <c r="AA1159" s="32"/>
      <c r="AB1159" s="32"/>
      <c r="AC1159" s="32"/>
      <c r="AD1159" s="32"/>
      <c r="AE1159" s="32"/>
      <c r="AF1159" s="32"/>
      <c r="AG1159" s="32"/>
      <c r="AH1159" s="32"/>
      <c r="AI1159" s="32"/>
      <c r="AJ1159" s="32"/>
    </row>
    <row r="1160" spans="1:36" ht="18.75" customHeight="1" hidden="1">
      <c r="A1160" s="89" t="s">
        <v>491</v>
      </c>
      <c r="B1160" s="67">
        <v>841</v>
      </c>
      <c r="C1160" s="56" t="s">
        <v>155</v>
      </c>
      <c r="D1160" s="56" t="s">
        <v>50</v>
      </c>
      <c r="E1160" s="56" t="s">
        <v>575</v>
      </c>
      <c r="F1160" s="56" t="s">
        <v>175</v>
      </c>
      <c r="G1160" s="8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  <c r="R1160" s="32"/>
      <c r="S1160" s="32"/>
      <c r="T1160" s="32"/>
      <c r="U1160" s="32"/>
      <c r="V1160" s="32"/>
      <c r="W1160" s="32"/>
      <c r="X1160" s="32"/>
      <c r="Y1160" s="32"/>
      <c r="Z1160" s="32"/>
      <c r="AA1160" s="32"/>
      <c r="AB1160" s="32"/>
      <c r="AC1160" s="32"/>
      <c r="AD1160" s="32"/>
      <c r="AE1160" s="32"/>
      <c r="AF1160" s="32"/>
      <c r="AG1160" s="32"/>
      <c r="AH1160" s="32"/>
      <c r="AI1160" s="32"/>
      <c r="AJ1160" s="32"/>
    </row>
    <row r="1161" spans="1:36" ht="18" customHeight="1" hidden="1">
      <c r="A1161" s="89" t="s">
        <v>35</v>
      </c>
      <c r="B1161" s="67">
        <v>841</v>
      </c>
      <c r="C1161" s="56" t="s">
        <v>155</v>
      </c>
      <c r="D1161" s="56" t="s">
        <v>50</v>
      </c>
      <c r="E1161" s="56" t="s">
        <v>59</v>
      </c>
      <c r="F1161" s="56"/>
      <c r="G1161" s="82">
        <f>SUM(G1162)</f>
        <v>0</v>
      </c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  <c r="R1161" s="32"/>
      <c r="S1161" s="32"/>
      <c r="T1161" s="32"/>
      <c r="U1161" s="32"/>
      <c r="V1161" s="32"/>
      <c r="W1161" s="32"/>
      <c r="X1161" s="32"/>
      <c r="Y1161" s="32"/>
      <c r="Z1161" s="32"/>
      <c r="AA1161" s="32"/>
      <c r="AB1161" s="32"/>
      <c r="AC1161" s="32"/>
      <c r="AD1161" s="32"/>
      <c r="AE1161" s="32"/>
      <c r="AF1161" s="32"/>
      <c r="AG1161" s="32"/>
      <c r="AH1161" s="32"/>
      <c r="AI1161" s="32"/>
      <c r="AJ1161" s="32"/>
    </row>
    <row r="1162" spans="1:36" ht="18.75" customHeight="1" hidden="1">
      <c r="A1162" s="89" t="s">
        <v>403</v>
      </c>
      <c r="B1162" s="67">
        <v>841</v>
      </c>
      <c r="C1162" s="56" t="s">
        <v>155</v>
      </c>
      <c r="D1162" s="56" t="s">
        <v>50</v>
      </c>
      <c r="E1162" s="56" t="s">
        <v>63</v>
      </c>
      <c r="F1162" s="56"/>
      <c r="G1162" s="82">
        <f>SUM(G1163)</f>
        <v>0</v>
      </c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  <c r="R1162" s="32"/>
      <c r="S1162" s="32"/>
      <c r="T1162" s="32"/>
      <c r="U1162" s="32"/>
      <c r="V1162" s="32"/>
      <c r="W1162" s="32"/>
      <c r="X1162" s="32"/>
      <c r="Y1162" s="32"/>
      <c r="Z1162" s="32"/>
      <c r="AA1162" s="32"/>
      <c r="AB1162" s="32"/>
      <c r="AC1162" s="32"/>
      <c r="AD1162" s="32"/>
      <c r="AE1162" s="32"/>
      <c r="AF1162" s="32"/>
      <c r="AG1162" s="32"/>
      <c r="AH1162" s="32"/>
      <c r="AI1162" s="32"/>
      <c r="AJ1162" s="32"/>
    </row>
    <row r="1163" spans="1:36" ht="16.5" hidden="1">
      <c r="A1163" s="96" t="s">
        <v>348</v>
      </c>
      <c r="B1163" s="67">
        <v>841</v>
      </c>
      <c r="C1163" s="56" t="s">
        <v>155</v>
      </c>
      <c r="D1163" s="56" t="s">
        <v>50</v>
      </c>
      <c r="E1163" s="56" t="s">
        <v>63</v>
      </c>
      <c r="F1163" s="56" t="s">
        <v>77</v>
      </c>
      <c r="G1163" s="8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  <c r="R1163" s="32"/>
      <c r="S1163" s="32"/>
      <c r="T1163" s="32"/>
      <c r="U1163" s="32"/>
      <c r="V1163" s="32"/>
      <c r="W1163" s="32"/>
      <c r="X1163" s="32"/>
      <c r="Y1163" s="32"/>
      <c r="Z1163" s="32"/>
      <c r="AA1163" s="32"/>
      <c r="AB1163" s="32"/>
      <c r="AC1163" s="32"/>
      <c r="AD1163" s="32"/>
      <c r="AE1163" s="32"/>
      <c r="AF1163" s="32"/>
      <c r="AG1163" s="32"/>
      <c r="AH1163" s="32"/>
      <c r="AI1163" s="32"/>
      <c r="AJ1163" s="32"/>
    </row>
    <row r="1164" spans="1:36" ht="16.5" hidden="1">
      <c r="A1164" s="96" t="s">
        <v>295</v>
      </c>
      <c r="B1164" s="67">
        <v>841</v>
      </c>
      <c r="C1164" s="56" t="s">
        <v>155</v>
      </c>
      <c r="D1164" s="56" t="s">
        <v>50</v>
      </c>
      <c r="E1164" s="56"/>
      <c r="F1164" s="56"/>
      <c r="G1164" s="82">
        <f>SUM(G1165)</f>
        <v>0</v>
      </c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  <c r="R1164" s="32"/>
      <c r="S1164" s="32"/>
      <c r="T1164" s="32"/>
      <c r="U1164" s="32"/>
      <c r="V1164" s="32"/>
      <c r="W1164" s="32"/>
      <c r="X1164" s="32"/>
      <c r="Y1164" s="32"/>
      <c r="Z1164" s="32"/>
      <c r="AA1164" s="32"/>
      <c r="AB1164" s="32"/>
      <c r="AC1164" s="32"/>
      <c r="AD1164" s="32"/>
      <c r="AE1164" s="32"/>
      <c r="AF1164" s="32"/>
      <c r="AG1164" s="32"/>
      <c r="AH1164" s="32"/>
      <c r="AI1164" s="32"/>
      <c r="AJ1164" s="32"/>
    </row>
    <row r="1165" spans="1:36" ht="33" hidden="1">
      <c r="A1165" s="89" t="s">
        <v>345</v>
      </c>
      <c r="B1165" s="67">
        <v>841</v>
      </c>
      <c r="C1165" s="56" t="s">
        <v>155</v>
      </c>
      <c r="D1165" s="56" t="s">
        <v>50</v>
      </c>
      <c r="E1165" s="56" t="s">
        <v>573</v>
      </c>
      <c r="F1165" s="56"/>
      <c r="G1165" s="82">
        <f>SUM(G1166)</f>
        <v>0</v>
      </c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  <c r="R1165" s="32"/>
      <c r="S1165" s="32"/>
      <c r="T1165" s="32"/>
      <c r="U1165" s="32"/>
      <c r="V1165" s="32"/>
      <c r="W1165" s="32"/>
      <c r="X1165" s="32"/>
      <c r="Y1165" s="32"/>
      <c r="Z1165" s="32"/>
      <c r="AA1165" s="32"/>
      <c r="AB1165" s="32"/>
      <c r="AC1165" s="32"/>
      <c r="AD1165" s="32"/>
      <c r="AE1165" s="32"/>
      <c r="AF1165" s="32"/>
      <c r="AG1165" s="32"/>
      <c r="AH1165" s="32"/>
      <c r="AI1165" s="32"/>
      <c r="AJ1165" s="32"/>
    </row>
    <row r="1166" spans="1:36" ht="16.5" hidden="1">
      <c r="A1166" s="89" t="s">
        <v>7</v>
      </c>
      <c r="B1166" s="67">
        <v>841</v>
      </c>
      <c r="C1166" s="56" t="s">
        <v>155</v>
      </c>
      <c r="D1166" s="56" t="s">
        <v>50</v>
      </c>
      <c r="E1166" s="56" t="s">
        <v>59</v>
      </c>
      <c r="F1166" s="56"/>
      <c r="G1166" s="82">
        <f>G1167</f>
        <v>0</v>
      </c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  <c r="R1166" s="32"/>
      <c r="S1166" s="32"/>
      <c r="T1166" s="32"/>
      <c r="U1166" s="32"/>
      <c r="V1166" s="32"/>
      <c r="W1166" s="32"/>
      <c r="X1166" s="32"/>
      <c r="Y1166" s="32"/>
      <c r="Z1166" s="32"/>
      <c r="AA1166" s="32"/>
      <c r="AB1166" s="32"/>
      <c r="AC1166" s="32"/>
      <c r="AD1166" s="32"/>
      <c r="AE1166" s="32"/>
      <c r="AF1166" s="32"/>
      <c r="AG1166" s="32"/>
      <c r="AH1166" s="32"/>
      <c r="AI1166" s="32"/>
      <c r="AJ1166" s="32"/>
    </row>
    <row r="1167" spans="1:36" ht="16.5" hidden="1">
      <c r="A1167" s="89" t="s">
        <v>425</v>
      </c>
      <c r="B1167" s="67">
        <v>841</v>
      </c>
      <c r="C1167" s="56" t="s">
        <v>155</v>
      </c>
      <c r="D1167" s="56" t="s">
        <v>50</v>
      </c>
      <c r="E1167" s="56" t="s">
        <v>64</v>
      </c>
      <c r="F1167" s="56" t="s">
        <v>77</v>
      </c>
      <c r="G1167" s="8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  <c r="R1167" s="32"/>
      <c r="S1167" s="32"/>
      <c r="T1167" s="32"/>
      <c r="U1167" s="32"/>
      <c r="V1167" s="32"/>
      <c r="W1167" s="32"/>
      <c r="X1167" s="32"/>
      <c r="Y1167" s="32"/>
      <c r="Z1167" s="32"/>
      <c r="AA1167" s="32"/>
      <c r="AB1167" s="32"/>
      <c r="AC1167" s="32"/>
      <c r="AD1167" s="32"/>
      <c r="AE1167" s="32"/>
      <c r="AF1167" s="32"/>
      <c r="AG1167" s="32"/>
      <c r="AH1167" s="32"/>
      <c r="AI1167" s="32"/>
      <c r="AJ1167" s="32"/>
    </row>
    <row r="1168" spans="1:36" ht="16.5">
      <c r="A1168" s="89" t="s">
        <v>160</v>
      </c>
      <c r="B1168" s="67">
        <v>841</v>
      </c>
      <c r="C1168" s="56" t="s">
        <v>155</v>
      </c>
      <c r="D1168" s="56" t="s">
        <v>50</v>
      </c>
      <c r="E1168" s="56"/>
      <c r="F1168" s="56"/>
      <c r="G1168" s="82">
        <f>G1169</f>
        <v>992.7</v>
      </c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  <c r="R1168" s="32"/>
      <c r="S1168" s="32"/>
      <c r="T1168" s="32"/>
      <c r="U1168" s="32"/>
      <c r="V1168" s="32"/>
      <c r="W1168" s="32"/>
      <c r="X1168" s="32"/>
      <c r="Y1168" s="32"/>
      <c r="Z1168" s="32"/>
      <c r="AA1168" s="32"/>
      <c r="AB1168" s="32"/>
      <c r="AC1168" s="32"/>
      <c r="AD1168" s="32"/>
      <c r="AE1168" s="32"/>
      <c r="AF1168" s="32"/>
      <c r="AG1168" s="32"/>
      <c r="AH1168" s="32"/>
      <c r="AI1168" s="32"/>
      <c r="AJ1168" s="32"/>
    </row>
    <row r="1169" spans="1:36" ht="33">
      <c r="A1169" s="89" t="s">
        <v>345</v>
      </c>
      <c r="B1169" s="67">
        <v>841</v>
      </c>
      <c r="C1169" s="56" t="s">
        <v>155</v>
      </c>
      <c r="D1169" s="56" t="s">
        <v>50</v>
      </c>
      <c r="E1169" s="56" t="s">
        <v>573</v>
      </c>
      <c r="F1169" s="56"/>
      <c r="G1169" s="82">
        <f>G1170</f>
        <v>992.7</v>
      </c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  <c r="R1169" s="32"/>
      <c r="S1169" s="32"/>
      <c r="T1169" s="32"/>
      <c r="U1169" s="32"/>
      <c r="V1169" s="32"/>
      <c r="W1169" s="32"/>
      <c r="X1169" s="32"/>
      <c r="Y1169" s="32"/>
      <c r="Z1169" s="32"/>
      <c r="AA1169" s="32"/>
      <c r="AB1169" s="32"/>
      <c r="AC1169" s="32"/>
      <c r="AD1169" s="32"/>
      <c r="AE1169" s="32"/>
      <c r="AF1169" s="32"/>
      <c r="AG1169" s="32"/>
      <c r="AH1169" s="32"/>
      <c r="AI1169" s="32"/>
      <c r="AJ1169" s="32"/>
    </row>
    <row r="1170" spans="1:36" ht="16.5">
      <c r="A1170" s="89" t="s">
        <v>35</v>
      </c>
      <c r="B1170" s="67">
        <v>841</v>
      </c>
      <c r="C1170" s="56" t="s">
        <v>155</v>
      </c>
      <c r="D1170" s="56" t="s">
        <v>50</v>
      </c>
      <c r="E1170" s="56" t="s">
        <v>59</v>
      </c>
      <c r="F1170" s="56"/>
      <c r="G1170" s="82">
        <f>G1171</f>
        <v>992.7</v>
      </c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  <c r="R1170" s="32"/>
      <c r="S1170" s="32"/>
      <c r="T1170" s="32"/>
      <c r="U1170" s="32"/>
      <c r="V1170" s="32"/>
      <c r="W1170" s="32"/>
      <c r="X1170" s="32"/>
      <c r="Y1170" s="32"/>
      <c r="Z1170" s="32"/>
      <c r="AA1170" s="32"/>
      <c r="AB1170" s="32"/>
      <c r="AC1170" s="32"/>
      <c r="AD1170" s="32"/>
      <c r="AE1170" s="32"/>
      <c r="AF1170" s="32"/>
      <c r="AG1170" s="32"/>
      <c r="AH1170" s="32"/>
      <c r="AI1170" s="32"/>
      <c r="AJ1170" s="32"/>
    </row>
    <row r="1171" spans="1:36" ht="16.5">
      <c r="A1171" s="89" t="s">
        <v>425</v>
      </c>
      <c r="B1171" s="67">
        <v>841</v>
      </c>
      <c r="C1171" s="56" t="s">
        <v>155</v>
      </c>
      <c r="D1171" s="56" t="s">
        <v>50</v>
      </c>
      <c r="E1171" s="56" t="s">
        <v>64</v>
      </c>
      <c r="F1171" s="56"/>
      <c r="G1171" s="82">
        <f>G1172</f>
        <v>992.7</v>
      </c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  <c r="R1171" s="32"/>
      <c r="S1171" s="32"/>
      <c r="T1171" s="32"/>
      <c r="U1171" s="32"/>
      <c r="V1171" s="32"/>
      <c r="W1171" s="32"/>
      <c r="X1171" s="32"/>
      <c r="Y1171" s="32"/>
      <c r="Z1171" s="32"/>
      <c r="AA1171" s="32"/>
      <c r="AB1171" s="32"/>
      <c r="AC1171" s="32"/>
      <c r="AD1171" s="32"/>
      <c r="AE1171" s="32"/>
      <c r="AF1171" s="32"/>
      <c r="AG1171" s="32"/>
      <c r="AH1171" s="32"/>
      <c r="AI1171" s="32"/>
      <c r="AJ1171" s="32"/>
    </row>
    <row r="1172" spans="1:36" ht="16.5">
      <c r="A1172" s="96" t="s">
        <v>348</v>
      </c>
      <c r="B1172" s="67">
        <v>841</v>
      </c>
      <c r="C1172" s="56" t="s">
        <v>155</v>
      </c>
      <c r="D1172" s="56" t="s">
        <v>50</v>
      </c>
      <c r="E1172" s="56" t="s">
        <v>64</v>
      </c>
      <c r="F1172" s="56" t="s">
        <v>77</v>
      </c>
      <c r="G1172" s="82">
        <v>992.7</v>
      </c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  <c r="R1172" s="32"/>
      <c r="S1172" s="32"/>
      <c r="T1172" s="32"/>
      <c r="U1172" s="32"/>
      <c r="V1172" s="32"/>
      <c r="W1172" s="32"/>
      <c r="X1172" s="32"/>
      <c r="Y1172" s="32"/>
      <c r="Z1172" s="32"/>
      <c r="AA1172" s="32"/>
      <c r="AB1172" s="32"/>
      <c r="AC1172" s="32"/>
      <c r="AD1172" s="32"/>
      <c r="AE1172" s="32"/>
      <c r="AF1172" s="32"/>
      <c r="AG1172" s="32"/>
      <c r="AH1172" s="32"/>
      <c r="AI1172" s="32"/>
      <c r="AJ1172" s="32"/>
    </row>
    <row r="1173" spans="1:36" ht="18.75" customHeight="1">
      <c r="A1173" s="96" t="s">
        <v>242</v>
      </c>
      <c r="B1173" s="67">
        <v>841</v>
      </c>
      <c r="C1173" s="56" t="s">
        <v>155</v>
      </c>
      <c r="D1173" s="56" t="s">
        <v>51</v>
      </c>
      <c r="E1173" s="56"/>
      <c r="F1173" s="56"/>
      <c r="G1173" s="82">
        <f>SUM(G1174)</f>
        <v>38508.4</v>
      </c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  <c r="R1173" s="32"/>
      <c r="S1173" s="32"/>
      <c r="T1173" s="32"/>
      <c r="U1173" s="32"/>
      <c r="V1173" s="32"/>
      <c r="W1173" s="32"/>
      <c r="X1173" s="32"/>
      <c r="Y1173" s="32"/>
      <c r="Z1173" s="32"/>
      <c r="AA1173" s="32"/>
      <c r="AB1173" s="32"/>
      <c r="AC1173" s="32"/>
      <c r="AD1173" s="32"/>
      <c r="AE1173" s="32"/>
      <c r="AF1173" s="32"/>
      <c r="AG1173" s="32"/>
      <c r="AH1173" s="32"/>
      <c r="AI1173" s="32"/>
      <c r="AJ1173" s="32"/>
    </row>
    <row r="1174" spans="1:36" ht="34.5" customHeight="1">
      <c r="A1174" s="89" t="s">
        <v>345</v>
      </c>
      <c r="B1174" s="67">
        <v>841</v>
      </c>
      <c r="C1174" s="56" t="s">
        <v>155</v>
      </c>
      <c r="D1174" s="56" t="s">
        <v>51</v>
      </c>
      <c r="E1174" s="56" t="s">
        <v>573</v>
      </c>
      <c r="F1174" s="56"/>
      <c r="G1174" s="82">
        <f>SUM(G1178,G1175)</f>
        <v>38508.4</v>
      </c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  <c r="R1174" s="32"/>
      <c r="S1174" s="32"/>
      <c r="T1174" s="32"/>
      <c r="U1174" s="32"/>
      <c r="V1174" s="32"/>
      <c r="W1174" s="32"/>
      <c r="X1174" s="32"/>
      <c r="Y1174" s="32"/>
      <c r="Z1174" s="32"/>
      <c r="AA1174" s="32"/>
      <c r="AB1174" s="32"/>
      <c r="AC1174" s="32"/>
      <c r="AD1174" s="32"/>
      <c r="AE1174" s="32"/>
      <c r="AF1174" s="32"/>
      <c r="AG1174" s="32"/>
      <c r="AH1174" s="32"/>
      <c r="AI1174" s="32"/>
      <c r="AJ1174" s="32"/>
    </row>
    <row r="1175" spans="1:36" ht="51" customHeight="1" hidden="1">
      <c r="A1175" s="89" t="s">
        <v>170</v>
      </c>
      <c r="B1175" s="67">
        <v>841</v>
      </c>
      <c r="C1175" s="56" t="s">
        <v>155</v>
      </c>
      <c r="D1175" s="56" t="s">
        <v>51</v>
      </c>
      <c r="E1175" s="56" t="s">
        <v>167</v>
      </c>
      <c r="F1175" s="56"/>
      <c r="G1175" s="82">
        <f>SUM(G1176)</f>
        <v>0</v>
      </c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  <c r="R1175" s="32"/>
      <c r="S1175" s="32"/>
      <c r="T1175" s="32"/>
      <c r="U1175" s="32"/>
      <c r="V1175" s="32"/>
      <c r="W1175" s="32"/>
      <c r="X1175" s="32"/>
      <c r="Y1175" s="32"/>
      <c r="Z1175" s="32"/>
      <c r="AA1175" s="32"/>
      <c r="AB1175" s="32"/>
      <c r="AC1175" s="32"/>
      <c r="AD1175" s="32"/>
      <c r="AE1175" s="32"/>
      <c r="AF1175" s="32"/>
      <c r="AG1175" s="32"/>
      <c r="AH1175" s="32"/>
      <c r="AI1175" s="32"/>
      <c r="AJ1175" s="32"/>
    </row>
    <row r="1176" spans="1:36" ht="36.75" customHeight="1" hidden="1">
      <c r="A1176" s="89" t="s">
        <v>574</v>
      </c>
      <c r="B1176" s="67">
        <v>841</v>
      </c>
      <c r="C1176" s="56" t="s">
        <v>155</v>
      </c>
      <c r="D1176" s="56" t="s">
        <v>51</v>
      </c>
      <c r="E1176" s="56" t="s">
        <v>575</v>
      </c>
      <c r="F1176" s="56"/>
      <c r="G1176" s="82">
        <f>SUM(G1177)</f>
        <v>0</v>
      </c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  <c r="R1176" s="32"/>
      <c r="S1176" s="32"/>
      <c r="T1176" s="32"/>
      <c r="U1176" s="32"/>
      <c r="V1176" s="32"/>
      <c r="W1176" s="32"/>
      <c r="X1176" s="32"/>
      <c r="Y1176" s="32"/>
      <c r="Z1176" s="32"/>
      <c r="AA1176" s="32"/>
      <c r="AB1176" s="32"/>
      <c r="AC1176" s="32"/>
      <c r="AD1176" s="32"/>
      <c r="AE1176" s="32"/>
      <c r="AF1176" s="32"/>
      <c r="AG1176" s="32"/>
      <c r="AH1176" s="32"/>
      <c r="AI1176" s="32"/>
      <c r="AJ1176" s="32"/>
    </row>
    <row r="1177" spans="1:36" ht="19.5" customHeight="1" hidden="1">
      <c r="A1177" s="96" t="s">
        <v>802</v>
      </c>
      <c r="B1177" s="67">
        <v>841</v>
      </c>
      <c r="C1177" s="56" t="s">
        <v>155</v>
      </c>
      <c r="D1177" s="56" t="s">
        <v>51</v>
      </c>
      <c r="E1177" s="74" t="s">
        <v>176</v>
      </c>
      <c r="F1177" s="56" t="s">
        <v>177</v>
      </c>
      <c r="G1177" s="8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  <c r="R1177" s="32"/>
      <c r="S1177" s="32"/>
      <c r="T1177" s="32"/>
      <c r="U1177" s="32"/>
      <c r="V1177" s="32"/>
      <c r="W1177" s="32"/>
      <c r="X1177" s="32"/>
      <c r="Y1177" s="32"/>
      <c r="Z1177" s="32"/>
      <c r="AA1177" s="32"/>
      <c r="AB1177" s="32"/>
      <c r="AC1177" s="32"/>
      <c r="AD1177" s="32"/>
      <c r="AE1177" s="32"/>
      <c r="AF1177" s="32"/>
      <c r="AG1177" s="32"/>
      <c r="AH1177" s="32"/>
      <c r="AI1177" s="32"/>
      <c r="AJ1177" s="32"/>
    </row>
    <row r="1178" spans="1:36" ht="18.75" customHeight="1">
      <c r="A1178" s="89" t="s">
        <v>35</v>
      </c>
      <c r="B1178" s="67">
        <v>841</v>
      </c>
      <c r="C1178" s="56" t="s">
        <v>155</v>
      </c>
      <c r="D1178" s="56" t="s">
        <v>51</v>
      </c>
      <c r="E1178" s="56" t="s">
        <v>59</v>
      </c>
      <c r="F1178" s="56"/>
      <c r="G1178" s="82">
        <f>SUM(G1179,G1181,G1185,G1187,G1183,G1189)</f>
        <v>38508.4</v>
      </c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  <c r="R1178" s="32"/>
      <c r="S1178" s="32"/>
      <c r="T1178" s="32"/>
      <c r="U1178" s="32"/>
      <c r="V1178" s="32"/>
      <c r="W1178" s="32"/>
      <c r="X1178" s="32"/>
      <c r="Y1178" s="32"/>
      <c r="Z1178" s="32"/>
      <c r="AA1178" s="32"/>
      <c r="AB1178" s="32"/>
      <c r="AC1178" s="32"/>
      <c r="AD1178" s="32"/>
      <c r="AE1178" s="32"/>
      <c r="AF1178" s="32"/>
      <c r="AG1178" s="32"/>
      <c r="AH1178" s="32"/>
      <c r="AI1178" s="32"/>
      <c r="AJ1178" s="32"/>
    </row>
    <row r="1179" spans="1:36" ht="18" customHeight="1">
      <c r="A1179" s="89" t="s">
        <v>425</v>
      </c>
      <c r="B1179" s="67">
        <v>841</v>
      </c>
      <c r="C1179" s="56" t="s">
        <v>155</v>
      </c>
      <c r="D1179" s="56" t="s">
        <v>51</v>
      </c>
      <c r="E1179" s="56" t="s">
        <v>64</v>
      </c>
      <c r="F1179" s="56"/>
      <c r="G1179" s="82">
        <f>SUM(G1180)</f>
        <v>10495.3</v>
      </c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  <c r="R1179" s="32"/>
      <c r="S1179" s="32"/>
      <c r="T1179" s="32"/>
      <c r="U1179" s="32"/>
      <c r="V1179" s="32"/>
      <c r="W1179" s="32"/>
      <c r="X1179" s="32"/>
      <c r="Y1179" s="32"/>
      <c r="Z1179" s="32"/>
      <c r="AA1179" s="32"/>
      <c r="AB1179" s="32"/>
      <c r="AC1179" s="32"/>
      <c r="AD1179" s="32"/>
      <c r="AE1179" s="32"/>
      <c r="AF1179" s="32"/>
      <c r="AG1179" s="32"/>
      <c r="AH1179" s="32"/>
      <c r="AI1179" s="32"/>
      <c r="AJ1179" s="32"/>
    </row>
    <row r="1180" spans="1:36" ht="16.5">
      <c r="A1180" s="96" t="s">
        <v>348</v>
      </c>
      <c r="B1180" s="67">
        <v>841</v>
      </c>
      <c r="C1180" s="56" t="s">
        <v>155</v>
      </c>
      <c r="D1180" s="56" t="s">
        <v>51</v>
      </c>
      <c r="E1180" s="56" t="s">
        <v>64</v>
      </c>
      <c r="F1180" s="56" t="s">
        <v>77</v>
      </c>
      <c r="G1180" s="83">
        <v>10495.3</v>
      </c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  <c r="R1180" s="32"/>
      <c r="S1180" s="32"/>
      <c r="T1180" s="32"/>
      <c r="U1180" s="32"/>
      <c r="V1180" s="32"/>
      <c r="W1180" s="32"/>
      <c r="X1180" s="32"/>
      <c r="Y1180" s="32"/>
      <c r="Z1180" s="32"/>
      <c r="AA1180" s="32"/>
      <c r="AB1180" s="32"/>
      <c r="AC1180" s="32"/>
      <c r="AD1180" s="32"/>
      <c r="AE1180" s="32"/>
      <c r="AF1180" s="32"/>
      <c r="AG1180" s="32"/>
      <c r="AH1180" s="32"/>
      <c r="AI1180" s="32"/>
      <c r="AJ1180" s="32"/>
    </row>
    <row r="1181" spans="1:36" ht="18" customHeight="1" hidden="1">
      <c r="A1181" s="96" t="s">
        <v>9</v>
      </c>
      <c r="B1181" s="67">
        <v>841</v>
      </c>
      <c r="C1181" s="56" t="s">
        <v>155</v>
      </c>
      <c r="D1181" s="56" t="s">
        <v>376</v>
      </c>
      <c r="E1181" s="56" t="s">
        <v>65</v>
      </c>
      <c r="F1181" s="56"/>
      <c r="G1181" s="83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  <c r="R1181" s="32"/>
      <c r="S1181" s="32"/>
      <c r="T1181" s="32"/>
      <c r="U1181" s="32"/>
      <c r="V1181" s="32"/>
      <c r="W1181" s="32"/>
      <c r="X1181" s="32"/>
      <c r="Y1181" s="32"/>
      <c r="Z1181" s="32"/>
      <c r="AA1181" s="32"/>
      <c r="AB1181" s="32"/>
      <c r="AC1181" s="32"/>
      <c r="AD1181" s="32"/>
      <c r="AE1181" s="32"/>
      <c r="AF1181" s="32"/>
      <c r="AG1181" s="32"/>
      <c r="AH1181" s="32"/>
      <c r="AI1181" s="32"/>
      <c r="AJ1181" s="32"/>
    </row>
    <row r="1182" spans="1:36" ht="18.75" customHeight="1" hidden="1">
      <c r="A1182" s="96" t="s">
        <v>348</v>
      </c>
      <c r="B1182" s="67">
        <v>841</v>
      </c>
      <c r="C1182" s="56" t="s">
        <v>155</v>
      </c>
      <c r="D1182" s="56" t="s">
        <v>51</v>
      </c>
      <c r="E1182" s="56" t="s">
        <v>65</v>
      </c>
      <c r="F1182" s="56" t="s">
        <v>77</v>
      </c>
      <c r="G1182" s="83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  <c r="R1182" s="32"/>
      <c r="S1182" s="32"/>
      <c r="T1182" s="32"/>
      <c r="U1182" s="32"/>
      <c r="V1182" s="32"/>
      <c r="W1182" s="32"/>
      <c r="X1182" s="32"/>
      <c r="Y1182" s="32"/>
      <c r="Z1182" s="32"/>
      <c r="AA1182" s="32"/>
      <c r="AB1182" s="32"/>
      <c r="AC1182" s="32"/>
      <c r="AD1182" s="32"/>
      <c r="AE1182" s="32"/>
      <c r="AF1182" s="32"/>
      <c r="AG1182" s="32"/>
      <c r="AH1182" s="32"/>
      <c r="AI1182" s="32"/>
      <c r="AJ1182" s="32"/>
    </row>
    <row r="1183" spans="1:36" ht="18.75" customHeight="1" hidden="1">
      <c r="A1183" s="96" t="s">
        <v>9</v>
      </c>
      <c r="B1183" s="67">
        <v>841</v>
      </c>
      <c r="C1183" s="56" t="s">
        <v>155</v>
      </c>
      <c r="D1183" s="56" t="s">
        <v>51</v>
      </c>
      <c r="E1183" s="56" t="s">
        <v>65</v>
      </c>
      <c r="F1183" s="56"/>
      <c r="G1183" s="83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  <c r="R1183" s="32"/>
      <c r="S1183" s="32"/>
      <c r="T1183" s="32"/>
      <c r="U1183" s="32"/>
      <c r="V1183" s="32"/>
      <c r="W1183" s="32"/>
      <c r="X1183" s="32"/>
      <c r="Y1183" s="32"/>
      <c r="Z1183" s="32"/>
      <c r="AA1183" s="32"/>
      <c r="AB1183" s="32"/>
      <c r="AC1183" s="32"/>
      <c r="AD1183" s="32"/>
      <c r="AE1183" s="32"/>
      <c r="AF1183" s="32"/>
      <c r="AG1183" s="32"/>
      <c r="AH1183" s="32"/>
      <c r="AI1183" s="32"/>
      <c r="AJ1183" s="32"/>
    </row>
    <row r="1184" spans="1:36" ht="18.75" customHeight="1" hidden="1">
      <c r="A1184" s="96" t="s">
        <v>348</v>
      </c>
      <c r="B1184" s="67">
        <v>841</v>
      </c>
      <c r="C1184" s="56" t="s">
        <v>155</v>
      </c>
      <c r="D1184" s="56" t="s">
        <v>51</v>
      </c>
      <c r="E1184" s="56" t="s">
        <v>65</v>
      </c>
      <c r="F1184" s="56" t="s">
        <v>77</v>
      </c>
      <c r="G1184" s="83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  <c r="R1184" s="32"/>
      <c r="S1184" s="32"/>
      <c r="T1184" s="32"/>
      <c r="U1184" s="32"/>
      <c r="V1184" s="32"/>
      <c r="W1184" s="32"/>
      <c r="X1184" s="32"/>
      <c r="Y1184" s="32"/>
      <c r="Z1184" s="32"/>
      <c r="AA1184" s="32"/>
      <c r="AB1184" s="32"/>
      <c r="AC1184" s="32"/>
      <c r="AD1184" s="32"/>
      <c r="AE1184" s="32"/>
      <c r="AF1184" s="32"/>
      <c r="AG1184" s="32"/>
      <c r="AH1184" s="32"/>
      <c r="AI1184" s="32"/>
      <c r="AJ1184" s="32"/>
    </row>
    <row r="1185" spans="1:36" ht="17.25" customHeight="1" hidden="1">
      <c r="A1185" s="96" t="s">
        <v>468</v>
      </c>
      <c r="B1185" s="67">
        <v>841</v>
      </c>
      <c r="C1185" s="56" t="s">
        <v>155</v>
      </c>
      <c r="D1185" s="56" t="s">
        <v>51</v>
      </c>
      <c r="E1185" s="56" t="s">
        <v>410</v>
      </c>
      <c r="F1185" s="56"/>
      <c r="G1185" s="83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  <c r="R1185" s="32"/>
      <c r="S1185" s="32"/>
      <c r="T1185" s="32"/>
      <c r="U1185" s="32"/>
      <c r="V1185" s="32"/>
      <c r="W1185" s="32"/>
      <c r="X1185" s="32"/>
      <c r="Y1185" s="32"/>
      <c r="Z1185" s="32"/>
      <c r="AA1185" s="32"/>
      <c r="AB1185" s="32"/>
      <c r="AC1185" s="32"/>
      <c r="AD1185" s="32"/>
      <c r="AE1185" s="32"/>
      <c r="AF1185" s="32"/>
      <c r="AG1185" s="32"/>
      <c r="AH1185" s="32"/>
      <c r="AI1185" s="32"/>
      <c r="AJ1185" s="32"/>
    </row>
    <row r="1186" spans="1:36" ht="16.5" customHeight="1" hidden="1">
      <c r="A1186" s="96" t="s">
        <v>348</v>
      </c>
      <c r="B1186" s="67">
        <v>841</v>
      </c>
      <c r="C1186" s="56" t="s">
        <v>155</v>
      </c>
      <c r="D1186" s="56" t="s">
        <v>51</v>
      </c>
      <c r="E1186" s="56" t="s">
        <v>410</v>
      </c>
      <c r="F1186" s="56" t="s">
        <v>77</v>
      </c>
      <c r="G1186" s="83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  <c r="R1186" s="32"/>
      <c r="S1186" s="32"/>
      <c r="T1186" s="32"/>
      <c r="U1186" s="32"/>
      <c r="V1186" s="32"/>
      <c r="W1186" s="32"/>
      <c r="X1186" s="32"/>
      <c r="Y1186" s="32"/>
      <c r="Z1186" s="32"/>
      <c r="AA1186" s="32"/>
      <c r="AB1186" s="32"/>
      <c r="AC1186" s="32"/>
      <c r="AD1186" s="32"/>
      <c r="AE1186" s="32"/>
      <c r="AF1186" s="32"/>
      <c r="AG1186" s="32"/>
      <c r="AH1186" s="32"/>
      <c r="AI1186" s="32"/>
      <c r="AJ1186" s="32"/>
    </row>
    <row r="1187" spans="1:36" ht="19.5" customHeight="1">
      <c r="A1187" s="91" t="s">
        <v>322</v>
      </c>
      <c r="B1187" s="67">
        <v>841</v>
      </c>
      <c r="C1187" s="56" t="s">
        <v>155</v>
      </c>
      <c r="D1187" s="56" t="s">
        <v>51</v>
      </c>
      <c r="E1187" s="56" t="s">
        <v>411</v>
      </c>
      <c r="F1187" s="56"/>
      <c r="G1187" s="82">
        <f>SUM(G1188)</f>
        <v>14498.199999999999</v>
      </c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  <c r="R1187" s="32"/>
      <c r="S1187" s="32"/>
      <c r="T1187" s="32"/>
      <c r="U1187" s="32"/>
      <c r="V1187" s="32"/>
      <c r="W1187" s="32"/>
      <c r="X1187" s="32"/>
      <c r="Y1187" s="32"/>
      <c r="Z1187" s="32"/>
      <c r="AA1187" s="32"/>
      <c r="AB1187" s="32"/>
      <c r="AC1187" s="32"/>
      <c r="AD1187" s="32"/>
      <c r="AE1187" s="32"/>
      <c r="AF1187" s="32"/>
      <c r="AG1187" s="32"/>
      <c r="AH1187" s="32"/>
      <c r="AI1187" s="32"/>
      <c r="AJ1187" s="32"/>
    </row>
    <row r="1188" spans="1:36" ht="16.5" customHeight="1">
      <c r="A1188" s="96" t="s">
        <v>348</v>
      </c>
      <c r="B1188" s="67">
        <v>841</v>
      </c>
      <c r="C1188" s="56" t="s">
        <v>155</v>
      </c>
      <c r="D1188" s="56" t="s">
        <v>51</v>
      </c>
      <c r="E1188" s="56" t="s">
        <v>411</v>
      </c>
      <c r="F1188" s="56" t="s">
        <v>77</v>
      </c>
      <c r="G1188" s="83">
        <f>14498.3-0.1</f>
        <v>14498.199999999999</v>
      </c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  <c r="R1188" s="32"/>
      <c r="S1188" s="32"/>
      <c r="T1188" s="32"/>
      <c r="U1188" s="32"/>
      <c r="V1188" s="32"/>
      <c r="W1188" s="32"/>
      <c r="X1188" s="32"/>
      <c r="Y1188" s="32"/>
      <c r="Z1188" s="32"/>
      <c r="AA1188" s="32"/>
      <c r="AB1188" s="32"/>
      <c r="AC1188" s="32"/>
      <c r="AD1188" s="32"/>
      <c r="AE1188" s="32"/>
      <c r="AF1188" s="32"/>
      <c r="AG1188" s="32"/>
      <c r="AH1188" s="32"/>
      <c r="AI1188" s="32"/>
      <c r="AJ1188" s="32"/>
    </row>
    <row r="1189" spans="1:36" ht="33.75" customHeight="1">
      <c r="A1189" s="96" t="s">
        <v>323</v>
      </c>
      <c r="B1189" s="67">
        <v>841</v>
      </c>
      <c r="C1189" s="56" t="s">
        <v>155</v>
      </c>
      <c r="D1189" s="56" t="s">
        <v>51</v>
      </c>
      <c r="E1189" s="56" t="s">
        <v>472</v>
      </c>
      <c r="F1189" s="56"/>
      <c r="G1189" s="83">
        <f>G1190</f>
        <v>13514.9</v>
      </c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  <c r="R1189" s="32"/>
      <c r="S1189" s="32"/>
      <c r="T1189" s="32"/>
      <c r="U1189" s="32"/>
      <c r="V1189" s="32"/>
      <c r="W1189" s="32"/>
      <c r="X1189" s="32"/>
      <c r="Y1189" s="32"/>
      <c r="Z1189" s="32"/>
      <c r="AA1189" s="32"/>
      <c r="AB1189" s="32"/>
      <c r="AC1189" s="32"/>
      <c r="AD1189" s="32"/>
      <c r="AE1189" s="32"/>
      <c r="AF1189" s="32"/>
      <c r="AG1189" s="32"/>
      <c r="AH1189" s="32"/>
      <c r="AI1189" s="32"/>
      <c r="AJ1189" s="32"/>
    </row>
    <row r="1190" spans="1:36" ht="16.5" customHeight="1">
      <c r="A1190" s="96" t="s">
        <v>348</v>
      </c>
      <c r="B1190" s="67">
        <v>841</v>
      </c>
      <c r="C1190" s="56" t="s">
        <v>155</v>
      </c>
      <c r="D1190" s="56" t="s">
        <v>51</v>
      </c>
      <c r="E1190" s="56" t="s">
        <v>472</v>
      </c>
      <c r="F1190" s="56" t="s">
        <v>77</v>
      </c>
      <c r="G1190" s="83">
        <v>13514.9</v>
      </c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  <c r="R1190" s="32"/>
      <c r="S1190" s="32"/>
      <c r="T1190" s="32"/>
      <c r="U1190" s="32"/>
      <c r="V1190" s="32"/>
      <c r="W1190" s="32"/>
      <c r="X1190" s="32"/>
      <c r="Y1190" s="32"/>
      <c r="Z1190" s="32"/>
      <c r="AA1190" s="32"/>
      <c r="AB1190" s="32"/>
      <c r="AC1190" s="32"/>
      <c r="AD1190" s="32"/>
      <c r="AE1190" s="32"/>
      <c r="AF1190" s="32"/>
      <c r="AG1190" s="32"/>
      <c r="AH1190" s="32"/>
      <c r="AI1190" s="32"/>
      <c r="AJ1190" s="32"/>
    </row>
    <row r="1191" spans="1:36" ht="18" customHeight="1">
      <c r="A1191" s="96" t="s">
        <v>841</v>
      </c>
      <c r="B1191" s="67">
        <v>841</v>
      </c>
      <c r="C1191" s="56" t="s">
        <v>155</v>
      </c>
      <c r="D1191" s="56" t="s">
        <v>52</v>
      </c>
      <c r="E1191" s="56"/>
      <c r="F1191" s="56"/>
      <c r="G1191" s="82">
        <f>SUM(G1192,G1216)</f>
        <v>694746.8999999999</v>
      </c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  <c r="R1191" s="32"/>
      <c r="S1191" s="32"/>
      <c r="T1191" s="32"/>
      <c r="U1191" s="32"/>
      <c r="V1191" s="32"/>
      <c r="W1191" s="32"/>
      <c r="X1191" s="32"/>
      <c r="Y1191" s="32"/>
      <c r="Z1191" s="32"/>
      <c r="AA1191" s="32"/>
      <c r="AB1191" s="32"/>
      <c r="AC1191" s="32"/>
      <c r="AD1191" s="32"/>
      <c r="AE1191" s="32"/>
      <c r="AF1191" s="32"/>
      <c r="AG1191" s="32"/>
      <c r="AH1191" s="32"/>
      <c r="AI1191" s="32"/>
      <c r="AJ1191" s="32"/>
    </row>
    <row r="1192" spans="1:36" ht="33" customHeight="1">
      <c r="A1192" s="89" t="s">
        <v>66</v>
      </c>
      <c r="B1192" s="67">
        <v>841</v>
      </c>
      <c r="C1192" s="56" t="s">
        <v>155</v>
      </c>
      <c r="D1192" s="56" t="s">
        <v>52</v>
      </c>
      <c r="E1192" s="56" t="s">
        <v>573</v>
      </c>
      <c r="F1192" s="56"/>
      <c r="G1192" s="82">
        <f>G1193+G1199</f>
        <v>340022.6</v>
      </c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  <c r="R1192" s="32"/>
      <c r="S1192" s="32"/>
      <c r="T1192" s="32"/>
      <c r="U1192" s="32"/>
      <c r="V1192" s="32"/>
      <c r="W1192" s="32"/>
      <c r="X1192" s="32"/>
      <c r="Y1192" s="32"/>
      <c r="Z1192" s="32"/>
      <c r="AA1192" s="32"/>
      <c r="AB1192" s="32"/>
      <c r="AC1192" s="32"/>
      <c r="AD1192" s="32"/>
      <c r="AE1192" s="32"/>
      <c r="AF1192" s="32"/>
      <c r="AG1192" s="32"/>
      <c r="AH1192" s="32"/>
      <c r="AI1192" s="32"/>
      <c r="AJ1192" s="32"/>
    </row>
    <row r="1193" spans="1:36" ht="51.75" customHeight="1" hidden="1">
      <c r="A1193" s="89" t="s">
        <v>170</v>
      </c>
      <c r="B1193" s="67">
        <v>841</v>
      </c>
      <c r="C1193" s="56" t="s">
        <v>155</v>
      </c>
      <c r="D1193" s="56" t="s">
        <v>52</v>
      </c>
      <c r="E1193" s="56" t="s">
        <v>167</v>
      </c>
      <c r="F1193" s="56"/>
      <c r="G1193" s="82">
        <f>SUM(G1194)</f>
        <v>0</v>
      </c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  <c r="R1193" s="32"/>
      <c r="S1193" s="32"/>
      <c r="T1193" s="32"/>
      <c r="U1193" s="32"/>
      <c r="V1193" s="32"/>
      <c r="W1193" s="32"/>
      <c r="X1193" s="32"/>
      <c r="Y1193" s="32"/>
      <c r="Z1193" s="32"/>
      <c r="AA1193" s="32"/>
      <c r="AB1193" s="32"/>
      <c r="AC1193" s="32"/>
      <c r="AD1193" s="32"/>
      <c r="AE1193" s="32"/>
      <c r="AF1193" s="32"/>
      <c r="AG1193" s="32"/>
      <c r="AH1193" s="32"/>
      <c r="AI1193" s="32"/>
      <c r="AJ1193" s="32"/>
    </row>
    <row r="1194" spans="1:36" ht="35.25" customHeight="1" hidden="1">
      <c r="A1194" s="89" t="s">
        <v>574</v>
      </c>
      <c r="B1194" s="67">
        <v>841</v>
      </c>
      <c r="C1194" s="56" t="s">
        <v>155</v>
      </c>
      <c r="D1194" s="56" t="s">
        <v>52</v>
      </c>
      <c r="E1194" s="56" t="s">
        <v>575</v>
      </c>
      <c r="F1194" s="56"/>
      <c r="G1194" s="82">
        <f>SUM(G1195:G1198)</f>
        <v>0</v>
      </c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  <c r="R1194" s="32"/>
      <c r="S1194" s="32"/>
      <c r="T1194" s="32"/>
      <c r="U1194" s="32"/>
      <c r="V1194" s="32"/>
      <c r="W1194" s="32"/>
      <c r="X1194" s="32"/>
      <c r="Y1194" s="32"/>
      <c r="Z1194" s="32"/>
      <c r="AA1194" s="32"/>
      <c r="AB1194" s="32"/>
      <c r="AC1194" s="32"/>
      <c r="AD1194" s="32"/>
      <c r="AE1194" s="32"/>
      <c r="AF1194" s="32"/>
      <c r="AG1194" s="32"/>
      <c r="AH1194" s="32"/>
      <c r="AI1194" s="32"/>
      <c r="AJ1194" s="32"/>
    </row>
    <row r="1195" spans="1:36" ht="33" hidden="1">
      <c r="A1195" s="89" t="s">
        <v>22</v>
      </c>
      <c r="B1195" s="67">
        <v>841</v>
      </c>
      <c r="C1195" s="56" t="s">
        <v>155</v>
      </c>
      <c r="D1195" s="56" t="s">
        <v>52</v>
      </c>
      <c r="E1195" s="56" t="s">
        <v>575</v>
      </c>
      <c r="F1195" s="56" t="s">
        <v>178</v>
      </c>
      <c r="G1195" s="8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  <c r="R1195" s="32"/>
      <c r="S1195" s="32"/>
      <c r="T1195" s="32"/>
      <c r="U1195" s="32"/>
      <c r="V1195" s="32"/>
      <c r="W1195" s="32"/>
      <c r="X1195" s="32"/>
      <c r="Y1195" s="32"/>
      <c r="Z1195" s="32"/>
      <c r="AA1195" s="32"/>
      <c r="AB1195" s="32"/>
      <c r="AC1195" s="32"/>
      <c r="AD1195" s="32"/>
      <c r="AE1195" s="32"/>
      <c r="AF1195" s="32"/>
      <c r="AG1195" s="32"/>
      <c r="AH1195" s="32"/>
      <c r="AI1195" s="32"/>
      <c r="AJ1195" s="32"/>
    </row>
    <row r="1196" spans="1:36" ht="36.75" customHeight="1" hidden="1">
      <c r="A1196" s="89" t="s">
        <v>382</v>
      </c>
      <c r="B1196" s="67">
        <v>841</v>
      </c>
      <c r="C1196" s="56" t="s">
        <v>155</v>
      </c>
      <c r="D1196" s="56" t="s">
        <v>52</v>
      </c>
      <c r="E1196" s="56" t="s">
        <v>575</v>
      </c>
      <c r="F1196" s="56" t="s">
        <v>179</v>
      </c>
      <c r="G1196" s="8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  <c r="R1196" s="32"/>
      <c r="S1196" s="32"/>
      <c r="T1196" s="32"/>
      <c r="U1196" s="32"/>
      <c r="V1196" s="32"/>
      <c r="W1196" s="32"/>
      <c r="X1196" s="32"/>
      <c r="Y1196" s="32"/>
      <c r="Z1196" s="32"/>
      <c r="AA1196" s="32"/>
      <c r="AB1196" s="32"/>
      <c r="AC1196" s="32"/>
      <c r="AD1196" s="32"/>
      <c r="AE1196" s="32"/>
      <c r="AF1196" s="32"/>
      <c r="AG1196" s="32"/>
      <c r="AH1196" s="32"/>
      <c r="AI1196" s="32"/>
      <c r="AJ1196" s="32"/>
    </row>
    <row r="1197" spans="1:36" ht="21.75" customHeight="1" hidden="1">
      <c r="A1197" s="89" t="s">
        <v>23</v>
      </c>
      <c r="B1197" s="67">
        <v>841</v>
      </c>
      <c r="C1197" s="56" t="s">
        <v>155</v>
      </c>
      <c r="D1197" s="56" t="s">
        <v>52</v>
      </c>
      <c r="E1197" s="56" t="s">
        <v>575</v>
      </c>
      <c r="F1197" s="56" t="s">
        <v>180</v>
      </c>
      <c r="G1197" s="8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  <c r="R1197" s="32"/>
      <c r="S1197" s="32"/>
      <c r="T1197" s="32"/>
      <c r="U1197" s="32"/>
      <c r="V1197" s="32"/>
      <c r="W1197" s="32"/>
      <c r="X1197" s="32"/>
      <c r="Y1197" s="32"/>
      <c r="Z1197" s="32"/>
      <c r="AA1197" s="32"/>
      <c r="AB1197" s="32"/>
      <c r="AC1197" s="32"/>
      <c r="AD1197" s="32"/>
      <c r="AE1197" s="32"/>
      <c r="AF1197" s="32"/>
      <c r="AG1197" s="32"/>
      <c r="AH1197" s="32"/>
      <c r="AI1197" s="32"/>
      <c r="AJ1197" s="32"/>
    </row>
    <row r="1198" spans="1:36" ht="36.75" customHeight="1" hidden="1">
      <c r="A1198" s="89" t="s">
        <v>467</v>
      </c>
      <c r="B1198" s="67">
        <v>841</v>
      </c>
      <c r="C1198" s="56" t="s">
        <v>155</v>
      </c>
      <c r="D1198" s="56" t="s">
        <v>52</v>
      </c>
      <c r="E1198" s="56" t="s">
        <v>575</v>
      </c>
      <c r="F1198" s="56" t="s">
        <v>181</v>
      </c>
      <c r="G1198" s="8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  <c r="R1198" s="32"/>
      <c r="S1198" s="32"/>
      <c r="T1198" s="32"/>
      <c r="U1198" s="32"/>
      <c r="V1198" s="32"/>
      <c r="W1198" s="32"/>
      <c r="X1198" s="32"/>
      <c r="Y1198" s="32"/>
      <c r="Z1198" s="32"/>
      <c r="AA1198" s="32"/>
      <c r="AB1198" s="32"/>
      <c r="AC1198" s="32"/>
      <c r="AD1198" s="32"/>
      <c r="AE1198" s="32"/>
      <c r="AF1198" s="32"/>
      <c r="AG1198" s="32"/>
      <c r="AH1198" s="32"/>
      <c r="AI1198" s="32"/>
      <c r="AJ1198" s="32"/>
    </row>
    <row r="1199" spans="1:36" ht="18" customHeight="1">
      <c r="A1199" s="89" t="s">
        <v>324</v>
      </c>
      <c r="B1199" s="67">
        <v>841</v>
      </c>
      <c r="C1199" s="56" t="s">
        <v>155</v>
      </c>
      <c r="D1199" s="56" t="s">
        <v>52</v>
      </c>
      <c r="E1199" s="56" t="s">
        <v>59</v>
      </c>
      <c r="F1199" s="56"/>
      <c r="G1199" s="82">
        <f>G1200+G1202+G1208+G1210+G1212+G1214+G1204+G1206</f>
        <v>340022.6</v>
      </c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  <c r="R1199" s="32"/>
      <c r="S1199" s="32"/>
      <c r="T1199" s="32"/>
      <c r="U1199" s="32"/>
      <c r="V1199" s="32"/>
      <c r="W1199" s="32"/>
      <c r="X1199" s="32"/>
      <c r="Y1199" s="32"/>
      <c r="Z1199" s="32"/>
      <c r="AA1199" s="32"/>
      <c r="AB1199" s="32"/>
      <c r="AC1199" s="32"/>
      <c r="AD1199" s="32"/>
      <c r="AE1199" s="32"/>
      <c r="AF1199" s="32"/>
      <c r="AG1199" s="32"/>
      <c r="AH1199" s="32"/>
      <c r="AI1199" s="32"/>
      <c r="AJ1199" s="32"/>
    </row>
    <row r="1200" spans="1:36" ht="18" customHeight="1">
      <c r="A1200" s="89" t="s">
        <v>325</v>
      </c>
      <c r="B1200" s="67">
        <v>841</v>
      </c>
      <c r="C1200" s="56" t="s">
        <v>155</v>
      </c>
      <c r="D1200" s="56" t="s">
        <v>52</v>
      </c>
      <c r="E1200" s="56" t="s">
        <v>64</v>
      </c>
      <c r="F1200" s="56"/>
      <c r="G1200" s="82">
        <f>SUM(G1201)</f>
        <v>280233.6</v>
      </c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  <c r="R1200" s="32"/>
      <c r="S1200" s="32"/>
      <c r="T1200" s="32"/>
      <c r="U1200" s="32"/>
      <c r="V1200" s="32"/>
      <c r="W1200" s="32"/>
      <c r="X1200" s="32"/>
      <c r="Y1200" s="32"/>
      <c r="Z1200" s="32"/>
      <c r="AA1200" s="32"/>
      <c r="AB1200" s="32"/>
      <c r="AC1200" s="32"/>
      <c r="AD1200" s="32"/>
      <c r="AE1200" s="32"/>
      <c r="AF1200" s="32"/>
      <c r="AG1200" s="32"/>
      <c r="AH1200" s="32"/>
      <c r="AI1200" s="32"/>
      <c r="AJ1200" s="32"/>
    </row>
    <row r="1201" spans="1:36" ht="16.5">
      <c r="A1201" s="96" t="s">
        <v>326</v>
      </c>
      <c r="B1201" s="67">
        <v>841</v>
      </c>
      <c r="C1201" s="56" t="s">
        <v>155</v>
      </c>
      <c r="D1201" s="56" t="s">
        <v>52</v>
      </c>
      <c r="E1201" s="56" t="s">
        <v>64</v>
      </c>
      <c r="F1201" s="56" t="s">
        <v>77</v>
      </c>
      <c r="G1201" s="83">
        <v>280233.6</v>
      </c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  <c r="R1201" s="32"/>
      <c r="S1201" s="32"/>
      <c r="T1201" s="32"/>
      <c r="U1201" s="32"/>
      <c r="V1201" s="32"/>
      <c r="W1201" s="32"/>
      <c r="X1201" s="32"/>
      <c r="Y1201" s="32"/>
      <c r="Z1201" s="32"/>
      <c r="AA1201" s="32"/>
      <c r="AB1201" s="32"/>
      <c r="AC1201" s="32"/>
      <c r="AD1201" s="32"/>
      <c r="AE1201" s="32"/>
      <c r="AF1201" s="32"/>
      <c r="AG1201" s="32"/>
      <c r="AH1201" s="32"/>
      <c r="AI1201" s="32"/>
      <c r="AJ1201" s="32"/>
    </row>
    <row r="1202" spans="1:36" ht="34.5" customHeight="1" hidden="1">
      <c r="A1202" s="89" t="s">
        <v>842</v>
      </c>
      <c r="B1202" s="67">
        <v>841</v>
      </c>
      <c r="C1202" s="56" t="s">
        <v>155</v>
      </c>
      <c r="D1202" s="56" t="s">
        <v>52</v>
      </c>
      <c r="E1202" s="56" t="s">
        <v>67</v>
      </c>
      <c r="F1202" s="56"/>
      <c r="G1202" s="8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  <c r="R1202" s="32"/>
      <c r="S1202" s="32"/>
      <c r="T1202" s="32"/>
      <c r="U1202" s="32"/>
      <c r="V1202" s="32"/>
      <c r="W1202" s="32"/>
      <c r="X1202" s="32"/>
      <c r="Y1202" s="32"/>
      <c r="Z1202" s="32"/>
      <c r="AA1202" s="32"/>
      <c r="AB1202" s="32"/>
      <c r="AC1202" s="32"/>
      <c r="AD1202" s="32"/>
      <c r="AE1202" s="32"/>
      <c r="AF1202" s="32"/>
      <c r="AG1202" s="32"/>
      <c r="AH1202" s="32"/>
      <c r="AI1202" s="32"/>
      <c r="AJ1202" s="32"/>
    </row>
    <row r="1203" spans="1:36" ht="16.5" hidden="1">
      <c r="A1203" s="96" t="s">
        <v>348</v>
      </c>
      <c r="B1203" s="67">
        <v>841</v>
      </c>
      <c r="C1203" s="56" t="s">
        <v>155</v>
      </c>
      <c r="D1203" s="56" t="s">
        <v>52</v>
      </c>
      <c r="E1203" s="56" t="s">
        <v>67</v>
      </c>
      <c r="F1203" s="56" t="s">
        <v>77</v>
      </c>
      <c r="G1203" s="83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  <c r="R1203" s="32"/>
      <c r="S1203" s="32"/>
      <c r="T1203" s="32"/>
      <c r="U1203" s="32"/>
      <c r="V1203" s="32"/>
      <c r="W1203" s="32"/>
      <c r="X1203" s="32"/>
      <c r="Y1203" s="32"/>
      <c r="Z1203" s="32"/>
      <c r="AA1203" s="32"/>
      <c r="AB1203" s="32"/>
      <c r="AC1203" s="32"/>
      <c r="AD1203" s="32"/>
      <c r="AE1203" s="32"/>
      <c r="AF1203" s="32"/>
      <c r="AG1203" s="32"/>
      <c r="AH1203" s="32"/>
      <c r="AI1203" s="32"/>
      <c r="AJ1203" s="32"/>
    </row>
    <row r="1204" spans="1:36" ht="16.5" hidden="1">
      <c r="A1204" s="96" t="s">
        <v>923</v>
      </c>
      <c r="B1204" s="67">
        <v>841</v>
      </c>
      <c r="C1204" s="56" t="s">
        <v>155</v>
      </c>
      <c r="D1204" s="56" t="s">
        <v>52</v>
      </c>
      <c r="E1204" s="56" t="s">
        <v>71</v>
      </c>
      <c r="F1204" s="56"/>
      <c r="G1204" s="83">
        <f>G1205</f>
        <v>0</v>
      </c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  <c r="R1204" s="32"/>
      <c r="S1204" s="32"/>
      <c r="T1204" s="32"/>
      <c r="U1204" s="32"/>
      <c r="V1204" s="32"/>
      <c r="W1204" s="32"/>
      <c r="X1204" s="32"/>
      <c r="Y1204" s="32"/>
      <c r="Z1204" s="32"/>
      <c r="AA1204" s="32"/>
      <c r="AB1204" s="32"/>
      <c r="AC1204" s="32"/>
      <c r="AD1204" s="32"/>
      <c r="AE1204" s="32"/>
      <c r="AF1204" s="32"/>
      <c r="AG1204" s="32"/>
      <c r="AH1204" s="32"/>
      <c r="AI1204" s="32"/>
      <c r="AJ1204" s="32"/>
    </row>
    <row r="1205" spans="1:36" ht="16.5" hidden="1">
      <c r="A1205" s="96" t="s">
        <v>348</v>
      </c>
      <c r="B1205" s="67">
        <v>841</v>
      </c>
      <c r="C1205" s="56" t="s">
        <v>155</v>
      </c>
      <c r="D1205" s="56" t="s">
        <v>52</v>
      </c>
      <c r="E1205" s="56" t="s">
        <v>71</v>
      </c>
      <c r="F1205" s="56" t="s">
        <v>77</v>
      </c>
      <c r="G1205" s="83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  <c r="R1205" s="32"/>
      <c r="S1205" s="32"/>
      <c r="T1205" s="32"/>
      <c r="U1205" s="32"/>
      <c r="V1205" s="32"/>
      <c r="W1205" s="32"/>
      <c r="X1205" s="32"/>
      <c r="Y1205" s="32"/>
      <c r="Z1205" s="32"/>
      <c r="AA1205" s="32"/>
      <c r="AB1205" s="32"/>
      <c r="AC1205" s="32"/>
      <c r="AD1205" s="32"/>
      <c r="AE1205" s="32"/>
      <c r="AF1205" s="32"/>
      <c r="AG1205" s="32"/>
      <c r="AH1205" s="32"/>
      <c r="AI1205" s="32"/>
      <c r="AJ1205" s="32"/>
    </row>
    <row r="1206" spans="1:36" ht="16.5" hidden="1">
      <c r="A1206" s="96" t="s">
        <v>924</v>
      </c>
      <c r="B1206" s="67">
        <v>841</v>
      </c>
      <c r="C1206" s="56" t="s">
        <v>155</v>
      </c>
      <c r="D1206" s="56" t="s">
        <v>52</v>
      </c>
      <c r="E1206" s="56" t="s">
        <v>19</v>
      </c>
      <c r="F1206" s="56"/>
      <c r="G1206" s="83">
        <f>G1207</f>
        <v>0</v>
      </c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  <c r="R1206" s="32"/>
      <c r="S1206" s="32"/>
      <c r="T1206" s="32"/>
      <c r="U1206" s="32"/>
      <c r="V1206" s="32"/>
      <c r="W1206" s="32"/>
      <c r="X1206" s="32"/>
      <c r="Y1206" s="32"/>
      <c r="Z1206" s="32"/>
      <c r="AA1206" s="32"/>
      <c r="AB1206" s="32"/>
      <c r="AC1206" s="32"/>
      <c r="AD1206" s="32"/>
      <c r="AE1206" s="32"/>
      <c r="AF1206" s="32"/>
      <c r="AG1206" s="32"/>
      <c r="AH1206" s="32"/>
      <c r="AI1206" s="32"/>
      <c r="AJ1206" s="32"/>
    </row>
    <row r="1207" spans="1:36" ht="16.5" hidden="1">
      <c r="A1207" s="96" t="s">
        <v>348</v>
      </c>
      <c r="B1207" s="67">
        <v>841</v>
      </c>
      <c r="C1207" s="56" t="s">
        <v>155</v>
      </c>
      <c r="D1207" s="56" t="s">
        <v>52</v>
      </c>
      <c r="E1207" s="56" t="s">
        <v>19</v>
      </c>
      <c r="F1207" s="56" t="s">
        <v>77</v>
      </c>
      <c r="G1207" s="83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  <c r="R1207" s="32"/>
      <c r="S1207" s="32"/>
      <c r="T1207" s="32"/>
      <c r="U1207" s="32"/>
      <c r="V1207" s="32"/>
      <c r="W1207" s="32"/>
      <c r="X1207" s="32"/>
      <c r="Y1207" s="32"/>
      <c r="Z1207" s="32"/>
      <c r="AA1207" s="32"/>
      <c r="AB1207" s="32"/>
      <c r="AC1207" s="32"/>
      <c r="AD1207" s="32"/>
      <c r="AE1207" s="32"/>
      <c r="AF1207" s="32"/>
      <c r="AG1207" s="32"/>
      <c r="AH1207" s="32"/>
      <c r="AI1207" s="32"/>
      <c r="AJ1207" s="32"/>
    </row>
    <row r="1208" spans="1:36" ht="16.5" hidden="1">
      <c r="A1208" s="96" t="s">
        <v>463</v>
      </c>
      <c r="B1208" s="67">
        <v>841</v>
      </c>
      <c r="C1208" s="56" t="s">
        <v>155</v>
      </c>
      <c r="D1208" s="56" t="s">
        <v>52</v>
      </c>
      <c r="E1208" s="56" t="s">
        <v>68</v>
      </c>
      <c r="F1208" s="56"/>
      <c r="G1208" s="83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  <c r="R1208" s="32"/>
      <c r="S1208" s="32"/>
      <c r="T1208" s="32"/>
      <c r="U1208" s="32"/>
      <c r="V1208" s="32"/>
      <c r="W1208" s="32"/>
      <c r="X1208" s="32"/>
      <c r="Y1208" s="32"/>
      <c r="Z1208" s="32"/>
      <c r="AA1208" s="32"/>
      <c r="AB1208" s="32"/>
      <c r="AC1208" s="32"/>
      <c r="AD1208" s="32"/>
      <c r="AE1208" s="32"/>
      <c r="AF1208" s="32"/>
      <c r="AG1208" s="32"/>
      <c r="AH1208" s="32"/>
      <c r="AI1208" s="32"/>
      <c r="AJ1208" s="32"/>
    </row>
    <row r="1209" spans="1:36" ht="18" customHeight="1" hidden="1">
      <c r="A1209" s="96" t="s">
        <v>348</v>
      </c>
      <c r="B1209" s="67">
        <v>841</v>
      </c>
      <c r="C1209" s="56" t="s">
        <v>155</v>
      </c>
      <c r="D1209" s="56" t="s">
        <v>52</v>
      </c>
      <c r="E1209" s="56" t="s">
        <v>68</v>
      </c>
      <c r="F1209" s="56" t="s">
        <v>77</v>
      </c>
      <c r="G1209" s="83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  <c r="R1209" s="32"/>
      <c r="S1209" s="32"/>
      <c r="T1209" s="32"/>
      <c r="U1209" s="32"/>
      <c r="V1209" s="32"/>
      <c r="W1209" s="32"/>
      <c r="X1209" s="32"/>
      <c r="Y1209" s="32"/>
      <c r="Z1209" s="32"/>
      <c r="AA1209" s="32"/>
      <c r="AB1209" s="32"/>
      <c r="AC1209" s="32"/>
      <c r="AD1209" s="32"/>
      <c r="AE1209" s="32"/>
      <c r="AF1209" s="32"/>
      <c r="AG1209" s="32"/>
      <c r="AH1209" s="32"/>
      <c r="AI1209" s="32"/>
      <c r="AJ1209" s="32"/>
    </row>
    <row r="1210" spans="1:36" ht="18.75" customHeight="1" hidden="1">
      <c r="A1210" s="96" t="s">
        <v>488</v>
      </c>
      <c r="B1210" s="67">
        <v>841</v>
      </c>
      <c r="C1210" s="56" t="s">
        <v>155</v>
      </c>
      <c r="D1210" s="56" t="s">
        <v>52</v>
      </c>
      <c r="E1210" s="56" t="s">
        <v>473</v>
      </c>
      <c r="F1210" s="56"/>
      <c r="G1210" s="83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  <c r="R1210" s="32"/>
      <c r="S1210" s="32"/>
      <c r="T1210" s="32"/>
      <c r="U1210" s="32"/>
      <c r="V1210" s="32"/>
      <c r="W1210" s="32"/>
      <c r="X1210" s="32"/>
      <c r="Y1210" s="32"/>
      <c r="Z1210" s="32"/>
      <c r="AA1210" s="32"/>
      <c r="AB1210" s="32"/>
      <c r="AC1210" s="32"/>
      <c r="AD1210" s="32"/>
      <c r="AE1210" s="32"/>
      <c r="AF1210" s="32"/>
      <c r="AG1210" s="32"/>
      <c r="AH1210" s="32"/>
      <c r="AI1210" s="32"/>
      <c r="AJ1210" s="32"/>
    </row>
    <row r="1211" spans="1:36" ht="18.75" customHeight="1" hidden="1">
      <c r="A1211" s="96" t="s">
        <v>582</v>
      </c>
      <c r="B1211" s="67">
        <v>841</v>
      </c>
      <c r="C1211" s="56" t="s">
        <v>155</v>
      </c>
      <c r="D1211" s="56" t="s">
        <v>52</v>
      </c>
      <c r="E1211" s="56" t="s">
        <v>473</v>
      </c>
      <c r="F1211" s="56" t="s">
        <v>77</v>
      </c>
      <c r="G1211" s="83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  <c r="R1211" s="32"/>
      <c r="S1211" s="32"/>
      <c r="T1211" s="32"/>
      <c r="U1211" s="32"/>
      <c r="V1211" s="32"/>
      <c r="W1211" s="32"/>
      <c r="X1211" s="32"/>
      <c r="Y1211" s="32"/>
      <c r="Z1211" s="32"/>
      <c r="AA1211" s="32"/>
      <c r="AB1211" s="32"/>
      <c r="AC1211" s="32"/>
      <c r="AD1211" s="32"/>
      <c r="AE1211" s="32"/>
      <c r="AF1211" s="32"/>
      <c r="AG1211" s="32"/>
      <c r="AH1211" s="32"/>
      <c r="AI1211" s="32"/>
      <c r="AJ1211" s="32"/>
    </row>
    <row r="1212" spans="1:36" ht="18.75" customHeight="1">
      <c r="A1212" s="96" t="s">
        <v>327</v>
      </c>
      <c r="B1212" s="67">
        <v>841</v>
      </c>
      <c r="C1212" s="56" t="s">
        <v>155</v>
      </c>
      <c r="D1212" s="56" t="s">
        <v>52</v>
      </c>
      <c r="E1212" s="56" t="s">
        <v>245</v>
      </c>
      <c r="F1212" s="56"/>
      <c r="G1212" s="82">
        <f>G1213</f>
        <v>28481.4</v>
      </c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  <c r="R1212" s="32"/>
      <c r="S1212" s="32"/>
      <c r="T1212" s="32"/>
      <c r="U1212" s="32"/>
      <c r="V1212" s="32"/>
      <c r="W1212" s="32"/>
      <c r="X1212" s="32"/>
      <c r="Y1212" s="32"/>
      <c r="Z1212" s="32"/>
      <c r="AA1212" s="32"/>
      <c r="AB1212" s="32"/>
      <c r="AC1212" s="32"/>
      <c r="AD1212" s="32"/>
      <c r="AE1212" s="32"/>
      <c r="AF1212" s="32"/>
      <c r="AG1212" s="32"/>
      <c r="AH1212" s="32"/>
      <c r="AI1212" s="32"/>
      <c r="AJ1212" s="32"/>
    </row>
    <row r="1213" spans="1:36" ht="18.75" customHeight="1">
      <c r="A1213" s="96" t="s">
        <v>326</v>
      </c>
      <c r="B1213" s="67">
        <v>841</v>
      </c>
      <c r="C1213" s="56" t="s">
        <v>155</v>
      </c>
      <c r="D1213" s="56" t="s">
        <v>52</v>
      </c>
      <c r="E1213" s="56" t="s">
        <v>245</v>
      </c>
      <c r="F1213" s="56" t="s">
        <v>77</v>
      </c>
      <c r="G1213" s="83">
        <v>28481.4</v>
      </c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  <c r="R1213" s="32"/>
      <c r="S1213" s="32"/>
      <c r="T1213" s="32"/>
      <c r="U1213" s="32"/>
      <c r="V1213" s="32"/>
      <c r="W1213" s="32"/>
      <c r="X1213" s="32"/>
      <c r="Y1213" s="32"/>
      <c r="Z1213" s="32"/>
      <c r="AA1213" s="32"/>
      <c r="AB1213" s="32"/>
      <c r="AC1213" s="32"/>
      <c r="AD1213" s="32"/>
      <c r="AE1213" s="32"/>
      <c r="AF1213" s="32"/>
      <c r="AG1213" s="32"/>
      <c r="AH1213" s="32"/>
      <c r="AI1213" s="32"/>
      <c r="AJ1213" s="32"/>
    </row>
    <row r="1214" spans="1:36" ht="35.25" customHeight="1">
      <c r="A1214" s="89" t="s">
        <v>350</v>
      </c>
      <c r="B1214" s="67">
        <v>841</v>
      </c>
      <c r="C1214" s="56" t="s">
        <v>155</v>
      </c>
      <c r="D1214" s="56" t="s">
        <v>52</v>
      </c>
      <c r="E1214" s="56" t="s">
        <v>744</v>
      </c>
      <c r="F1214" s="56"/>
      <c r="G1214" s="82">
        <f>G1215</f>
        <v>31307.6</v>
      </c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  <c r="R1214" s="32"/>
      <c r="S1214" s="32"/>
      <c r="T1214" s="32"/>
      <c r="U1214" s="32"/>
      <c r="V1214" s="32"/>
      <c r="W1214" s="32"/>
      <c r="X1214" s="32"/>
      <c r="Y1214" s="32"/>
      <c r="Z1214" s="32"/>
      <c r="AA1214" s="32"/>
      <c r="AB1214" s="32"/>
      <c r="AC1214" s="32"/>
      <c r="AD1214" s="32"/>
      <c r="AE1214" s="32"/>
      <c r="AF1214" s="32"/>
      <c r="AG1214" s="32"/>
      <c r="AH1214" s="32"/>
      <c r="AI1214" s="32"/>
      <c r="AJ1214" s="32"/>
    </row>
    <row r="1215" spans="1:36" ht="18.75" customHeight="1">
      <c r="A1215" s="96" t="s">
        <v>348</v>
      </c>
      <c r="B1215" s="67">
        <v>841</v>
      </c>
      <c r="C1215" s="56" t="s">
        <v>155</v>
      </c>
      <c r="D1215" s="56" t="s">
        <v>52</v>
      </c>
      <c r="E1215" s="56" t="s">
        <v>744</v>
      </c>
      <c r="F1215" s="56" t="s">
        <v>77</v>
      </c>
      <c r="G1215" s="83">
        <v>31307.6</v>
      </c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  <c r="R1215" s="32"/>
      <c r="S1215" s="32"/>
      <c r="T1215" s="32"/>
      <c r="U1215" s="32"/>
      <c r="V1215" s="32"/>
      <c r="W1215" s="32"/>
      <c r="X1215" s="32"/>
      <c r="Y1215" s="32"/>
      <c r="Z1215" s="32"/>
      <c r="AA1215" s="32"/>
      <c r="AB1215" s="32"/>
      <c r="AC1215" s="32"/>
      <c r="AD1215" s="32"/>
      <c r="AE1215" s="32"/>
      <c r="AF1215" s="32"/>
      <c r="AG1215" s="32"/>
      <c r="AH1215" s="32"/>
      <c r="AI1215" s="32"/>
      <c r="AJ1215" s="32"/>
    </row>
    <row r="1216" spans="1:36" ht="17.25" customHeight="1">
      <c r="A1216" s="97" t="s">
        <v>328</v>
      </c>
      <c r="B1216" s="67">
        <v>841</v>
      </c>
      <c r="C1216" s="56" t="s">
        <v>155</v>
      </c>
      <c r="D1216" s="56" t="s">
        <v>52</v>
      </c>
      <c r="E1216" s="56" t="s">
        <v>555</v>
      </c>
      <c r="F1216" s="56"/>
      <c r="G1216" s="82">
        <f>SUM(G1217)</f>
        <v>354724.3</v>
      </c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  <c r="R1216" s="32"/>
      <c r="S1216" s="32"/>
      <c r="T1216" s="32"/>
      <c r="U1216" s="32"/>
      <c r="V1216" s="32"/>
      <c r="W1216" s="32"/>
      <c r="X1216" s="32"/>
      <c r="Y1216" s="32"/>
      <c r="Z1216" s="32"/>
      <c r="AA1216" s="32"/>
      <c r="AB1216" s="32"/>
      <c r="AC1216" s="32"/>
      <c r="AD1216" s="32"/>
      <c r="AE1216" s="32"/>
      <c r="AF1216" s="32"/>
      <c r="AG1216" s="32"/>
      <c r="AH1216" s="32"/>
      <c r="AI1216" s="32"/>
      <c r="AJ1216" s="32"/>
    </row>
    <row r="1217" spans="1:36" ht="51" customHeight="1">
      <c r="A1217" s="97" t="s">
        <v>598</v>
      </c>
      <c r="B1217" s="67">
        <v>841</v>
      </c>
      <c r="C1217" s="68" t="s">
        <v>155</v>
      </c>
      <c r="D1217" s="56" t="s">
        <v>52</v>
      </c>
      <c r="E1217" s="56" t="s">
        <v>369</v>
      </c>
      <c r="F1217" s="56"/>
      <c r="G1217" s="82">
        <f>SUM(G1218)</f>
        <v>354724.3</v>
      </c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  <c r="R1217" s="32"/>
      <c r="S1217" s="32"/>
      <c r="T1217" s="32"/>
      <c r="U1217" s="32"/>
      <c r="V1217" s="32"/>
      <c r="W1217" s="32"/>
      <c r="X1217" s="32"/>
      <c r="Y1217" s="32"/>
      <c r="Z1217" s="32"/>
      <c r="AA1217" s="32"/>
      <c r="AB1217" s="32"/>
      <c r="AC1217" s="32"/>
      <c r="AD1217" s="32"/>
      <c r="AE1217" s="32"/>
      <c r="AF1217" s="32"/>
      <c r="AG1217" s="32"/>
      <c r="AH1217" s="32"/>
      <c r="AI1217" s="32"/>
      <c r="AJ1217" s="32"/>
    </row>
    <row r="1218" spans="1:36" ht="33.75" customHeight="1">
      <c r="A1218" s="97" t="s">
        <v>346</v>
      </c>
      <c r="B1218" s="67">
        <v>841</v>
      </c>
      <c r="C1218" s="68" t="s">
        <v>155</v>
      </c>
      <c r="D1218" s="56" t="s">
        <v>52</v>
      </c>
      <c r="E1218" s="56" t="s">
        <v>369</v>
      </c>
      <c r="F1218" s="56" t="s">
        <v>178</v>
      </c>
      <c r="G1218" s="83">
        <v>354724.3</v>
      </c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  <c r="R1218" s="32"/>
      <c r="S1218" s="32"/>
      <c r="T1218" s="32"/>
      <c r="U1218" s="32"/>
      <c r="V1218" s="32"/>
      <c r="W1218" s="32"/>
      <c r="X1218" s="32"/>
      <c r="Y1218" s="32"/>
      <c r="Z1218" s="32"/>
      <c r="AA1218" s="32"/>
      <c r="AB1218" s="32"/>
      <c r="AC1218" s="32"/>
      <c r="AD1218" s="32"/>
      <c r="AE1218" s="32"/>
      <c r="AF1218" s="32"/>
      <c r="AG1218" s="32"/>
      <c r="AH1218" s="32"/>
      <c r="AI1218" s="32"/>
      <c r="AJ1218" s="32"/>
    </row>
    <row r="1219" spans="1:36" ht="16.5" hidden="1">
      <c r="A1219" s="97" t="s">
        <v>321</v>
      </c>
      <c r="B1219" s="67">
        <v>841</v>
      </c>
      <c r="C1219" s="68" t="s">
        <v>54</v>
      </c>
      <c r="D1219" s="56"/>
      <c r="E1219" s="56"/>
      <c r="F1219" s="56"/>
      <c r="G1219" s="8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  <c r="R1219" s="32"/>
      <c r="S1219" s="32"/>
      <c r="T1219" s="32"/>
      <c r="U1219" s="32"/>
      <c r="V1219" s="32"/>
      <c r="W1219" s="32"/>
      <c r="X1219" s="32"/>
      <c r="Y1219" s="32"/>
      <c r="Z1219" s="32"/>
      <c r="AA1219" s="32"/>
      <c r="AB1219" s="32"/>
      <c r="AC1219" s="32"/>
      <c r="AD1219" s="32"/>
      <c r="AE1219" s="32"/>
      <c r="AF1219" s="32"/>
      <c r="AG1219" s="32"/>
      <c r="AH1219" s="32"/>
      <c r="AI1219" s="32"/>
      <c r="AJ1219" s="32"/>
    </row>
    <row r="1220" spans="1:36" ht="16.5" hidden="1">
      <c r="A1220" s="97" t="s">
        <v>431</v>
      </c>
      <c r="B1220" s="67">
        <v>841</v>
      </c>
      <c r="C1220" s="68" t="s">
        <v>54</v>
      </c>
      <c r="D1220" s="56" t="s">
        <v>155</v>
      </c>
      <c r="E1220" s="56"/>
      <c r="F1220" s="56"/>
      <c r="G1220" s="8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  <c r="R1220" s="32"/>
      <c r="S1220" s="32"/>
      <c r="T1220" s="32"/>
      <c r="U1220" s="32"/>
      <c r="V1220" s="32"/>
      <c r="W1220" s="32"/>
      <c r="X1220" s="32"/>
      <c r="Y1220" s="32"/>
      <c r="Z1220" s="32"/>
      <c r="AA1220" s="32"/>
      <c r="AB1220" s="32"/>
      <c r="AC1220" s="32"/>
      <c r="AD1220" s="32"/>
      <c r="AE1220" s="32"/>
      <c r="AF1220" s="32"/>
      <c r="AG1220" s="32"/>
      <c r="AH1220" s="32"/>
      <c r="AI1220" s="32"/>
      <c r="AJ1220" s="32"/>
    </row>
    <row r="1221" spans="1:36" ht="33" hidden="1">
      <c r="A1221" s="89" t="s">
        <v>345</v>
      </c>
      <c r="B1221" s="67">
        <v>841</v>
      </c>
      <c r="C1221" s="68" t="s">
        <v>54</v>
      </c>
      <c r="D1221" s="56" t="s">
        <v>155</v>
      </c>
      <c r="E1221" s="56" t="s">
        <v>573</v>
      </c>
      <c r="F1221" s="56"/>
      <c r="G1221" s="8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  <c r="R1221" s="32"/>
      <c r="S1221" s="32"/>
      <c r="T1221" s="32"/>
      <c r="U1221" s="32"/>
      <c r="V1221" s="32"/>
      <c r="W1221" s="32"/>
      <c r="X1221" s="32"/>
      <c r="Y1221" s="32"/>
      <c r="Z1221" s="32"/>
      <c r="AA1221" s="32"/>
      <c r="AB1221" s="32"/>
      <c r="AC1221" s="32"/>
      <c r="AD1221" s="32"/>
      <c r="AE1221" s="32"/>
      <c r="AF1221" s="32"/>
      <c r="AG1221" s="32"/>
      <c r="AH1221" s="32"/>
      <c r="AI1221" s="32"/>
      <c r="AJ1221" s="32"/>
    </row>
    <row r="1222" spans="1:36" ht="16.5" hidden="1">
      <c r="A1222" s="89" t="s">
        <v>35</v>
      </c>
      <c r="B1222" s="67">
        <v>841</v>
      </c>
      <c r="C1222" s="68" t="s">
        <v>54</v>
      </c>
      <c r="D1222" s="56" t="s">
        <v>155</v>
      </c>
      <c r="E1222" s="56" t="s">
        <v>59</v>
      </c>
      <c r="F1222" s="56"/>
      <c r="G1222" s="8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  <c r="R1222" s="32"/>
      <c r="S1222" s="32"/>
      <c r="T1222" s="32"/>
      <c r="U1222" s="32"/>
      <c r="V1222" s="32"/>
      <c r="W1222" s="32"/>
      <c r="X1222" s="32"/>
      <c r="Y1222" s="32"/>
      <c r="Z1222" s="32"/>
      <c r="AA1222" s="32"/>
      <c r="AB1222" s="32"/>
      <c r="AC1222" s="32"/>
      <c r="AD1222" s="32"/>
      <c r="AE1222" s="32"/>
      <c r="AF1222" s="32"/>
      <c r="AG1222" s="32"/>
      <c r="AH1222" s="32"/>
      <c r="AI1222" s="32"/>
      <c r="AJ1222" s="32"/>
    </row>
    <row r="1223" spans="1:36" ht="16.5" hidden="1">
      <c r="A1223" s="89" t="s">
        <v>425</v>
      </c>
      <c r="B1223" s="67">
        <v>841</v>
      </c>
      <c r="C1223" s="68" t="s">
        <v>54</v>
      </c>
      <c r="D1223" s="56" t="s">
        <v>155</v>
      </c>
      <c r="E1223" s="56" t="s">
        <v>64</v>
      </c>
      <c r="F1223" s="56"/>
      <c r="G1223" s="8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  <c r="R1223" s="32"/>
      <c r="S1223" s="32"/>
      <c r="T1223" s="32"/>
      <c r="U1223" s="32"/>
      <c r="V1223" s="32"/>
      <c r="W1223" s="32"/>
      <c r="X1223" s="32"/>
      <c r="Y1223" s="32"/>
      <c r="Z1223" s="32"/>
      <c r="AA1223" s="32"/>
      <c r="AB1223" s="32"/>
      <c r="AC1223" s="32"/>
      <c r="AD1223" s="32"/>
      <c r="AE1223" s="32"/>
      <c r="AF1223" s="32"/>
      <c r="AG1223" s="32"/>
      <c r="AH1223" s="32"/>
      <c r="AI1223" s="32"/>
      <c r="AJ1223" s="32"/>
    </row>
    <row r="1224" spans="1:36" ht="16.5" hidden="1">
      <c r="A1224" s="96" t="s">
        <v>348</v>
      </c>
      <c r="B1224" s="67">
        <v>841</v>
      </c>
      <c r="C1224" s="68" t="s">
        <v>54</v>
      </c>
      <c r="D1224" s="56" t="s">
        <v>155</v>
      </c>
      <c r="E1224" s="56" t="s">
        <v>64</v>
      </c>
      <c r="F1224" s="56" t="s">
        <v>77</v>
      </c>
      <c r="G1224" s="83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  <c r="R1224" s="32"/>
      <c r="S1224" s="32"/>
      <c r="T1224" s="32"/>
      <c r="U1224" s="32"/>
      <c r="V1224" s="32"/>
      <c r="W1224" s="32"/>
      <c r="X1224" s="32"/>
      <c r="Y1224" s="32"/>
      <c r="Z1224" s="32"/>
      <c r="AA1224" s="32"/>
      <c r="AB1224" s="32"/>
      <c r="AC1224" s="32"/>
      <c r="AD1224" s="32"/>
      <c r="AE1224" s="32"/>
      <c r="AF1224" s="32"/>
      <c r="AG1224" s="32"/>
      <c r="AH1224" s="32"/>
      <c r="AI1224" s="32"/>
      <c r="AJ1224" s="32"/>
    </row>
    <row r="1225" spans="1:36" ht="18.75" customHeight="1">
      <c r="A1225" s="97" t="s">
        <v>599</v>
      </c>
      <c r="B1225" s="67">
        <v>841</v>
      </c>
      <c r="C1225" s="56" t="s">
        <v>729</v>
      </c>
      <c r="D1225" s="56"/>
      <c r="E1225" s="56"/>
      <c r="F1225" s="56"/>
      <c r="G1225" s="82">
        <f>SUM(G1231,G1226)</f>
        <v>82350.3</v>
      </c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  <c r="R1225" s="32"/>
      <c r="S1225" s="32"/>
      <c r="T1225" s="32"/>
      <c r="U1225" s="32"/>
      <c r="V1225" s="32"/>
      <c r="W1225" s="32"/>
      <c r="X1225" s="32"/>
      <c r="Y1225" s="32"/>
      <c r="Z1225" s="32"/>
      <c r="AA1225" s="32"/>
      <c r="AB1225" s="32"/>
      <c r="AC1225" s="32"/>
      <c r="AD1225" s="32"/>
      <c r="AE1225" s="32"/>
      <c r="AF1225" s="32"/>
      <c r="AG1225" s="32"/>
      <c r="AH1225" s="32"/>
      <c r="AI1225" s="32"/>
      <c r="AJ1225" s="32"/>
    </row>
    <row r="1226" spans="1:36" ht="18.75" customHeight="1">
      <c r="A1226" s="97" t="s">
        <v>388</v>
      </c>
      <c r="B1226" s="67">
        <v>841</v>
      </c>
      <c r="C1226" s="56" t="s">
        <v>729</v>
      </c>
      <c r="D1226" s="56" t="s">
        <v>729</v>
      </c>
      <c r="E1226" s="56"/>
      <c r="F1226" s="56"/>
      <c r="G1226" s="82">
        <f>G1227</f>
        <v>970</v>
      </c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  <c r="R1226" s="32"/>
      <c r="S1226" s="32"/>
      <c r="T1226" s="32"/>
      <c r="U1226" s="32"/>
      <c r="V1226" s="32"/>
      <c r="W1226" s="32"/>
      <c r="X1226" s="32"/>
      <c r="Y1226" s="32"/>
      <c r="Z1226" s="32"/>
      <c r="AA1226" s="32"/>
      <c r="AB1226" s="32"/>
      <c r="AC1226" s="32"/>
      <c r="AD1226" s="32"/>
      <c r="AE1226" s="32"/>
      <c r="AF1226" s="32"/>
      <c r="AG1226" s="32"/>
      <c r="AH1226" s="32"/>
      <c r="AI1226" s="32"/>
      <c r="AJ1226" s="32"/>
    </row>
    <row r="1227" spans="1:36" ht="36" customHeight="1">
      <c r="A1227" s="89" t="s">
        <v>345</v>
      </c>
      <c r="B1227" s="67">
        <v>841</v>
      </c>
      <c r="C1227" s="56" t="s">
        <v>729</v>
      </c>
      <c r="D1227" s="56" t="s">
        <v>729</v>
      </c>
      <c r="E1227" s="56" t="s">
        <v>573</v>
      </c>
      <c r="F1227" s="56"/>
      <c r="G1227" s="82">
        <f>G1228</f>
        <v>970</v>
      </c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  <c r="T1227" s="32"/>
      <c r="U1227" s="32"/>
      <c r="V1227" s="32"/>
      <c r="W1227" s="32"/>
      <c r="X1227" s="32"/>
      <c r="Y1227" s="32"/>
      <c r="Z1227" s="32"/>
      <c r="AA1227" s="32"/>
      <c r="AB1227" s="32"/>
      <c r="AC1227" s="32"/>
      <c r="AD1227" s="32"/>
      <c r="AE1227" s="32"/>
      <c r="AF1227" s="32"/>
      <c r="AG1227" s="32"/>
      <c r="AH1227" s="32"/>
      <c r="AI1227" s="32"/>
      <c r="AJ1227" s="32"/>
    </row>
    <row r="1228" spans="1:36" ht="18.75" customHeight="1">
      <c r="A1228" s="89" t="s">
        <v>35</v>
      </c>
      <c r="B1228" s="67">
        <v>841</v>
      </c>
      <c r="C1228" s="56" t="s">
        <v>729</v>
      </c>
      <c r="D1228" s="56" t="s">
        <v>729</v>
      </c>
      <c r="E1228" s="56" t="s">
        <v>59</v>
      </c>
      <c r="F1228" s="56"/>
      <c r="G1228" s="82">
        <f>G1229</f>
        <v>970</v>
      </c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  <c r="S1228" s="32"/>
      <c r="T1228" s="32"/>
      <c r="U1228" s="32"/>
      <c r="V1228" s="32"/>
      <c r="W1228" s="32"/>
      <c r="X1228" s="32"/>
      <c r="Y1228" s="32"/>
      <c r="Z1228" s="32"/>
      <c r="AA1228" s="32"/>
      <c r="AB1228" s="32"/>
      <c r="AC1228" s="32"/>
      <c r="AD1228" s="32"/>
      <c r="AE1228" s="32"/>
      <c r="AF1228" s="32"/>
      <c r="AG1228" s="32"/>
      <c r="AH1228" s="32"/>
      <c r="AI1228" s="32"/>
      <c r="AJ1228" s="32"/>
    </row>
    <row r="1229" spans="1:36" ht="18.75" customHeight="1">
      <c r="A1229" s="89" t="s">
        <v>425</v>
      </c>
      <c r="B1229" s="67">
        <v>841</v>
      </c>
      <c r="C1229" s="56" t="s">
        <v>729</v>
      </c>
      <c r="D1229" s="56" t="s">
        <v>729</v>
      </c>
      <c r="E1229" s="56" t="s">
        <v>64</v>
      </c>
      <c r="F1229" s="56"/>
      <c r="G1229" s="82">
        <f>G1230</f>
        <v>970</v>
      </c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  <c r="S1229" s="32"/>
      <c r="T1229" s="32"/>
      <c r="U1229" s="32"/>
      <c r="V1229" s="32"/>
      <c r="W1229" s="32"/>
      <c r="X1229" s="32"/>
      <c r="Y1229" s="32"/>
      <c r="Z1229" s="32"/>
      <c r="AA1229" s="32"/>
      <c r="AB1229" s="32"/>
      <c r="AC1229" s="32"/>
      <c r="AD1229" s="32"/>
      <c r="AE1229" s="32"/>
      <c r="AF1229" s="32"/>
      <c r="AG1229" s="32"/>
      <c r="AH1229" s="32"/>
      <c r="AI1229" s="32"/>
      <c r="AJ1229" s="32"/>
    </row>
    <row r="1230" spans="1:36" ht="18.75" customHeight="1">
      <c r="A1230" s="96" t="s">
        <v>582</v>
      </c>
      <c r="B1230" s="67">
        <v>841</v>
      </c>
      <c r="C1230" s="56" t="s">
        <v>729</v>
      </c>
      <c r="D1230" s="56" t="s">
        <v>729</v>
      </c>
      <c r="E1230" s="56" t="s">
        <v>64</v>
      </c>
      <c r="F1230" s="56" t="s">
        <v>77</v>
      </c>
      <c r="G1230" s="82">
        <v>970</v>
      </c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  <c r="R1230" s="32"/>
      <c r="S1230" s="32"/>
      <c r="T1230" s="32"/>
      <c r="U1230" s="32"/>
      <c r="V1230" s="32"/>
      <c r="W1230" s="32"/>
      <c r="X1230" s="32"/>
      <c r="Y1230" s="32"/>
      <c r="Z1230" s="32"/>
      <c r="AA1230" s="32"/>
      <c r="AB1230" s="32"/>
      <c r="AC1230" s="32"/>
      <c r="AD1230" s="32"/>
      <c r="AE1230" s="32"/>
      <c r="AF1230" s="32"/>
      <c r="AG1230" s="32"/>
      <c r="AH1230" s="32"/>
      <c r="AI1230" s="32"/>
      <c r="AJ1230" s="32"/>
    </row>
    <row r="1231" spans="1:36" ht="20.25" customHeight="1">
      <c r="A1231" s="97" t="s">
        <v>235</v>
      </c>
      <c r="B1231" s="67">
        <v>841</v>
      </c>
      <c r="C1231" s="56" t="s">
        <v>729</v>
      </c>
      <c r="D1231" s="56" t="s">
        <v>153</v>
      </c>
      <c r="E1231" s="56"/>
      <c r="F1231" s="56"/>
      <c r="G1231" s="82">
        <f>SUM(G1232,)</f>
        <v>81380.3</v>
      </c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  <c r="R1231" s="32"/>
      <c r="S1231" s="32"/>
      <c r="T1231" s="32"/>
      <c r="U1231" s="32"/>
      <c r="V1231" s="32"/>
      <c r="W1231" s="32"/>
      <c r="X1231" s="32"/>
      <c r="Y1231" s="32"/>
      <c r="Z1231" s="32"/>
      <c r="AA1231" s="32"/>
      <c r="AB1231" s="32"/>
      <c r="AC1231" s="32"/>
      <c r="AD1231" s="32"/>
      <c r="AE1231" s="32"/>
      <c r="AF1231" s="32"/>
      <c r="AG1231" s="32"/>
      <c r="AH1231" s="32"/>
      <c r="AI1231" s="32"/>
      <c r="AJ1231" s="32"/>
    </row>
    <row r="1232" spans="1:36" ht="34.5" customHeight="1">
      <c r="A1232" s="89" t="s">
        <v>572</v>
      </c>
      <c r="B1232" s="67">
        <v>841</v>
      </c>
      <c r="C1232" s="56" t="s">
        <v>729</v>
      </c>
      <c r="D1232" s="56" t="s">
        <v>153</v>
      </c>
      <c r="E1232" s="56" t="s">
        <v>573</v>
      </c>
      <c r="F1232" s="56"/>
      <c r="G1232" s="82">
        <f>G1239+G1233</f>
        <v>81380.3</v>
      </c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  <c r="R1232" s="32"/>
      <c r="S1232" s="32"/>
      <c r="T1232" s="32"/>
      <c r="U1232" s="32"/>
      <c r="V1232" s="32"/>
      <c r="W1232" s="32"/>
      <c r="X1232" s="32"/>
      <c r="Y1232" s="32"/>
      <c r="Z1232" s="32"/>
      <c r="AA1232" s="32"/>
      <c r="AB1232" s="32"/>
      <c r="AC1232" s="32"/>
      <c r="AD1232" s="32"/>
      <c r="AE1232" s="32"/>
      <c r="AF1232" s="32"/>
      <c r="AG1232" s="32"/>
      <c r="AH1232" s="32"/>
      <c r="AI1232" s="32"/>
      <c r="AJ1232" s="32"/>
    </row>
    <row r="1233" spans="1:36" ht="52.5" customHeight="1" hidden="1">
      <c r="A1233" s="89" t="s">
        <v>170</v>
      </c>
      <c r="B1233" s="67">
        <v>841</v>
      </c>
      <c r="C1233" s="56" t="s">
        <v>729</v>
      </c>
      <c r="D1233" s="56" t="s">
        <v>153</v>
      </c>
      <c r="E1233" s="56" t="s">
        <v>167</v>
      </c>
      <c r="F1233" s="56"/>
      <c r="G1233" s="82">
        <f>G1234</f>
        <v>0</v>
      </c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  <c r="R1233" s="32"/>
      <c r="S1233" s="32"/>
      <c r="T1233" s="32"/>
      <c r="U1233" s="32"/>
      <c r="V1233" s="32"/>
      <c r="W1233" s="32"/>
      <c r="X1233" s="32"/>
      <c r="Y1233" s="32"/>
      <c r="Z1233" s="32"/>
      <c r="AA1233" s="32"/>
      <c r="AB1233" s="32"/>
      <c r="AC1233" s="32"/>
      <c r="AD1233" s="32"/>
      <c r="AE1233" s="32"/>
      <c r="AF1233" s="32"/>
      <c r="AG1233" s="32"/>
      <c r="AH1233" s="32"/>
      <c r="AI1233" s="32"/>
      <c r="AJ1233" s="32"/>
    </row>
    <row r="1234" spans="1:36" ht="36" customHeight="1" hidden="1">
      <c r="A1234" s="89" t="s">
        <v>574</v>
      </c>
      <c r="B1234" s="67">
        <v>841</v>
      </c>
      <c r="C1234" s="56" t="s">
        <v>729</v>
      </c>
      <c r="D1234" s="56" t="s">
        <v>153</v>
      </c>
      <c r="E1234" s="56" t="s">
        <v>575</v>
      </c>
      <c r="F1234" s="56"/>
      <c r="G1234" s="82">
        <f>SUM(G1235:G1238)</f>
        <v>0</v>
      </c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  <c r="R1234" s="32"/>
      <c r="S1234" s="32"/>
      <c r="T1234" s="32"/>
      <c r="U1234" s="32"/>
      <c r="V1234" s="32"/>
      <c r="W1234" s="32"/>
      <c r="X1234" s="32"/>
      <c r="Y1234" s="32"/>
      <c r="Z1234" s="32"/>
      <c r="AA1234" s="32"/>
      <c r="AB1234" s="32"/>
      <c r="AC1234" s="32"/>
      <c r="AD1234" s="32"/>
      <c r="AE1234" s="32"/>
      <c r="AF1234" s="32"/>
      <c r="AG1234" s="32"/>
      <c r="AH1234" s="32"/>
      <c r="AI1234" s="32"/>
      <c r="AJ1234" s="32"/>
    </row>
    <row r="1235" spans="1:36" ht="18" customHeight="1" hidden="1">
      <c r="A1235" s="89" t="s">
        <v>29</v>
      </c>
      <c r="B1235" s="67">
        <v>841</v>
      </c>
      <c r="C1235" s="56" t="s">
        <v>729</v>
      </c>
      <c r="D1235" s="56" t="s">
        <v>153</v>
      </c>
      <c r="E1235" s="56" t="s">
        <v>575</v>
      </c>
      <c r="F1235" s="56" t="s">
        <v>182</v>
      </c>
      <c r="G1235" s="82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  <c r="R1235" s="32"/>
      <c r="S1235" s="32"/>
      <c r="T1235" s="32"/>
      <c r="U1235" s="32"/>
      <c r="V1235" s="32"/>
      <c r="W1235" s="32"/>
      <c r="X1235" s="32"/>
      <c r="Y1235" s="32"/>
      <c r="Z1235" s="32"/>
      <c r="AA1235" s="32"/>
      <c r="AB1235" s="32"/>
      <c r="AC1235" s="32"/>
      <c r="AD1235" s="32"/>
      <c r="AE1235" s="32"/>
      <c r="AF1235" s="32"/>
      <c r="AG1235" s="32"/>
      <c r="AH1235" s="32"/>
      <c r="AI1235" s="32"/>
      <c r="AJ1235" s="32"/>
    </row>
    <row r="1236" spans="1:36" ht="18" customHeight="1" hidden="1">
      <c r="A1236" s="89" t="s">
        <v>503</v>
      </c>
      <c r="B1236" s="67">
        <v>841</v>
      </c>
      <c r="C1236" s="56" t="s">
        <v>729</v>
      </c>
      <c r="D1236" s="56" t="s">
        <v>153</v>
      </c>
      <c r="E1236" s="56" t="s">
        <v>575</v>
      </c>
      <c r="F1236" s="56" t="s">
        <v>183</v>
      </c>
      <c r="G1236" s="82"/>
      <c r="H1236" s="32"/>
      <c r="I1236" s="32"/>
      <c r="J1236" s="32"/>
      <c r="K1236" s="32"/>
      <c r="L1236" s="32"/>
      <c r="M1236" s="32"/>
      <c r="N1236" s="32"/>
      <c r="O1236" s="32"/>
      <c r="P1236" s="32"/>
      <c r="Q1236" s="32"/>
      <c r="R1236" s="32"/>
      <c r="S1236" s="32"/>
      <c r="T1236" s="32"/>
      <c r="U1236" s="32"/>
      <c r="V1236" s="32"/>
      <c r="W1236" s="32"/>
      <c r="X1236" s="32"/>
      <c r="Y1236" s="32"/>
      <c r="Z1236" s="32"/>
      <c r="AA1236" s="32"/>
      <c r="AB1236" s="32"/>
      <c r="AC1236" s="32"/>
      <c r="AD1236" s="32"/>
      <c r="AE1236" s="32"/>
      <c r="AF1236" s="32"/>
      <c r="AG1236" s="32"/>
      <c r="AH1236" s="32"/>
      <c r="AI1236" s="32"/>
      <c r="AJ1236" s="32"/>
    </row>
    <row r="1237" spans="1:36" ht="20.25" customHeight="1" hidden="1">
      <c r="A1237" s="89" t="s">
        <v>413</v>
      </c>
      <c r="B1237" s="67">
        <v>841</v>
      </c>
      <c r="C1237" s="56" t="s">
        <v>729</v>
      </c>
      <c r="D1237" s="56" t="s">
        <v>153</v>
      </c>
      <c r="E1237" s="56" t="s">
        <v>575</v>
      </c>
      <c r="F1237" s="56" t="s">
        <v>184</v>
      </c>
      <c r="G1237" s="8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  <c r="R1237" s="32"/>
      <c r="S1237" s="32"/>
      <c r="T1237" s="32"/>
      <c r="U1237" s="32"/>
      <c r="V1237" s="32"/>
      <c r="W1237" s="32"/>
      <c r="X1237" s="32"/>
      <c r="Y1237" s="32"/>
      <c r="Z1237" s="32"/>
      <c r="AA1237" s="32"/>
      <c r="AB1237" s="32"/>
      <c r="AC1237" s="32"/>
      <c r="AD1237" s="32"/>
      <c r="AE1237" s="32"/>
      <c r="AF1237" s="32"/>
      <c r="AG1237" s="32"/>
      <c r="AH1237" s="32"/>
      <c r="AI1237" s="32"/>
      <c r="AJ1237" s="32"/>
    </row>
    <row r="1238" spans="1:36" ht="20.25" customHeight="1" hidden="1">
      <c r="A1238" s="89" t="s">
        <v>414</v>
      </c>
      <c r="B1238" s="67">
        <v>841</v>
      </c>
      <c r="C1238" s="56" t="s">
        <v>729</v>
      </c>
      <c r="D1238" s="56" t="s">
        <v>153</v>
      </c>
      <c r="E1238" s="56" t="s">
        <v>575</v>
      </c>
      <c r="F1238" s="56" t="s">
        <v>185</v>
      </c>
      <c r="G1238" s="8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  <c r="R1238" s="32"/>
      <c r="S1238" s="32"/>
      <c r="T1238" s="32"/>
      <c r="U1238" s="32"/>
      <c r="V1238" s="32"/>
      <c r="W1238" s="32"/>
      <c r="X1238" s="32"/>
      <c r="Y1238" s="32"/>
      <c r="Z1238" s="32"/>
      <c r="AA1238" s="32"/>
      <c r="AB1238" s="32"/>
      <c r="AC1238" s="32"/>
      <c r="AD1238" s="32"/>
      <c r="AE1238" s="32"/>
      <c r="AF1238" s="32"/>
      <c r="AG1238" s="32"/>
      <c r="AH1238" s="32"/>
      <c r="AI1238" s="32"/>
      <c r="AJ1238" s="32"/>
    </row>
    <row r="1239" spans="1:36" ht="16.5">
      <c r="A1239" s="89" t="s">
        <v>35</v>
      </c>
      <c r="B1239" s="67">
        <v>841</v>
      </c>
      <c r="C1239" s="56" t="s">
        <v>729</v>
      </c>
      <c r="D1239" s="56" t="s">
        <v>153</v>
      </c>
      <c r="E1239" s="56" t="s">
        <v>59</v>
      </c>
      <c r="F1239" s="56"/>
      <c r="G1239" s="82">
        <f>G1240+G1244+G1246+G1248+G1242</f>
        <v>81380.3</v>
      </c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  <c r="R1239" s="32"/>
      <c r="S1239" s="32"/>
      <c r="T1239" s="32"/>
      <c r="U1239" s="32"/>
      <c r="V1239" s="32"/>
      <c r="W1239" s="32"/>
      <c r="X1239" s="32"/>
      <c r="Y1239" s="32"/>
      <c r="Z1239" s="32"/>
      <c r="AA1239" s="32"/>
      <c r="AB1239" s="32"/>
      <c r="AC1239" s="32"/>
      <c r="AD1239" s="32"/>
      <c r="AE1239" s="32"/>
      <c r="AF1239" s="32"/>
      <c r="AG1239" s="32"/>
      <c r="AH1239" s="32"/>
      <c r="AI1239" s="32"/>
      <c r="AJ1239" s="32"/>
    </row>
    <row r="1240" spans="1:36" ht="18.75" customHeight="1" hidden="1">
      <c r="A1240" s="89" t="s">
        <v>425</v>
      </c>
      <c r="B1240" s="67">
        <v>841</v>
      </c>
      <c r="C1240" s="56" t="s">
        <v>729</v>
      </c>
      <c r="D1240" s="56" t="s">
        <v>153</v>
      </c>
      <c r="E1240" s="56" t="s">
        <v>64</v>
      </c>
      <c r="F1240" s="56"/>
      <c r="G1240" s="82">
        <f>SUM(G1241)</f>
        <v>0</v>
      </c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  <c r="R1240" s="32"/>
      <c r="S1240" s="32"/>
      <c r="T1240" s="32"/>
      <c r="U1240" s="32"/>
      <c r="V1240" s="32"/>
      <c r="W1240" s="32"/>
      <c r="X1240" s="32"/>
      <c r="Y1240" s="32"/>
      <c r="Z1240" s="32"/>
      <c r="AA1240" s="32"/>
      <c r="AB1240" s="32"/>
      <c r="AC1240" s="32"/>
      <c r="AD1240" s="32"/>
      <c r="AE1240" s="32"/>
      <c r="AF1240" s="32"/>
      <c r="AG1240" s="32"/>
      <c r="AH1240" s="32"/>
      <c r="AI1240" s="32"/>
      <c r="AJ1240" s="32"/>
    </row>
    <row r="1241" spans="1:36" ht="16.5" hidden="1">
      <c r="A1241" s="96" t="s">
        <v>582</v>
      </c>
      <c r="B1241" s="67">
        <v>841</v>
      </c>
      <c r="C1241" s="56" t="s">
        <v>729</v>
      </c>
      <c r="D1241" s="56" t="s">
        <v>153</v>
      </c>
      <c r="E1241" s="56" t="s">
        <v>64</v>
      </c>
      <c r="F1241" s="56" t="s">
        <v>77</v>
      </c>
      <c r="G1241" s="83"/>
      <c r="H1241" s="32"/>
      <c r="I1241" s="32"/>
      <c r="J1241" s="32"/>
      <c r="K1241" s="32"/>
      <c r="L1241" s="32"/>
      <c r="M1241" s="32"/>
      <c r="N1241" s="32"/>
      <c r="O1241" s="32"/>
      <c r="P1241" s="32"/>
      <c r="Q1241" s="32"/>
      <c r="R1241" s="32"/>
      <c r="S1241" s="32"/>
      <c r="T1241" s="32"/>
      <c r="U1241" s="32"/>
      <c r="V1241" s="32"/>
      <c r="W1241" s="32"/>
      <c r="X1241" s="32"/>
      <c r="Y1241" s="32"/>
      <c r="Z1241" s="32"/>
      <c r="AA1241" s="32"/>
      <c r="AB1241" s="32"/>
      <c r="AC1241" s="32"/>
      <c r="AD1241" s="32"/>
      <c r="AE1241" s="32"/>
      <c r="AF1241" s="32"/>
      <c r="AG1241" s="32"/>
      <c r="AH1241" s="32"/>
      <c r="AI1241" s="32"/>
      <c r="AJ1241" s="32"/>
    </row>
    <row r="1242" spans="1:36" ht="33" customHeight="1" hidden="1">
      <c r="A1242" s="96" t="s">
        <v>138</v>
      </c>
      <c r="B1242" s="67">
        <v>841</v>
      </c>
      <c r="C1242" s="56" t="s">
        <v>729</v>
      </c>
      <c r="D1242" s="56" t="s">
        <v>153</v>
      </c>
      <c r="E1242" s="56" t="s">
        <v>63</v>
      </c>
      <c r="F1242" s="56"/>
      <c r="G1242" s="83">
        <f>G1243</f>
        <v>0</v>
      </c>
      <c r="H1242" s="32"/>
      <c r="I1242" s="32"/>
      <c r="J1242" s="32"/>
      <c r="K1242" s="32"/>
      <c r="L1242" s="32"/>
      <c r="M1242" s="32"/>
      <c r="N1242" s="32"/>
      <c r="O1242" s="32"/>
      <c r="P1242" s="32"/>
      <c r="Q1242" s="32"/>
      <c r="R1242" s="32"/>
      <c r="S1242" s="32"/>
      <c r="T1242" s="32"/>
      <c r="U1242" s="32"/>
      <c r="V1242" s="32"/>
      <c r="W1242" s="32"/>
      <c r="X1242" s="32"/>
      <c r="Y1242" s="32"/>
      <c r="Z1242" s="32"/>
      <c r="AA1242" s="32"/>
      <c r="AB1242" s="32"/>
      <c r="AC1242" s="32"/>
      <c r="AD1242" s="32"/>
      <c r="AE1242" s="32"/>
      <c r="AF1242" s="32"/>
      <c r="AG1242" s="32"/>
      <c r="AH1242" s="32"/>
      <c r="AI1242" s="32"/>
      <c r="AJ1242" s="32"/>
    </row>
    <row r="1243" spans="1:36" ht="16.5" hidden="1">
      <c r="A1243" s="96" t="s">
        <v>582</v>
      </c>
      <c r="B1243" s="67">
        <v>841</v>
      </c>
      <c r="C1243" s="56" t="s">
        <v>729</v>
      </c>
      <c r="D1243" s="56" t="s">
        <v>153</v>
      </c>
      <c r="E1243" s="56" t="s">
        <v>63</v>
      </c>
      <c r="F1243" s="56" t="s">
        <v>77</v>
      </c>
      <c r="G1243" s="83"/>
      <c r="H1243" s="32"/>
      <c r="I1243" s="32"/>
      <c r="J1243" s="32"/>
      <c r="K1243" s="32"/>
      <c r="L1243" s="32"/>
      <c r="M1243" s="32"/>
      <c r="N1243" s="32"/>
      <c r="O1243" s="32"/>
      <c r="P1243" s="32"/>
      <c r="Q1243" s="32"/>
      <c r="R1243" s="32"/>
      <c r="S1243" s="32"/>
      <c r="T1243" s="32"/>
      <c r="U1243" s="32"/>
      <c r="V1243" s="32"/>
      <c r="W1243" s="32"/>
      <c r="X1243" s="32"/>
      <c r="Y1243" s="32"/>
      <c r="Z1243" s="32"/>
      <c r="AA1243" s="32"/>
      <c r="AB1243" s="32"/>
      <c r="AC1243" s="32"/>
      <c r="AD1243" s="32"/>
      <c r="AE1243" s="32"/>
      <c r="AF1243" s="32"/>
      <c r="AG1243" s="32"/>
      <c r="AH1243" s="32"/>
      <c r="AI1243" s="32"/>
      <c r="AJ1243" s="32"/>
    </row>
    <row r="1244" spans="1:36" ht="52.5" customHeight="1">
      <c r="A1244" s="96" t="s">
        <v>745</v>
      </c>
      <c r="B1244" s="67">
        <v>841</v>
      </c>
      <c r="C1244" s="56" t="s">
        <v>729</v>
      </c>
      <c r="D1244" s="56" t="s">
        <v>153</v>
      </c>
      <c r="E1244" s="56" t="s">
        <v>69</v>
      </c>
      <c r="F1244" s="56"/>
      <c r="G1244" s="82">
        <f>SUM(G1245)</f>
        <v>79644.2</v>
      </c>
      <c r="H1244" s="32"/>
      <c r="I1244" s="32"/>
      <c r="J1244" s="32"/>
      <c r="K1244" s="32"/>
      <c r="L1244" s="32"/>
      <c r="M1244" s="32"/>
      <c r="N1244" s="32"/>
      <c r="O1244" s="32"/>
      <c r="P1244" s="32"/>
      <c r="Q1244" s="32"/>
      <c r="R1244" s="32"/>
      <c r="S1244" s="32"/>
      <c r="T1244" s="32"/>
      <c r="U1244" s="32"/>
      <c r="V1244" s="32"/>
      <c r="W1244" s="32"/>
      <c r="X1244" s="32"/>
      <c r="Y1244" s="32"/>
      <c r="Z1244" s="32"/>
      <c r="AA1244" s="32"/>
      <c r="AB1244" s="32"/>
      <c r="AC1244" s="32"/>
      <c r="AD1244" s="32"/>
      <c r="AE1244" s="32"/>
      <c r="AF1244" s="32"/>
      <c r="AG1244" s="32"/>
      <c r="AH1244" s="32"/>
      <c r="AI1244" s="32"/>
      <c r="AJ1244" s="32"/>
    </row>
    <row r="1245" spans="1:160" s="39" customFormat="1" ht="16.5">
      <c r="A1245" s="96" t="s">
        <v>582</v>
      </c>
      <c r="B1245" s="67">
        <v>841</v>
      </c>
      <c r="C1245" s="56" t="s">
        <v>729</v>
      </c>
      <c r="D1245" s="56" t="s">
        <v>153</v>
      </c>
      <c r="E1245" s="56" t="s">
        <v>69</v>
      </c>
      <c r="F1245" s="56" t="s">
        <v>77</v>
      </c>
      <c r="G1245" s="83">
        <v>79644.2</v>
      </c>
      <c r="H1245" s="32"/>
      <c r="I1245" s="32"/>
      <c r="J1245" s="32"/>
      <c r="K1245" s="32"/>
      <c r="L1245" s="32"/>
      <c r="M1245" s="32"/>
      <c r="N1245" s="32"/>
      <c r="O1245" s="32"/>
      <c r="P1245" s="32"/>
      <c r="Q1245" s="32"/>
      <c r="R1245" s="32"/>
      <c r="S1245" s="32"/>
      <c r="T1245" s="32"/>
      <c r="U1245" s="32"/>
      <c r="V1245" s="32"/>
      <c r="W1245" s="32"/>
      <c r="X1245" s="32"/>
      <c r="Y1245" s="32"/>
      <c r="Z1245" s="32"/>
      <c r="AA1245" s="32"/>
      <c r="AB1245" s="32"/>
      <c r="AC1245" s="32"/>
      <c r="AD1245" s="32"/>
      <c r="AE1245" s="32"/>
      <c r="AF1245" s="32"/>
      <c r="AG1245" s="32"/>
      <c r="AH1245" s="32"/>
      <c r="AI1245" s="32"/>
      <c r="AJ1245" s="32"/>
      <c r="AK1245" s="32"/>
      <c r="AL1245" s="32"/>
      <c r="AM1245" s="32"/>
      <c r="AN1245" s="32"/>
      <c r="AO1245" s="32"/>
      <c r="AP1245" s="32"/>
      <c r="AQ1245" s="32"/>
      <c r="AR1245" s="32"/>
      <c r="AS1245" s="32"/>
      <c r="AT1245" s="32"/>
      <c r="AU1245" s="32"/>
      <c r="AV1245" s="32"/>
      <c r="AW1245" s="32"/>
      <c r="AX1245" s="32"/>
      <c r="AY1245" s="32"/>
      <c r="AZ1245" s="32"/>
      <c r="BA1245" s="32"/>
      <c r="BB1245" s="32"/>
      <c r="BC1245" s="32"/>
      <c r="BD1245" s="32"/>
      <c r="BE1245" s="32"/>
      <c r="BF1245" s="32"/>
      <c r="BG1245" s="32"/>
      <c r="BH1245" s="32"/>
      <c r="BI1245" s="32"/>
      <c r="BJ1245" s="32"/>
      <c r="BK1245" s="32"/>
      <c r="BL1245" s="32"/>
      <c r="BM1245" s="32"/>
      <c r="BN1245" s="32"/>
      <c r="BO1245" s="32"/>
      <c r="BP1245" s="32"/>
      <c r="BQ1245" s="32"/>
      <c r="BR1245" s="32"/>
      <c r="BS1245" s="32"/>
      <c r="BT1245" s="32"/>
      <c r="BU1245" s="32"/>
      <c r="BV1245" s="32"/>
      <c r="BW1245" s="32"/>
      <c r="BX1245" s="32"/>
      <c r="BY1245" s="32"/>
      <c r="BZ1245" s="32"/>
      <c r="CA1245" s="32"/>
      <c r="CB1245" s="32"/>
      <c r="CC1245" s="32"/>
      <c r="CD1245" s="32"/>
      <c r="CE1245" s="32"/>
      <c r="CF1245" s="32"/>
      <c r="CG1245" s="32"/>
      <c r="CH1245" s="32"/>
      <c r="CI1245" s="32"/>
      <c r="CJ1245" s="32"/>
      <c r="CK1245" s="32"/>
      <c r="CL1245" s="32"/>
      <c r="CM1245" s="32"/>
      <c r="CN1245" s="32"/>
      <c r="CO1245" s="32"/>
      <c r="CP1245" s="32"/>
      <c r="CQ1245" s="32"/>
      <c r="CR1245" s="32"/>
      <c r="CS1245" s="32"/>
      <c r="CT1245" s="32"/>
      <c r="CU1245" s="32"/>
      <c r="CV1245" s="32"/>
      <c r="CW1245" s="32"/>
      <c r="CX1245" s="32"/>
      <c r="CY1245" s="32"/>
      <c r="CZ1245" s="32"/>
      <c r="DA1245" s="32"/>
      <c r="DB1245" s="32"/>
      <c r="DC1245" s="32"/>
      <c r="DD1245" s="32"/>
      <c r="DE1245" s="32"/>
      <c r="DF1245" s="32"/>
      <c r="DG1245" s="32"/>
      <c r="DH1245" s="32"/>
      <c r="DI1245" s="32"/>
      <c r="DJ1245" s="32"/>
      <c r="DK1245" s="32"/>
      <c r="DL1245" s="32"/>
      <c r="DM1245" s="32"/>
      <c r="DN1245" s="32"/>
      <c r="DO1245" s="32"/>
      <c r="DP1245" s="32"/>
      <c r="DQ1245" s="32"/>
      <c r="DR1245" s="32"/>
      <c r="DS1245" s="32"/>
      <c r="DT1245" s="32"/>
      <c r="DU1245" s="32"/>
      <c r="DV1245" s="32"/>
      <c r="DW1245" s="32"/>
      <c r="DX1245" s="32"/>
      <c r="DY1245" s="32"/>
      <c r="DZ1245" s="32"/>
      <c r="EA1245" s="32"/>
      <c r="EB1245" s="32"/>
      <c r="EC1245" s="32"/>
      <c r="ED1245" s="32"/>
      <c r="EE1245" s="32"/>
      <c r="EF1245" s="32"/>
      <c r="EG1245" s="32"/>
      <c r="EH1245" s="32"/>
      <c r="EI1245" s="32"/>
      <c r="EJ1245" s="32"/>
      <c r="EK1245" s="32"/>
      <c r="EL1245" s="32"/>
      <c r="EM1245" s="32"/>
      <c r="EN1245" s="32"/>
      <c r="EO1245" s="32"/>
      <c r="EP1245" s="32"/>
      <c r="EQ1245" s="32"/>
      <c r="ER1245" s="32"/>
      <c r="ES1245" s="32"/>
      <c r="ET1245" s="32"/>
      <c r="EU1245" s="32"/>
      <c r="EV1245" s="32"/>
      <c r="EW1245" s="32"/>
      <c r="EX1245" s="32"/>
      <c r="EY1245" s="32"/>
      <c r="EZ1245" s="32"/>
      <c r="FA1245" s="32"/>
      <c r="FB1245" s="32"/>
      <c r="FC1245" s="32"/>
      <c r="FD1245" s="32"/>
    </row>
    <row r="1246" spans="1:160" s="40" customFormat="1" ht="18.75" customHeight="1">
      <c r="A1246" s="96" t="s">
        <v>570</v>
      </c>
      <c r="B1246" s="67">
        <v>841</v>
      </c>
      <c r="C1246" s="56" t="s">
        <v>729</v>
      </c>
      <c r="D1246" s="56" t="s">
        <v>153</v>
      </c>
      <c r="E1246" s="56" t="s">
        <v>70</v>
      </c>
      <c r="F1246" s="56"/>
      <c r="G1246" s="82">
        <f>SUM(G1247)</f>
        <v>1178.3</v>
      </c>
      <c r="H1246" s="32"/>
      <c r="I1246" s="32"/>
      <c r="J1246" s="32"/>
      <c r="K1246" s="32"/>
      <c r="L1246" s="32"/>
      <c r="M1246" s="32"/>
      <c r="N1246" s="32"/>
      <c r="O1246" s="32"/>
      <c r="P1246" s="32"/>
      <c r="Q1246" s="32"/>
      <c r="R1246" s="32"/>
      <c r="S1246" s="32"/>
      <c r="T1246" s="32"/>
      <c r="U1246" s="32"/>
      <c r="V1246" s="32"/>
      <c r="W1246" s="32"/>
      <c r="X1246" s="32"/>
      <c r="Y1246" s="32"/>
      <c r="Z1246" s="32"/>
      <c r="AA1246" s="32"/>
      <c r="AB1246" s="32"/>
      <c r="AC1246" s="32"/>
      <c r="AD1246" s="32"/>
      <c r="AE1246" s="32"/>
      <c r="AF1246" s="32"/>
      <c r="AG1246" s="32"/>
      <c r="AH1246" s="32"/>
      <c r="AI1246" s="32"/>
      <c r="AJ1246" s="32"/>
      <c r="AK1246" s="32"/>
      <c r="AL1246" s="32"/>
      <c r="AM1246" s="32"/>
      <c r="AN1246" s="32"/>
      <c r="AO1246" s="32"/>
      <c r="AP1246" s="32"/>
      <c r="AQ1246" s="32"/>
      <c r="AR1246" s="32"/>
      <c r="AS1246" s="32"/>
      <c r="AT1246" s="32"/>
      <c r="AU1246" s="32"/>
      <c r="AV1246" s="32"/>
      <c r="AW1246" s="32"/>
      <c r="AX1246" s="32"/>
      <c r="AY1246" s="32"/>
      <c r="AZ1246" s="32"/>
      <c r="BA1246" s="32"/>
      <c r="BB1246" s="32"/>
      <c r="BC1246" s="32"/>
      <c r="BD1246" s="32"/>
      <c r="BE1246" s="32"/>
      <c r="BF1246" s="32"/>
      <c r="BG1246" s="32"/>
      <c r="BH1246" s="32"/>
      <c r="BI1246" s="32"/>
      <c r="BJ1246" s="32"/>
      <c r="BK1246" s="32"/>
      <c r="BL1246" s="32"/>
      <c r="BM1246" s="32"/>
      <c r="BN1246" s="32"/>
      <c r="BO1246" s="32"/>
      <c r="BP1246" s="32"/>
      <c r="BQ1246" s="32"/>
      <c r="BR1246" s="32"/>
      <c r="BS1246" s="32"/>
      <c r="BT1246" s="32"/>
      <c r="BU1246" s="32"/>
      <c r="BV1246" s="32"/>
      <c r="BW1246" s="32"/>
      <c r="BX1246" s="32"/>
      <c r="BY1246" s="32"/>
      <c r="BZ1246" s="32"/>
      <c r="CA1246" s="32"/>
      <c r="CB1246" s="32"/>
      <c r="CC1246" s="32"/>
      <c r="CD1246" s="32"/>
      <c r="CE1246" s="32"/>
      <c r="CF1246" s="32"/>
      <c r="CG1246" s="32"/>
      <c r="CH1246" s="32"/>
      <c r="CI1246" s="32"/>
      <c r="CJ1246" s="32"/>
      <c r="CK1246" s="32"/>
      <c r="CL1246" s="32"/>
      <c r="CM1246" s="32"/>
      <c r="CN1246" s="32"/>
      <c r="CO1246" s="32"/>
      <c r="CP1246" s="32"/>
      <c r="CQ1246" s="32"/>
      <c r="CR1246" s="32"/>
      <c r="CS1246" s="32"/>
      <c r="CT1246" s="32"/>
      <c r="CU1246" s="32"/>
      <c r="CV1246" s="32"/>
      <c r="CW1246" s="32"/>
      <c r="CX1246" s="32"/>
      <c r="CY1246" s="32"/>
      <c r="CZ1246" s="32"/>
      <c r="DA1246" s="32"/>
      <c r="DB1246" s="32"/>
      <c r="DC1246" s="32"/>
      <c r="DD1246" s="32"/>
      <c r="DE1246" s="32"/>
      <c r="DF1246" s="32"/>
      <c r="DG1246" s="32"/>
      <c r="DH1246" s="32"/>
      <c r="DI1246" s="32"/>
      <c r="DJ1246" s="32"/>
      <c r="DK1246" s="32"/>
      <c r="DL1246" s="32"/>
      <c r="DM1246" s="32"/>
      <c r="DN1246" s="32"/>
      <c r="DO1246" s="32"/>
      <c r="DP1246" s="32"/>
      <c r="DQ1246" s="32"/>
      <c r="DR1246" s="32"/>
      <c r="DS1246" s="32"/>
      <c r="DT1246" s="32"/>
      <c r="DU1246" s="32"/>
      <c r="DV1246" s="32"/>
      <c r="DW1246" s="32"/>
      <c r="DX1246" s="32"/>
      <c r="DY1246" s="32"/>
      <c r="DZ1246" s="32"/>
      <c r="EA1246" s="32"/>
      <c r="EB1246" s="32"/>
      <c r="EC1246" s="32"/>
      <c r="ED1246" s="32"/>
      <c r="EE1246" s="32"/>
      <c r="EF1246" s="32"/>
      <c r="EG1246" s="32"/>
      <c r="EH1246" s="32"/>
      <c r="EI1246" s="32"/>
      <c r="EJ1246" s="32"/>
      <c r="EK1246" s="32"/>
      <c r="EL1246" s="32"/>
      <c r="EM1246" s="32"/>
      <c r="EN1246" s="32"/>
      <c r="EO1246" s="32"/>
      <c r="EP1246" s="32"/>
      <c r="EQ1246" s="32"/>
      <c r="ER1246" s="32"/>
      <c r="ES1246" s="32"/>
      <c r="ET1246" s="32"/>
      <c r="EU1246" s="32"/>
      <c r="EV1246" s="32"/>
      <c r="EW1246" s="32"/>
      <c r="EX1246" s="32"/>
      <c r="EY1246" s="32"/>
      <c r="EZ1246" s="32"/>
      <c r="FA1246" s="32"/>
      <c r="FB1246" s="32"/>
      <c r="FC1246" s="32"/>
      <c r="FD1246" s="32"/>
    </row>
    <row r="1247" spans="1:160" ht="16.5">
      <c r="A1247" s="96" t="s">
        <v>348</v>
      </c>
      <c r="B1247" s="67">
        <v>841</v>
      </c>
      <c r="C1247" s="56" t="s">
        <v>729</v>
      </c>
      <c r="D1247" s="56" t="s">
        <v>153</v>
      </c>
      <c r="E1247" s="56" t="s">
        <v>70</v>
      </c>
      <c r="F1247" s="56" t="s">
        <v>77</v>
      </c>
      <c r="G1247" s="83">
        <v>1178.3</v>
      </c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  <c r="R1247" s="32"/>
      <c r="S1247" s="32"/>
      <c r="T1247" s="32"/>
      <c r="U1247" s="32"/>
      <c r="V1247" s="32"/>
      <c r="W1247" s="32"/>
      <c r="X1247" s="32"/>
      <c r="Y1247" s="32"/>
      <c r="Z1247" s="32"/>
      <c r="AA1247" s="32"/>
      <c r="AB1247" s="32"/>
      <c r="AC1247" s="32"/>
      <c r="AD1247" s="32"/>
      <c r="AE1247" s="32"/>
      <c r="AF1247" s="32"/>
      <c r="AG1247" s="32"/>
      <c r="AH1247" s="32"/>
      <c r="AI1247" s="32"/>
      <c r="AJ1247" s="32"/>
      <c r="AK1247" s="32"/>
      <c r="AL1247" s="32"/>
      <c r="AM1247" s="32"/>
      <c r="AN1247" s="32"/>
      <c r="AO1247" s="32"/>
      <c r="AP1247" s="32"/>
      <c r="AQ1247" s="32"/>
      <c r="AR1247" s="32"/>
      <c r="AS1247" s="32"/>
      <c r="AT1247" s="32"/>
      <c r="AU1247" s="32"/>
      <c r="AV1247" s="32"/>
      <c r="AW1247" s="32"/>
      <c r="AX1247" s="32"/>
      <c r="AY1247" s="32"/>
      <c r="AZ1247" s="32"/>
      <c r="BA1247" s="32"/>
      <c r="BB1247" s="32"/>
      <c r="BC1247" s="32"/>
      <c r="BD1247" s="32"/>
      <c r="BE1247" s="32"/>
      <c r="BF1247" s="32"/>
      <c r="BG1247" s="32"/>
      <c r="BH1247" s="32"/>
      <c r="BI1247" s="32"/>
      <c r="BJ1247" s="32"/>
      <c r="BK1247" s="32"/>
      <c r="BL1247" s="32"/>
      <c r="BM1247" s="32"/>
      <c r="BN1247" s="32"/>
      <c r="BO1247" s="32"/>
      <c r="BP1247" s="32"/>
      <c r="BQ1247" s="32"/>
      <c r="BR1247" s="32"/>
      <c r="BS1247" s="32"/>
      <c r="BT1247" s="32"/>
      <c r="BU1247" s="32"/>
      <c r="BV1247" s="32"/>
      <c r="BW1247" s="32"/>
      <c r="BX1247" s="32"/>
      <c r="BY1247" s="32"/>
      <c r="BZ1247" s="32"/>
      <c r="CA1247" s="32"/>
      <c r="CB1247" s="32"/>
      <c r="CC1247" s="32"/>
      <c r="CD1247" s="32"/>
      <c r="CE1247" s="32"/>
      <c r="CF1247" s="32"/>
      <c r="CG1247" s="32"/>
      <c r="CH1247" s="32"/>
      <c r="CI1247" s="32"/>
      <c r="CJ1247" s="32"/>
      <c r="CK1247" s="32"/>
      <c r="CL1247" s="32"/>
      <c r="CM1247" s="32"/>
      <c r="CN1247" s="32"/>
      <c r="CO1247" s="32"/>
      <c r="CP1247" s="32"/>
      <c r="CQ1247" s="32"/>
      <c r="CR1247" s="32"/>
      <c r="CS1247" s="32"/>
      <c r="CT1247" s="32"/>
      <c r="CU1247" s="32"/>
      <c r="CV1247" s="32"/>
      <c r="CW1247" s="32"/>
      <c r="CX1247" s="32"/>
      <c r="CY1247" s="32"/>
      <c r="CZ1247" s="32"/>
      <c r="DA1247" s="32"/>
      <c r="DB1247" s="32"/>
      <c r="DC1247" s="32"/>
      <c r="DD1247" s="32"/>
      <c r="DE1247" s="32"/>
      <c r="DF1247" s="32"/>
      <c r="DG1247" s="32"/>
      <c r="DH1247" s="32"/>
      <c r="DI1247" s="32"/>
      <c r="DJ1247" s="32"/>
      <c r="DK1247" s="32"/>
      <c r="DL1247" s="32"/>
      <c r="DM1247" s="32"/>
      <c r="DN1247" s="32"/>
      <c r="DO1247" s="32"/>
      <c r="DP1247" s="32"/>
      <c r="DQ1247" s="32"/>
      <c r="DR1247" s="32"/>
      <c r="DS1247" s="32"/>
      <c r="DT1247" s="32"/>
      <c r="DU1247" s="32"/>
      <c r="DV1247" s="32"/>
      <c r="DW1247" s="32"/>
      <c r="DX1247" s="32"/>
      <c r="DY1247" s="32"/>
      <c r="DZ1247" s="32"/>
      <c r="EA1247" s="32"/>
      <c r="EB1247" s="32"/>
      <c r="EC1247" s="32"/>
      <c r="ED1247" s="32"/>
      <c r="EE1247" s="32"/>
      <c r="EF1247" s="32"/>
      <c r="EG1247" s="32"/>
      <c r="EH1247" s="32"/>
      <c r="EI1247" s="32"/>
      <c r="EJ1247" s="32"/>
      <c r="EK1247" s="32"/>
      <c r="EL1247" s="32"/>
      <c r="EM1247" s="32"/>
      <c r="EN1247" s="32"/>
      <c r="EO1247" s="32"/>
      <c r="EP1247" s="32"/>
      <c r="EQ1247" s="32"/>
      <c r="ER1247" s="32"/>
      <c r="ES1247" s="32"/>
      <c r="ET1247" s="32"/>
      <c r="EU1247" s="32"/>
      <c r="EV1247" s="32"/>
      <c r="EW1247" s="32"/>
      <c r="EX1247" s="32"/>
      <c r="EY1247" s="32"/>
      <c r="EZ1247" s="32"/>
      <c r="FA1247" s="32"/>
      <c r="FB1247" s="32"/>
      <c r="FC1247" s="32"/>
      <c r="FD1247" s="32"/>
    </row>
    <row r="1248" spans="1:160" ht="16.5">
      <c r="A1248" s="96" t="s">
        <v>139</v>
      </c>
      <c r="B1248" s="67">
        <v>841</v>
      </c>
      <c r="C1248" s="56" t="s">
        <v>729</v>
      </c>
      <c r="D1248" s="56" t="s">
        <v>153</v>
      </c>
      <c r="E1248" s="56" t="s">
        <v>429</v>
      </c>
      <c r="F1248" s="56"/>
      <c r="G1248" s="82">
        <f>G1249</f>
        <v>557.8</v>
      </c>
      <c r="H1248" s="32"/>
      <c r="I1248" s="32"/>
      <c r="J1248" s="32"/>
      <c r="K1248" s="32"/>
      <c r="L1248" s="32"/>
      <c r="M1248" s="32"/>
      <c r="N1248" s="32"/>
      <c r="O1248" s="32"/>
      <c r="P1248" s="32"/>
      <c r="Q1248" s="32"/>
      <c r="R1248" s="32"/>
      <c r="S1248" s="32"/>
      <c r="T1248" s="32"/>
      <c r="U1248" s="32"/>
      <c r="V1248" s="32"/>
      <c r="W1248" s="32"/>
      <c r="X1248" s="32"/>
      <c r="Y1248" s="32"/>
      <c r="Z1248" s="32"/>
      <c r="AA1248" s="32"/>
      <c r="AB1248" s="32"/>
      <c r="AC1248" s="32"/>
      <c r="AD1248" s="32"/>
      <c r="AE1248" s="32"/>
      <c r="AF1248" s="32"/>
      <c r="AG1248" s="32"/>
      <c r="AH1248" s="32"/>
      <c r="AI1248" s="32"/>
      <c r="AJ1248" s="32"/>
      <c r="AK1248" s="32"/>
      <c r="AL1248" s="32"/>
      <c r="AM1248" s="32"/>
      <c r="AN1248" s="32"/>
      <c r="AO1248" s="32"/>
      <c r="AP1248" s="32"/>
      <c r="AQ1248" s="32"/>
      <c r="AR1248" s="32"/>
      <c r="AS1248" s="32"/>
      <c r="AT1248" s="32"/>
      <c r="AU1248" s="32"/>
      <c r="AV1248" s="32"/>
      <c r="AW1248" s="32"/>
      <c r="AX1248" s="32"/>
      <c r="AY1248" s="32"/>
      <c r="AZ1248" s="32"/>
      <c r="BA1248" s="32"/>
      <c r="BB1248" s="32"/>
      <c r="BC1248" s="32"/>
      <c r="BD1248" s="32"/>
      <c r="BE1248" s="32"/>
      <c r="BF1248" s="32"/>
      <c r="BG1248" s="32"/>
      <c r="BH1248" s="32"/>
      <c r="BI1248" s="32"/>
      <c r="BJ1248" s="32"/>
      <c r="BK1248" s="32"/>
      <c r="BL1248" s="32"/>
      <c r="BM1248" s="32"/>
      <c r="BN1248" s="32"/>
      <c r="BO1248" s="32"/>
      <c r="BP1248" s="32"/>
      <c r="BQ1248" s="32"/>
      <c r="BR1248" s="32"/>
      <c r="BS1248" s="32"/>
      <c r="BT1248" s="32"/>
      <c r="BU1248" s="32"/>
      <c r="BV1248" s="32"/>
      <c r="BW1248" s="32"/>
      <c r="BX1248" s="32"/>
      <c r="BY1248" s="32"/>
      <c r="BZ1248" s="32"/>
      <c r="CA1248" s="32"/>
      <c r="CB1248" s="32"/>
      <c r="CC1248" s="32"/>
      <c r="CD1248" s="32"/>
      <c r="CE1248" s="32"/>
      <c r="CF1248" s="32"/>
      <c r="CG1248" s="32"/>
      <c r="CH1248" s="32"/>
      <c r="CI1248" s="32"/>
      <c r="CJ1248" s="32"/>
      <c r="CK1248" s="32"/>
      <c r="CL1248" s="32"/>
      <c r="CM1248" s="32"/>
      <c r="CN1248" s="32"/>
      <c r="CO1248" s="32"/>
      <c r="CP1248" s="32"/>
      <c r="CQ1248" s="32"/>
      <c r="CR1248" s="32"/>
      <c r="CS1248" s="32"/>
      <c r="CT1248" s="32"/>
      <c r="CU1248" s="32"/>
      <c r="CV1248" s="32"/>
      <c r="CW1248" s="32"/>
      <c r="CX1248" s="32"/>
      <c r="CY1248" s="32"/>
      <c r="CZ1248" s="32"/>
      <c r="DA1248" s="32"/>
      <c r="DB1248" s="32"/>
      <c r="DC1248" s="32"/>
      <c r="DD1248" s="32"/>
      <c r="DE1248" s="32"/>
      <c r="DF1248" s="32"/>
      <c r="DG1248" s="32"/>
      <c r="DH1248" s="32"/>
      <c r="DI1248" s="32"/>
      <c r="DJ1248" s="32"/>
      <c r="DK1248" s="32"/>
      <c r="DL1248" s="32"/>
      <c r="DM1248" s="32"/>
      <c r="DN1248" s="32"/>
      <c r="DO1248" s="32"/>
      <c r="DP1248" s="32"/>
      <c r="DQ1248" s="32"/>
      <c r="DR1248" s="32"/>
      <c r="DS1248" s="32"/>
      <c r="DT1248" s="32"/>
      <c r="DU1248" s="32"/>
      <c r="DV1248" s="32"/>
      <c r="DW1248" s="32"/>
      <c r="DX1248" s="32"/>
      <c r="DY1248" s="32"/>
      <c r="DZ1248" s="32"/>
      <c r="EA1248" s="32"/>
      <c r="EB1248" s="32"/>
      <c r="EC1248" s="32"/>
      <c r="ED1248" s="32"/>
      <c r="EE1248" s="32"/>
      <c r="EF1248" s="32"/>
      <c r="EG1248" s="32"/>
      <c r="EH1248" s="32"/>
      <c r="EI1248" s="32"/>
      <c r="EJ1248" s="32"/>
      <c r="EK1248" s="32"/>
      <c r="EL1248" s="32"/>
      <c r="EM1248" s="32"/>
      <c r="EN1248" s="32"/>
      <c r="EO1248" s="32"/>
      <c r="EP1248" s="32"/>
      <c r="EQ1248" s="32"/>
      <c r="ER1248" s="32"/>
      <c r="ES1248" s="32"/>
      <c r="ET1248" s="32"/>
      <c r="EU1248" s="32"/>
      <c r="EV1248" s="32"/>
      <c r="EW1248" s="32"/>
      <c r="EX1248" s="32"/>
      <c r="EY1248" s="32"/>
      <c r="EZ1248" s="32"/>
      <c r="FA1248" s="32"/>
      <c r="FB1248" s="32"/>
      <c r="FC1248" s="32"/>
      <c r="FD1248" s="32"/>
    </row>
    <row r="1249" spans="1:36" ht="16.5">
      <c r="A1249" s="96" t="s">
        <v>863</v>
      </c>
      <c r="B1249" s="67">
        <v>841</v>
      </c>
      <c r="C1249" s="56" t="s">
        <v>729</v>
      </c>
      <c r="D1249" s="56" t="s">
        <v>153</v>
      </c>
      <c r="E1249" s="56" t="s">
        <v>429</v>
      </c>
      <c r="F1249" s="56" t="s">
        <v>77</v>
      </c>
      <c r="G1249" s="83">
        <v>557.8</v>
      </c>
      <c r="H1249" s="32"/>
      <c r="I1249" s="32"/>
      <c r="J1249" s="32"/>
      <c r="K1249" s="32"/>
      <c r="L1249" s="32"/>
      <c r="M1249" s="32"/>
      <c r="N1249" s="32"/>
      <c r="O1249" s="32"/>
      <c r="P1249" s="32"/>
      <c r="Q1249" s="32"/>
      <c r="R1249" s="32"/>
      <c r="S1249" s="32"/>
      <c r="T1249" s="32"/>
      <c r="U1249" s="32"/>
      <c r="V1249" s="32"/>
      <c r="W1249" s="32"/>
      <c r="X1249" s="32"/>
      <c r="Y1249" s="32"/>
      <c r="Z1249" s="32"/>
      <c r="AA1249" s="32"/>
      <c r="AB1249" s="32"/>
      <c r="AC1249" s="32"/>
      <c r="AD1249" s="32"/>
      <c r="AE1249" s="32"/>
      <c r="AF1249" s="32"/>
      <c r="AG1249" s="32"/>
      <c r="AH1249" s="32"/>
      <c r="AI1249" s="32"/>
      <c r="AJ1249" s="32"/>
    </row>
    <row r="1250" spans="1:36" ht="18" customHeight="1">
      <c r="A1250" s="97" t="s">
        <v>373</v>
      </c>
      <c r="B1250" s="67">
        <v>841</v>
      </c>
      <c r="C1250" s="56" t="s">
        <v>156</v>
      </c>
      <c r="D1250" s="56"/>
      <c r="E1250" s="56"/>
      <c r="F1250" s="56"/>
      <c r="G1250" s="83">
        <f>G1251</f>
        <v>852.5</v>
      </c>
      <c r="H1250" s="32"/>
      <c r="I1250" s="32"/>
      <c r="J1250" s="32"/>
      <c r="K1250" s="32"/>
      <c r="L1250" s="32"/>
      <c r="M1250" s="32"/>
      <c r="N1250" s="32"/>
      <c r="O1250" s="32"/>
      <c r="P1250" s="32"/>
      <c r="Q1250" s="32"/>
      <c r="R1250" s="32"/>
      <c r="S1250" s="32"/>
      <c r="T1250" s="32"/>
      <c r="U1250" s="32"/>
      <c r="V1250" s="32"/>
      <c r="W1250" s="32"/>
      <c r="X1250" s="32"/>
      <c r="Y1250" s="32"/>
      <c r="Z1250" s="32"/>
      <c r="AA1250" s="32"/>
      <c r="AB1250" s="32"/>
      <c r="AC1250" s="32"/>
      <c r="AD1250" s="32"/>
      <c r="AE1250" s="32"/>
      <c r="AF1250" s="32"/>
      <c r="AG1250" s="32"/>
      <c r="AH1250" s="32"/>
      <c r="AI1250" s="32"/>
      <c r="AJ1250" s="32"/>
    </row>
    <row r="1251" spans="1:36" ht="18" customHeight="1">
      <c r="A1251" s="89" t="s">
        <v>377</v>
      </c>
      <c r="B1251" s="67">
        <v>841</v>
      </c>
      <c r="C1251" s="56" t="s">
        <v>156</v>
      </c>
      <c r="D1251" s="56" t="s">
        <v>53</v>
      </c>
      <c r="E1251" s="56"/>
      <c r="F1251" s="56"/>
      <c r="G1251" s="83">
        <f>G1257</f>
        <v>852.5</v>
      </c>
      <c r="H1251" s="32"/>
      <c r="I1251" s="32"/>
      <c r="J1251" s="32"/>
      <c r="K1251" s="32"/>
      <c r="L1251" s="32"/>
      <c r="M1251" s="32"/>
      <c r="N1251" s="32"/>
      <c r="O1251" s="32"/>
      <c r="P1251" s="32"/>
      <c r="Q1251" s="32"/>
      <c r="R1251" s="32"/>
      <c r="S1251" s="32"/>
      <c r="T1251" s="32"/>
      <c r="U1251" s="32"/>
      <c r="V1251" s="32"/>
      <c r="W1251" s="32"/>
      <c r="X1251" s="32"/>
      <c r="Y1251" s="32"/>
      <c r="Z1251" s="32"/>
      <c r="AA1251" s="32"/>
      <c r="AB1251" s="32"/>
      <c r="AC1251" s="32"/>
      <c r="AD1251" s="32"/>
      <c r="AE1251" s="32"/>
      <c r="AF1251" s="32"/>
      <c r="AG1251" s="32"/>
      <c r="AH1251" s="32"/>
      <c r="AI1251" s="32"/>
      <c r="AJ1251" s="32"/>
    </row>
    <row r="1252" spans="1:36" ht="19.5" customHeight="1" hidden="1">
      <c r="A1252" s="89" t="s">
        <v>572</v>
      </c>
      <c r="B1252" s="67">
        <v>841</v>
      </c>
      <c r="C1252" s="56" t="s">
        <v>156</v>
      </c>
      <c r="D1252" s="56" t="s">
        <v>53</v>
      </c>
      <c r="E1252" s="56" t="s">
        <v>573</v>
      </c>
      <c r="F1252" s="56"/>
      <c r="G1252" s="83"/>
      <c r="H1252" s="32"/>
      <c r="I1252" s="32"/>
      <c r="J1252" s="32"/>
      <c r="K1252" s="32"/>
      <c r="L1252" s="32"/>
      <c r="M1252" s="32"/>
      <c r="N1252" s="32"/>
      <c r="O1252" s="32"/>
      <c r="P1252" s="32"/>
      <c r="Q1252" s="32"/>
      <c r="R1252" s="32"/>
      <c r="S1252" s="32"/>
      <c r="T1252" s="32"/>
      <c r="U1252" s="32"/>
      <c r="V1252" s="32"/>
      <c r="W1252" s="32"/>
      <c r="X1252" s="32"/>
      <c r="Y1252" s="32"/>
      <c r="Z1252" s="32"/>
      <c r="AA1252" s="32"/>
      <c r="AB1252" s="32"/>
      <c r="AC1252" s="32"/>
      <c r="AD1252" s="32"/>
      <c r="AE1252" s="32"/>
      <c r="AF1252" s="32"/>
      <c r="AG1252" s="32"/>
      <c r="AH1252" s="32"/>
      <c r="AI1252" s="32"/>
      <c r="AJ1252" s="32"/>
    </row>
    <row r="1253" spans="1:36" ht="51" customHeight="1" hidden="1">
      <c r="A1253" s="89" t="s">
        <v>170</v>
      </c>
      <c r="B1253" s="67">
        <v>841</v>
      </c>
      <c r="C1253" s="56" t="s">
        <v>156</v>
      </c>
      <c r="D1253" s="56" t="s">
        <v>53</v>
      </c>
      <c r="E1253" s="56" t="s">
        <v>167</v>
      </c>
      <c r="F1253" s="56"/>
      <c r="G1253" s="83"/>
      <c r="H1253" s="32"/>
      <c r="I1253" s="32"/>
      <c r="J1253" s="32"/>
      <c r="K1253" s="32"/>
      <c r="L1253" s="32"/>
      <c r="M1253" s="32"/>
      <c r="N1253" s="32"/>
      <c r="O1253" s="32"/>
      <c r="P1253" s="32"/>
      <c r="Q1253" s="32"/>
      <c r="R1253" s="32"/>
      <c r="S1253" s="32"/>
      <c r="T1253" s="32"/>
      <c r="U1253" s="32"/>
      <c r="V1253" s="32"/>
      <c r="W1253" s="32"/>
      <c r="X1253" s="32"/>
      <c r="Y1253" s="32"/>
      <c r="Z1253" s="32"/>
      <c r="AA1253" s="32"/>
      <c r="AB1253" s="32"/>
      <c r="AC1253" s="32"/>
      <c r="AD1253" s="32"/>
      <c r="AE1253" s="32"/>
      <c r="AF1253" s="32"/>
      <c r="AG1253" s="32"/>
      <c r="AH1253" s="32"/>
      <c r="AI1253" s="32"/>
      <c r="AJ1253" s="32"/>
    </row>
    <row r="1254" spans="1:36" ht="34.5" customHeight="1" hidden="1">
      <c r="A1254" s="89" t="s">
        <v>347</v>
      </c>
      <c r="B1254" s="67">
        <v>841</v>
      </c>
      <c r="C1254" s="56" t="s">
        <v>156</v>
      </c>
      <c r="D1254" s="56" t="s">
        <v>53</v>
      </c>
      <c r="E1254" s="56" t="s">
        <v>575</v>
      </c>
      <c r="F1254" s="56"/>
      <c r="G1254" s="83"/>
      <c r="H1254" s="32"/>
      <c r="I1254" s="32"/>
      <c r="J1254" s="32"/>
      <c r="K1254" s="32"/>
      <c r="L1254" s="32"/>
      <c r="M1254" s="32"/>
      <c r="N1254" s="32"/>
      <c r="O1254" s="32"/>
      <c r="P1254" s="32"/>
      <c r="Q1254" s="32"/>
      <c r="R1254" s="32"/>
      <c r="S1254" s="32"/>
      <c r="T1254" s="32"/>
      <c r="U1254" s="32"/>
      <c r="V1254" s="32"/>
      <c r="W1254" s="32"/>
      <c r="X1254" s="32"/>
      <c r="Y1254" s="32"/>
      <c r="Z1254" s="32"/>
      <c r="AA1254" s="32"/>
      <c r="AB1254" s="32"/>
      <c r="AC1254" s="32"/>
      <c r="AD1254" s="32"/>
      <c r="AE1254" s="32"/>
      <c r="AF1254" s="32"/>
      <c r="AG1254" s="32"/>
      <c r="AH1254" s="32"/>
      <c r="AI1254" s="32"/>
      <c r="AJ1254" s="32"/>
    </row>
    <row r="1255" spans="1:36" ht="18.75" customHeight="1" hidden="1">
      <c r="A1255" s="89" t="s">
        <v>34</v>
      </c>
      <c r="B1255" s="67">
        <v>841</v>
      </c>
      <c r="C1255" s="56" t="s">
        <v>156</v>
      </c>
      <c r="D1255" s="56" t="s">
        <v>53</v>
      </c>
      <c r="E1255" s="56" t="s">
        <v>575</v>
      </c>
      <c r="F1255" s="56" t="s">
        <v>186</v>
      </c>
      <c r="G1255" s="83"/>
      <c r="H1255" s="32"/>
      <c r="I1255" s="32"/>
      <c r="J1255" s="32"/>
      <c r="K1255" s="32"/>
      <c r="L1255" s="32"/>
      <c r="M1255" s="32"/>
      <c r="N1255" s="32"/>
      <c r="O1255" s="32"/>
      <c r="P1255" s="32"/>
      <c r="Q1255" s="32"/>
      <c r="R1255" s="32"/>
      <c r="S1255" s="32"/>
      <c r="T1255" s="32"/>
      <c r="U1255" s="32"/>
      <c r="V1255" s="32"/>
      <c r="W1255" s="32"/>
      <c r="X1255" s="32"/>
      <c r="Y1255" s="32"/>
      <c r="Z1255" s="32"/>
      <c r="AA1255" s="32"/>
      <c r="AB1255" s="32"/>
      <c r="AC1255" s="32"/>
      <c r="AD1255" s="32"/>
      <c r="AE1255" s="32"/>
      <c r="AF1255" s="32"/>
      <c r="AG1255" s="32"/>
      <c r="AH1255" s="32"/>
      <c r="AI1255" s="32"/>
      <c r="AJ1255" s="32"/>
    </row>
    <row r="1256" spans="1:36" ht="20.25" customHeight="1" hidden="1">
      <c r="A1256" s="96" t="s">
        <v>415</v>
      </c>
      <c r="B1256" s="67">
        <v>841</v>
      </c>
      <c r="C1256" s="56" t="s">
        <v>156</v>
      </c>
      <c r="D1256" s="56" t="s">
        <v>53</v>
      </c>
      <c r="E1256" s="56" t="s">
        <v>575</v>
      </c>
      <c r="F1256" s="56" t="s">
        <v>187</v>
      </c>
      <c r="G1256" s="83"/>
      <c r="H1256" s="32"/>
      <c r="I1256" s="32"/>
      <c r="J1256" s="32"/>
      <c r="K1256" s="32"/>
      <c r="L1256" s="32"/>
      <c r="M1256" s="32"/>
      <c r="N1256" s="32"/>
      <c r="O1256" s="32"/>
      <c r="P1256" s="32"/>
      <c r="Q1256" s="32"/>
      <c r="R1256" s="32"/>
      <c r="S1256" s="32"/>
      <c r="T1256" s="32"/>
      <c r="U1256" s="32"/>
      <c r="V1256" s="32"/>
      <c r="W1256" s="32"/>
      <c r="X1256" s="32"/>
      <c r="Y1256" s="32"/>
      <c r="Z1256" s="32"/>
      <c r="AA1256" s="32"/>
      <c r="AB1256" s="32"/>
      <c r="AC1256" s="32"/>
      <c r="AD1256" s="32"/>
      <c r="AE1256" s="32"/>
      <c r="AF1256" s="32"/>
      <c r="AG1256" s="32"/>
      <c r="AH1256" s="32"/>
      <c r="AI1256" s="32"/>
      <c r="AJ1256" s="32"/>
    </row>
    <row r="1257" spans="1:36" ht="16.5">
      <c r="A1257" s="89" t="s">
        <v>35</v>
      </c>
      <c r="B1257" s="67">
        <v>841</v>
      </c>
      <c r="C1257" s="56" t="s">
        <v>156</v>
      </c>
      <c r="D1257" s="56" t="s">
        <v>53</v>
      </c>
      <c r="E1257" s="56" t="s">
        <v>59</v>
      </c>
      <c r="F1257" s="56"/>
      <c r="G1257" s="83">
        <f>G1258</f>
        <v>852.5</v>
      </c>
      <c r="H1257" s="32"/>
      <c r="I1257" s="32"/>
      <c r="J1257" s="32"/>
      <c r="K1257" s="32"/>
      <c r="L1257" s="32"/>
      <c r="M1257" s="32"/>
      <c r="N1257" s="32"/>
      <c r="O1257" s="32"/>
      <c r="P1257" s="32"/>
      <c r="Q1257" s="32"/>
      <c r="R1257" s="32"/>
      <c r="S1257" s="32"/>
      <c r="T1257" s="32"/>
      <c r="U1257" s="32"/>
      <c r="V1257" s="32"/>
      <c r="W1257" s="32"/>
      <c r="X1257" s="32"/>
      <c r="Y1257" s="32"/>
      <c r="Z1257" s="32"/>
      <c r="AA1257" s="32"/>
      <c r="AB1257" s="32"/>
      <c r="AC1257" s="32"/>
      <c r="AD1257" s="32"/>
      <c r="AE1257" s="32"/>
      <c r="AF1257" s="32"/>
      <c r="AG1257" s="32"/>
      <c r="AH1257" s="32"/>
      <c r="AI1257" s="32"/>
      <c r="AJ1257" s="32"/>
    </row>
    <row r="1258" spans="1:36" ht="19.5" customHeight="1">
      <c r="A1258" s="89" t="s">
        <v>8</v>
      </c>
      <c r="B1258" s="67">
        <v>841</v>
      </c>
      <c r="C1258" s="56" t="s">
        <v>156</v>
      </c>
      <c r="D1258" s="56" t="s">
        <v>53</v>
      </c>
      <c r="E1258" s="56" t="s">
        <v>64</v>
      </c>
      <c r="F1258" s="56"/>
      <c r="G1258" s="83">
        <f>G1259</f>
        <v>852.5</v>
      </c>
      <c r="H1258" s="32"/>
      <c r="I1258" s="32"/>
      <c r="J1258" s="32"/>
      <c r="K1258" s="32"/>
      <c r="L1258" s="32"/>
      <c r="M1258" s="32"/>
      <c r="N1258" s="32"/>
      <c r="O1258" s="32"/>
      <c r="P1258" s="32"/>
      <c r="Q1258" s="32"/>
      <c r="R1258" s="32"/>
      <c r="S1258" s="32"/>
      <c r="T1258" s="32"/>
      <c r="U1258" s="32"/>
      <c r="V1258" s="32"/>
      <c r="W1258" s="32"/>
      <c r="X1258" s="32"/>
      <c r="Y1258" s="32"/>
      <c r="Z1258" s="32"/>
      <c r="AA1258" s="32"/>
      <c r="AB1258" s="32"/>
      <c r="AC1258" s="32"/>
      <c r="AD1258" s="32"/>
      <c r="AE1258" s="32"/>
      <c r="AF1258" s="32"/>
      <c r="AG1258" s="32"/>
      <c r="AH1258" s="32"/>
      <c r="AI1258" s="32"/>
      <c r="AJ1258" s="32"/>
    </row>
    <row r="1259" spans="1:36" ht="16.5">
      <c r="A1259" s="96" t="s">
        <v>582</v>
      </c>
      <c r="B1259" s="67">
        <v>841</v>
      </c>
      <c r="C1259" s="56" t="s">
        <v>156</v>
      </c>
      <c r="D1259" s="56" t="s">
        <v>53</v>
      </c>
      <c r="E1259" s="56" t="s">
        <v>64</v>
      </c>
      <c r="F1259" s="56" t="s">
        <v>77</v>
      </c>
      <c r="G1259" s="83">
        <v>852.5</v>
      </c>
      <c r="H1259" s="32"/>
      <c r="I1259" s="32"/>
      <c r="J1259" s="32"/>
      <c r="K1259" s="32"/>
      <c r="L1259" s="32"/>
      <c r="M1259" s="32"/>
      <c r="N1259" s="32"/>
      <c r="O1259" s="32"/>
      <c r="P1259" s="32"/>
      <c r="Q1259" s="32"/>
      <c r="R1259" s="32"/>
      <c r="S1259" s="32"/>
      <c r="T1259" s="32"/>
      <c r="U1259" s="32"/>
      <c r="V1259" s="32"/>
      <c r="W1259" s="32"/>
      <c r="X1259" s="32"/>
      <c r="Y1259" s="32"/>
      <c r="Z1259" s="32"/>
      <c r="AA1259" s="32"/>
      <c r="AB1259" s="32"/>
      <c r="AC1259" s="32"/>
      <c r="AD1259" s="32"/>
      <c r="AE1259" s="32"/>
      <c r="AF1259" s="32"/>
      <c r="AG1259" s="32"/>
      <c r="AH1259" s="32"/>
      <c r="AI1259" s="32"/>
      <c r="AJ1259" s="32"/>
    </row>
    <row r="1260" spans="1:36" ht="18" customHeight="1" hidden="1">
      <c r="A1260" s="96" t="s">
        <v>36</v>
      </c>
      <c r="B1260" s="67">
        <v>841</v>
      </c>
      <c r="C1260" s="56" t="s">
        <v>156</v>
      </c>
      <c r="D1260" s="56" t="s">
        <v>53</v>
      </c>
      <c r="E1260" s="56" t="s">
        <v>71</v>
      </c>
      <c r="F1260" s="56"/>
      <c r="G1260" s="83"/>
      <c r="H1260" s="32"/>
      <c r="I1260" s="32"/>
      <c r="J1260" s="32"/>
      <c r="K1260" s="32"/>
      <c r="L1260" s="32"/>
      <c r="M1260" s="32"/>
      <c r="N1260" s="32"/>
      <c r="O1260" s="32"/>
      <c r="P1260" s="32"/>
      <c r="Q1260" s="32"/>
      <c r="R1260" s="32"/>
      <c r="S1260" s="32"/>
      <c r="T1260" s="32"/>
      <c r="U1260" s="32"/>
      <c r="V1260" s="32"/>
      <c r="W1260" s="32"/>
      <c r="X1260" s="32"/>
      <c r="Y1260" s="32"/>
      <c r="Z1260" s="32"/>
      <c r="AA1260" s="32"/>
      <c r="AB1260" s="32"/>
      <c r="AC1260" s="32"/>
      <c r="AD1260" s="32"/>
      <c r="AE1260" s="32"/>
      <c r="AF1260" s="32"/>
      <c r="AG1260" s="32"/>
      <c r="AH1260" s="32"/>
      <c r="AI1260" s="32"/>
      <c r="AJ1260" s="32"/>
    </row>
    <row r="1261" spans="1:36" ht="16.5" hidden="1">
      <c r="A1261" s="96" t="s">
        <v>582</v>
      </c>
      <c r="B1261" s="67">
        <v>841</v>
      </c>
      <c r="C1261" s="56" t="s">
        <v>156</v>
      </c>
      <c r="D1261" s="56" t="s">
        <v>53</v>
      </c>
      <c r="E1261" s="56" t="s">
        <v>71</v>
      </c>
      <c r="F1261" s="56" t="s">
        <v>77</v>
      </c>
      <c r="G1261" s="83"/>
      <c r="H1261" s="32"/>
      <c r="I1261" s="32"/>
      <c r="J1261" s="32"/>
      <c r="K1261" s="32"/>
      <c r="L1261" s="32"/>
      <c r="M1261" s="32"/>
      <c r="N1261" s="32"/>
      <c r="O1261" s="32"/>
      <c r="P1261" s="32"/>
      <c r="Q1261" s="32"/>
      <c r="R1261" s="32"/>
      <c r="S1261" s="32"/>
      <c r="T1261" s="32"/>
      <c r="U1261" s="32"/>
      <c r="V1261" s="32"/>
      <c r="W1261" s="32"/>
      <c r="X1261" s="32"/>
      <c r="Y1261" s="32"/>
      <c r="Z1261" s="32"/>
      <c r="AA1261" s="32"/>
      <c r="AB1261" s="32"/>
      <c r="AC1261" s="32"/>
      <c r="AD1261" s="32"/>
      <c r="AE1261" s="32"/>
      <c r="AF1261" s="32"/>
      <c r="AG1261" s="32"/>
      <c r="AH1261" s="32"/>
      <c r="AI1261" s="32"/>
      <c r="AJ1261" s="32"/>
    </row>
    <row r="1262" spans="1:36" ht="19.5" customHeight="1">
      <c r="A1262" s="97" t="s">
        <v>375</v>
      </c>
      <c r="B1262" s="67">
        <v>841</v>
      </c>
      <c r="C1262" s="68" t="s">
        <v>153</v>
      </c>
      <c r="D1262" s="56"/>
      <c r="E1262" s="56"/>
      <c r="F1262" s="56"/>
      <c r="G1262" s="83">
        <f>G1263</f>
        <v>404.09999999999997</v>
      </c>
      <c r="H1262" s="32"/>
      <c r="I1262" s="32"/>
      <c r="J1262" s="32"/>
      <c r="K1262" s="32"/>
      <c r="L1262" s="32"/>
      <c r="M1262" s="32"/>
      <c r="N1262" s="32"/>
      <c r="O1262" s="32"/>
      <c r="P1262" s="32"/>
      <c r="Q1262" s="32"/>
      <c r="R1262" s="32"/>
      <c r="S1262" s="32"/>
      <c r="T1262" s="32"/>
      <c r="U1262" s="32"/>
      <c r="V1262" s="32"/>
      <c r="W1262" s="32"/>
      <c r="X1262" s="32"/>
      <c r="Y1262" s="32"/>
      <c r="Z1262" s="32"/>
      <c r="AA1262" s="32"/>
      <c r="AB1262" s="32"/>
      <c r="AC1262" s="32"/>
      <c r="AD1262" s="32"/>
      <c r="AE1262" s="32"/>
      <c r="AF1262" s="32"/>
      <c r="AG1262" s="32"/>
      <c r="AH1262" s="32"/>
      <c r="AI1262" s="32"/>
      <c r="AJ1262" s="32"/>
    </row>
    <row r="1263" spans="1:36" ht="19.5" customHeight="1">
      <c r="A1263" s="96" t="s">
        <v>712</v>
      </c>
      <c r="B1263" s="67">
        <v>841</v>
      </c>
      <c r="C1263" s="68" t="s">
        <v>153</v>
      </c>
      <c r="D1263" s="56" t="s">
        <v>153</v>
      </c>
      <c r="E1263" s="56"/>
      <c r="F1263" s="56"/>
      <c r="G1263" s="83">
        <f>G1264</f>
        <v>404.09999999999997</v>
      </c>
      <c r="H1263" s="32"/>
      <c r="I1263" s="32"/>
      <c r="J1263" s="32"/>
      <c r="K1263" s="32"/>
      <c r="L1263" s="32"/>
      <c r="M1263" s="32"/>
      <c r="N1263" s="32"/>
      <c r="O1263" s="32"/>
      <c r="P1263" s="32"/>
      <c r="Q1263" s="32"/>
      <c r="R1263" s="32"/>
      <c r="S1263" s="32"/>
      <c r="T1263" s="32"/>
      <c r="U1263" s="32"/>
      <c r="V1263" s="32"/>
      <c r="W1263" s="32"/>
      <c r="X1263" s="32"/>
      <c r="Y1263" s="32"/>
      <c r="Z1263" s="32"/>
      <c r="AA1263" s="32"/>
      <c r="AB1263" s="32"/>
      <c r="AC1263" s="32"/>
      <c r="AD1263" s="32"/>
      <c r="AE1263" s="32"/>
      <c r="AF1263" s="32"/>
      <c r="AG1263" s="32"/>
      <c r="AH1263" s="32"/>
      <c r="AI1263" s="32"/>
      <c r="AJ1263" s="32"/>
    </row>
    <row r="1264" spans="1:36" ht="35.25" customHeight="1">
      <c r="A1264" s="89" t="s">
        <v>345</v>
      </c>
      <c r="B1264" s="67">
        <v>841</v>
      </c>
      <c r="C1264" s="68" t="s">
        <v>153</v>
      </c>
      <c r="D1264" s="56" t="s">
        <v>153</v>
      </c>
      <c r="E1264" s="56" t="s">
        <v>573</v>
      </c>
      <c r="F1264" s="56"/>
      <c r="G1264" s="83">
        <f>G1265</f>
        <v>404.09999999999997</v>
      </c>
      <c r="H1264" s="32"/>
      <c r="I1264" s="32"/>
      <c r="J1264" s="32"/>
      <c r="K1264" s="32"/>
      <c r="L1264" s="32"/>
      <c r="M1264" s="32"/>
      <c r="N1264" s="32"/>
      <c r="O1264" s="32"/>
      <c r="P1264" s="32"/>
      <c r="Q1264" s="32"/>
      <c r="R1264" s="32"/>
      <c r="S1264" s="32"/>
      <c r="T1264" s="32"/>
      <c r="U1264" s="32"/>
      <c r="V1264" s="32"/>
      <c r="W1264" s="32"/>
      <c r="X1264" s="32"/>
      <c r="Y1264" s="32"/>
      <c r="Z1264" s="32"/>
      <c r="AA1264" s="32"/>
      <c r="AB1264" s="32"/>
      <c r="AC1264" s="32"/>
      <c r="AD1264" s="32"/>
      <c r="AE1264" s="32"/>
      <c r="AF1264" s="32"/>
      <c r="AG1264" s="32"/>
      <c r="AH1264" s="32"/>
      <c r="AI1264" s="32"/>
      <c r="AJ1264" s="32"/>
    </row>
    <row r="1265" spans="1:36" s="39" customFormat="1" ht="18.75" customHeight="1">
      <c r="A1265" s="89" t="s">
        <v>7</v>
      </c>
      <c r="B1265" s="67">
        <v>841</v>
      </c>
      <c r="C1265" s="56" t="s">
        <v>153</v>
      </c>
      <c r="D1265" s="56" t="s">
        <v>153</v>
      </c>
      <c r="E1265" s="56" t="s">
        <v>59</v>
      </c>
      <c r="F1265" s="56"/>
      <c r="G1265" s="83">
        <f>G1268+G1270</f>
        <v>404.09999999999997</v>
      </c>
      <c r="H1265" s="32"/>
      <c r="I1265" s="32"/>
      <c r="J1265" s="32"/>
      <c r="K1265" s="32"/>
      <c r="L1265" s="32"/>
      <c r="M1265" s="32"/>
      <c r="N1265" s="32"/>
      <c r="O1265" s="32"/>
      <c r="P1265" s="32"/>
      <c r="Q1265" s="32"/>
      <c r="R1265" s="32"/>
      <c r="S1265" s="32"/>
      <c r="T1265" s="32"/>
      <c r="U1265" s="32"/>
      <c r="V1265" s="32"/>
      <c r="W1265" s="32"/>
      <c r="X1265" s="32"/>
      <c r="Y1265" s="32"/>
      <c r="Z1265" s="32"/>
      <c r="AA1265" s="32"/>
      <c r="AB1265" s="32"/>
      <c r="AC1265" s="32"/>
      <c r="AD1265" s="32"/>
      <c r="AE1265" s="32"/>
      <c r="AF1265" s="32"/>
      <c r="AG1265" s="32"/>
      <c r="AH1265" s="32"/>
      <c r="AI1265" s="32"/>
      <c r="AJ1265" s="32"/>
    </row>
    <row r="1266" spans="1:36" s="41" customFormat="1" ht="18.75" customHeight="1" hidden="1">
      <c r="A1266" s="89" t="s">
        <v>8</v>
      </c>
      <c r="B1266" s="67">
        <v>841</v>
      </c>
      <c r="C1266" s="68" t="s">
        <v>153</v>
      </c>
      <c r="D1266" s="56" t="s">
        <v>153</v>
      </c>
      <c r="E1266" s="56" t="s">
        <v>64</v>
      </c>
      <c r="F1266" s="56"/>
      <c r="G1266" s="83"/>
      <c r="H1266" s="32"/>
      <c r="I1266" s="32"/>
      <c r="J1266" s="32"/>
      <c r="K1266" s="32"/>
      <c r="L1266" s="32"/>
      <c r="M1266" s="32"/>
      <c r="N1266" s="32"/>
      <c r="O1266" s="32"/>
      <c r="P1266" s="32"/>
      <c r="Q1266" s="32"/>
      <c r="R1266" s="32"/>
      <c r="S1266" s="32"/>
      <c r="T1266" s="32"/>
      <c r="U1266" s="32"/>
      <c r="V1266" s="32"/>
      <c r="W1266" s="32"/>
      <c r="X1266" s="32"/>
      <c r="Y1266" s="32"/>
      <c r="Z1266" s="32"/>
      <c r="AA1266" s="32"/>
      <c r="AB1266" s="32"/>
      <c r="AC1266" s="32"/>
      <c r="AD1266" s="32"/>
      <c r="AE1266" s="32"/>
      <c r="AF1266" s="32"/>
      <c r="AG1266" s="32"/>
      <c r="AH1266" s="32"/>
      <c r="AI1266" s="32"/>
      <c r="AJ1266" s="32"/>
    </row>
    <row r="1267" spans="1:36" s="41" customFormat="1" ht="18.75" customHeight="1" hidden="1">
      <c r="A1267" s="96" t="s">
        <v>582</v>
      </c>
      <c r="B1267" s="67">
        <v>841</v>
      </c>
      <c r="C1267" s="68" t="s">
        <v>153</v>
      </c>
      <c r="D1267" s="56" t="s">
        <v>153</v>
      </c>
      <c r="E1267" s="56" t="s">
        <v>64</v>
      </c>
      <c r="F1267" s="56" t="s">
        <v>77</v>
      </c>
      <c r="G1267" s="83"/>
      <c r="H1267" s="32"/>
      <c r="I1267" s="32"/>
      <c r="J1267" s="32"/>
      <c r="K1267" s="32"/>
      <c r="L1267" s="32"/>
      <c r="M1267" s="32"/>
      <c r="N1267" s="32"/>
      <c r="O1267" s="32"/>
      <c r="P1267" s="32"/>
      <c r="Q1267" s="32"/>
      <c r="R1267" s="32"/>
      <c r="S1267" s="32"/>
      <c r="T1267" s="32"/>
      <c r="U1267" s="32"/>
      <c r="V1267" s="32"/>
      <c r="W1267" s="32"/>
      <c r="X1267" s="32"/>
      <c r="Y1267" s="32"/>
      <c r="Z1267" s="32"/>
      <c r="AA1267" s="32"/>
      <c r="AB1267" s="32"/>
      <c r="AC1267" s="32"/>
      <c r="AD1267" s="32"/>
      <c r="AE1267" s="32"/>
      <c r="AF1267" s="32"/>
      <c r="AG1267" s="32"/>
      <c r="AH1267" s="32"/>
      <c r="AI1267" s="32"/>
      <c r="AJ1267" s="32"/>
    </row>
    <row r="1268" spans="1:36" s="40" customFormat="1" ht="16.5" customHeight="1">
      <c r="A1268" s="89" t="s">
        <v>912</v>
      </c>
      <c r="B1268" s="67">
        <v>841</v>
      </c>
      <c r="C1268" s="68" t="s">
        <v>153</v>
      </c>
      <c r="D1268" s="56" t="s">
        <v>153</v>
      </c>
      <c r="E1268" s="56" t="s">
        <v>911</v>
      </c>
      <c r="F1268" s="56"/>
      <c r="G1268" s="83">
        <f>G1269</f>
        <v>399.9</v>
      </c>
      <c r="H1268" s="32"/>
      <c r="I1268" s="32"/>
      <c r="J1268" s="32"/>
      <c r="K1268" s="32"/>
      <c r="L1268" s="32"/>
      <c r="M1268" s="32"/>
      <c r="N1268" s="32"/>
      <c r="O1268" s="32"/>
      <c r="P1268" s="32"/>
      <c r="Q1268" s="32"/>
      <c r="R1268" s="32"/>
      <c r="S1268" s="32"/>
      <c r="T1268" s="32"/>
      <c r="U1268" s="32"/>
      <c r="V1268" s="32"/>
      <c r="W1268" s="32"/>
      <c r="X1268" s="32"/>
      <c r="Y1268" s="32"/>
      <c r="Z1268" s="32"/>
      <c r="AA1268" s="32"/>
      <c r="AB1268" s="32"/>
      <c r="AC1268" s="32"/>
      <c r="AD1268" s="32"/>
      <c r="AE1268" s="32"/>
      <c r="AF1268" s="32"/>
      <c r="AG1268" s="32"/>
      <c r="AH1268" s="32"/>
      <c r="AI1268" s="32"/>
      <c r="AJ1268" s="32"/>
    </row>
    <row r="1269" spans="1:36" ht="16.5">
      <c r="A1269" s="96" t="s">
        <v>582</v>
      </c>
      <c r="B1269" s="67">
        <v>841</v>
      </c>
      <c r="C1269" s="68" t="s">
        <v>153</v>
      </c>
      <c r="D1269" s="56" t="s">
        <v>153</v>
      </c>
      <c r="E1269" s="56" t="s">
        <v>911</v>
      </c>
      <c r="F1269" s="56" t="s">
        <v>77</v>
      </c>
      <c r="G1269" s="83">
        <v>399.9</v>
      </c>
      <c r="H1269" s="32"/>
      <c r="I1269" s="32"/>
      <c r="J1269" s="32"/>
      <c r="K1269" s="32"/>
      <c r="L1269" s="32"/>
      <c r="M1269" s="32"/>
      <c r="N1269" s="32"/>
      <c r="O1269" s="32"/>
      <c r="P1269" s="32"/>
      <c r="Q1269" s="32"/>
      <c r="R1269" s="32"/>
      <c r="S1269" s="32"/>
      <c r="T1269" s="32"/>
      <c r="U1269" s="32"/>
      <c r="V1269" s="32"/>
      <c r="W1269" s="32"/>
      <c r="X1269" s="32"/>
      <c r="Y1269" s="32"/>
      <c r="Z1269" s="32"/>
      <c r="AA1269" s="32"/>
      <c r="AB1269" s="32"/>
      <c r="AC1269" s="32"/>
      <c r="AD1269" s="32"/>
      <c r="AE1269" s="32"/>
      <c r="AF1269" s="32"/>
      <c r="AG1269" s="32"/>
      <c r="AH1269" s="32"/>
      <c r="AI1269" s="32"/>
      <c r="AJ1269" s="32"/>
    </row>
    <row r="1270" spans="1:36" ht="33">
      <c r="A1270" s="96" t="s">
        <v>819</v>
      </c>
      <c r="B1270" s="67">
        <v>841</v>
      </c>
      <c r="C1270" s="68" t="s">
        <v>153</v>
      </c>
      <c r="D1270" s="56" t="s">
        <v>153</v>
      </c>
      <c r="E1270" s="56" t="s">
        <v>820</v>
      </c>
      <c r="F1270" s="56"/>
      <c r="G1270" s="83">
        <f>G1271</f>
        <v>4.2</v>
      </c>
      <c r="H1270" s="32"/>
      <c r="I1270" s="32"/>
      <c r="J1270" s="32"/>
      <c r="K1270" s="32"/>
      <c r="L1270" s="32"/>
      <c r="M1270" s="32"/>
      <c r="N1270" s="32"/>
      <c r="O1270" s="32"/>
      <c r="P1270" s="32"/>
      <c r="Q1270" s="32"/>
      <c r="R1270" s="32"/>
      <c r="S1270" s="32"/>
      <c r="T1270" s="32"/>
      <c r="U1270" s="32"/>
      <c r="V1270" s="32"/>
      <c r="W1270" s="32"/>
      <c r="X1270" s="32"/>
      <c r="Y1270" s="32"/>
      <c r="Z1270" s="32"/>
      <c r="AA1270" s="32"/>
      <c r="AB1270" s="32"/>
      <c r="AC1270" s="32"/>
      <c r="AD1270" s="32"/>
      <c r="AE1270" s="32"/>
      <c r="AF1270" s="32"/>
      <c r="AG1270" s="32"/>
      <c r="AH1270" s="32"/>
      <c r="AI1270" s="32"/>
      <c r="AJ1270" s="32"/>
    </row>
    <row r="1271" spans="1:36" ht="16.5">
      <c r="A1271" s="96" t="s">
        <v>582</v>
      </c>
      <c r="B1271" s="67">
        <v>841</v>
      </c>
      <c r="C1271" s="68" t="s">
        <v>153</v>
      </c>
      <c r="D1271" s="56" t="s">
        <v>153</v>
      </c>
      <c r="E1271" s="56" t="s">
        <v>820</v>
      </c>
      <c r="F1271" s="56" t="s">
        <v>77</v>
      </c>
      <c r="G1271" s="83">
        <v>4.2</v>
      </c>
      <c r="H1271" s="32"/>
      <c r="I1271" s="32"/>
      <c r="J1271" s="32"/>
      <c r="K1271" s="32"/>
      <c r="L1271" s="32"/>
      <c r="M1271" s="32"/>
      <c r="N1271" s="32"/>
      <c r="O1271" s="32"/>
      <c r="P1271" s="32"/>
      <c r="Q1271" s="32"/>
      <c r="R1271" s="32"/>
      <c r="S1271" s="32"/>
      <c r="T1271" s="32"/>
      <c r="U1271" s="32"/>
      <c r="V1271" s="32"/>
      <c r="W1271" s="32"/>
      <c r="X1271" s="32"/>
      <c r="Y1271" s="32"/>
      <c r="Z1271" s="32"/>
      <c r="AA1271" s="32"/>
      <c r="AB1271" s="32"/>
      <c r="AC1271" s="32"/>
      <c r="AD1271" s="32"/>
      <c r="AE1271" s="32"/>
      <c r="AF1271" s="32"/>
      <c r="AG1271" s="32"/>
      <c r="AH1271" s="32"/>
      <c r="AI1271" s="32"/>
      <c r="AJ1271" s="32"/>
    </row>
    <row r="1272" spans="1:36" ht="16.5">
      <c r="A1272" s="91" t="s">
        <v>418</v>
      </c>
      <c r="B1272" s="67">
        <v>841</v>
      </c>
      <c r="C1272" s="68" t="s">
        <v>158</v>
      </c>
      <c r="D1272" s="56"/>
      <c r="E1272" s="56"/>
      <c r="F1272" s="56"/>
      <c r="G1272" s="83">
        <f aca="true" t="shared" si="0" ref="G1272:G1278">G1273</f>
        <v>2442.2</v>
      </c>
      <c r="H1272" s="32"/>
      <c r="I1272" s="32"/>
      <c r="J1272" s="32"/>
      <c r="K1272" s="32"/>
      <c r="L1272" s="32"/>
      <c r="M1272" s="32"/>
      <c r="N1272" s="32"/>
      <c r="O1272" s="32"/>
      <c r="P1272" s="32"/>
      <c r="Q1272" s="32"/>
      <c r="R1272" s="32"/>
      <c r="S1272" s="32"/>
      <c r="T1272" s="32"/>
      <c r="U1272" s="32"/>
      <c r="V1272" s="32"/>
      <c r="W1272" s="32"/>
      <c r="X1272" s="32"/>
      <c r="Y1272" s="32"/>
      <c r="Z1272" s="32"/>
      <c r="AA1272" s="32"/>
      <c r="AB1272" s="32"/>
      <c r="AC1272" s="32"/>
      <c r="AD1272" s="32"/>
      <c r="AE1272" s="32"/>
      <c r="AF1272" s="32"/>
      <c r="AG1272" s="32"/>
      <c r="AH1272" s="32"/>
      <c r="AI1272" s="32"/>
      <c r="AJ1272" s="32"/>
    </row>
    <row r="1273" spans="1:36" ht="16.5">
      <c r="A1273" s="88" t="s">
        <v>930</v>
      </c>
      <c r="B1273" s="67">
        <v>841</v>
      </c>
      <c r="C1273" s="68" t="s">
        <v>158</v>
      </c>
      <c r="D1273" s="56" t="s">
        <v>155</v>
      </c>
      <c r="E1273" s="56"/>
      <c r="F1273" s="56"/>
      <c r="G1273" s="83">
        <f t="shared" si="0"/>
        <v>2442.2</v>
      </c>
      <c r="H1273" s="32"/>
      <c r="I1273" s="32"/>
      <c r="J1273" s="32"/>
      <c r="K1273" s="32"/>
      <c r="L1273" s="32"/>
      <c r="M1273" s="32"/>
      <c r="N1273" s="32"/>
      <c r="O1273" s="32"/>
      <c r="P1273" s="32"/>
      <c r="Q1273" s="32"/>
      <c r="R1273" s="32"/>
      <c r="S1273" s="32"/>
      <c r="T1273" s="32"/>
      <c r="U1273" s="32"/>
      <c r="V1273" s="32"/>
      <c r="W1273" s="32"/>
      <c r="X1273" s="32"/>
      <c r="Y1273" s="32"/>
      <c r="Z1273" s="32"/>
      <c r="AA1273" s="32"/>
      <c r="AB1273" s="32"/>
      <c r="AC1273" s="32"/>
      <c r="AD1273" s="32"/>
      <c r="AE1273" s="32"/>
      <c r="AF1273" s="32"/>
      <c r="AG1273" s="32"/>
      <c r="AH1273" s="32"/>
      <c r="AI1273" s="32"/>
      <c r="AJ1273" s="32"/>
    </row>
    <row r="1274" spans="1:36" ht="33">
      <c r="A1274" s="89" t="s">
        <v>345</v>
      </c>
      <c r="B1274" s="67">
        <v>841</v>
      </c>
      <c r="C1274" s="68" t="s">
        <v>158</v>
      </c>
      <c r="D1274" s="56" t="s">
        <v>155</v>
      </c>
      <c r="E1274" s="56" t="s">
        <v>573</v>
      </c>
      <c r="F1274" s="56"/>
      <c r="G1274" s="83">
        <f t="shared" si="0"/>
        <v>2442.2</v>
      </c>
      <c r="H1274" s="32"/>
      <c r="I1274" s="32"/>
      <c r="J1274" s="32"/>
      <c r="K1274" s="32"/>
      <c r="L1274" s="32"/>
      <c r="M1274" s="32"/>
      <c r="N1274" s="32"/>
      <c r="O1274" s="32"/>
      <c r="P1274" s="32"/>
      <c r="Q1274" s="32"/>
      <c r="R1274" s="32"/>
      <c r="S1274" s="32"/>
      <c r="T1274" s="32"/>
      <c r="U1274" s="32"/>
      <c r="V1274" s="32"/>
      <c r="W1274" s="32"/>
      <c r="X1274" s="32"/>
      <c r="Y1274" s="32"/>
      <c r="Z1274" s="32"/>
      <c r="AA1274" s="32"/>
      <c r="AB1274" s="32"/>
      <c r="AC1274" s="32"/>
      <c r="AD1274" s="32"/>
      <c r="AE1274" s="32"/>
      <c r="AF1274" s="32"/>
      <c r="AG1274" s="32"/>
      <c r="AH1274" s="32"/>
      <c r="AI1274" s="32"/>
      <c r="AJ1274" s="32"/>
    </row>
    <row r="1275" spans="1:36" ht="16.5">
      <c r="A1275" s="89" t="s">
        <v>7</v>
      </c>
      <c r="B1275" s="67">
        <v>841</v>
      </c>
      <c r="C1275" s="68" t="s">
        <v>932</v>
      </c>
      <c r="D1275" s="56" t="s">
        <v>155</v>
      </c>
      <c r="E1275" s="56" t="s">
        <v>59</v>
      </c>
      <c r="F1275" s="56"/>
      <c r="G1275" s="83">
        <f>G1278+G1276</f>
        <v>2442.2</v>
      </c>
      <c r="H1275" s="32"/>
      <c r="I1275" s="32"/>
      <c r="J1275" s="32"/>
      <c r="K1275" s="32"/>
      <c r="L1275" s="32"/>
      <c r="M1275" s="32"/>
      <c r="N1275" s="32"/>
      <c r="O1275" s="32"/>
      <c r="P1275" s="32"/>
      <c r="Q1275" s="32"/>
      <c r="R1275" s="32"/>
      <c r="S1275" s="32"/>
      <c r="T1275" s="32"/>
      <c r="U1275" s="32"/>
      <c r="V1275" s="32"/>
      <c r="W1275" s="32"/>
      <c r="X1275" s="32"/>
      <c r="Y1275" s="32"/>
      <c r="Z1275" s="32"/>
      <c r="AA1275" s="32"/>
      <c r="AB1275" s="32"/>
      <c r="AC1275" s="32"/>
      <c r="AD1275" s="32"/>
      <c r="AE1275" s="32"/>
      <c r="AF1275" s="32"/>
      <c r="AG1275" s="32"/>
      <c r="AH1275" s="32"/>
      <c r="AI1275" s="32"/>
      <c r="AJ1275" s="32"/>
    </row>
    <row r="1276" spans="1:36" ht="16.5">
      <c r="A1276" s="89" t="s">
        <v>8</v>
      </c>
      <c r="B1276" s="67">
        <v>841</v>
      </c>
      <c r="C1276" s="68" t="s">
        <v>158</v>
      </c>
      <c r="D1276" s="56" t="s">
        <v>155</v>
      </c>
      <c r="E1276" s="56" t="s">
        <v>64</v>
      </c>
      <c r="F1276" s="56"/>
      <c r="G1276" s="83">
        <f>G1277</f>
        <v>450</v>
      </c>
      <c r="H1276" s="32"/>
      <c r="I1276" s="32"/>
      <c r="J1276" s="32"/>
      <c r="K1276" s="32"/>
      <c r="L1276" s="32"/>
      <c r="M1276" s="32"/>
      <c r="N1276" s="32"/>
      <c r="O1276" s="32"/>
      <c r="P1276" s="32"/>
      <c r="Q1276" s="32"/>
      <c r="R1276" s="32"/>
      <c r="S1276" s="32"/>
      <c r="T1276" s="32"/>
      <c r="U1276" s="32"/>
      <c r="V1276" s="32"/>
      <c r="W1276" s="32"/>
      <c r="X1276" s="32"/>
      <c r="Y1276" s="32"/>
      <c r="Z1276" s="32"/>
      <c r="AA1276" s="32"/>
      <c r="AB1276" s="32"/>
      <c r="AC1276" s="32"/>
      <c r="AD1276" s="32"/>
      <c r="AE1276" s="32"/>
      <c r="AF1276" s="32"/>
      <c r="AG1276" s="32"/>
      <c r="AH1276" s="32"/>
      <c r="AI1276" s="32"/>
      <c r="AJ1276" s="32"/>
    </row>
    <row r="1277" spans="1:36" ht="16.5">
      <c r="A1277" s="96" t="s">
        <v>582</v>
      </c>
      <c r="B1277" s="67">
        <v>841</v>
      </c>
      <c r="C1277" s="68" t="s">
        <v>158</v>
      </c>
      <c r="D1277" s="56" t="s">
        <v>155</v>
      </c>
      <c r="E1277" s="56" t="s">
        <v>64</v>
      </c>
      <c r="F1277" s="56" t="s">
        <v>77</v>
      </c>
      <c r="G1277" s="83">
        <v>450</v>
      </c>
      <c r="H1277" s="32"/>
      <c r="I1277" s="32"/>
      <c r="J1277" s="32"/>
      <c r="K1277" s="32"/>
      <c r="L1277" s="32"/>
      <c r="M1277" s="32"/>
      <c r="N1277" s="32"/>
      <c r="O1277" s="32"/>
      <c r="P1277" s="32"/>
      <c r="Q1277" s="32"/>
      <c r="R1277" s="32"/>
      <c r="S1277" s="32"/>
      <c r="T1277" s="32"/>
      <c r="U1277" s="32"/>
      <c r="V1277" s="32"/>
      <c r="W1277" s="32"/>
      <c r="X1277" s="32"/>
      <c r="Y1277" s="32"/>
      <c r="Z1277" s="32"/>
      <c r="AA1277" s="32"/>
      <c r="AB1277" s="32"/>
      <c r="AC1277" s="32"/>
      <c r="AD1277" s="32"/>
      <c r="AE1277" s="32"/>
      <c r="AF1277" s="32"/>
      <c r="AG1277" s="32"/>
      <c r="AH1277" s="32"/>
      <c r="AI1277" s="32"/>
      <c r="AJ1277" s="32"/>
    </row>
    <row r="1278" spans="1:36" ht="31.5" customHeight="1">
      <c r="A1278" s="96" t="s">
        <v>935</v>
      </c>
      <c r="B1278" s="67">
        <v>841</v>
      </c>
      <c r="C1278" s="68" t="s">
        <v>158</v>
      </c>
      <c r="D1278" s="56" t="s">
        <v>155</v>
      </c>
      <c r="E1278" s="56" t="s">
        <v>400</v>
      </c>
      <c r="F1278" s="56"/>
      <c r="G1278" s="83">
        <f t="shared" si="0"/>
        <v>1992.2</v>
      </c>
      <c r="H1278" s="32"/>
      <c r="I1278" s="32"/>
      <c r="J1278" s="32"/>
      <c r="K1278" s="32"/>
      <c r="L1278" s="32"/>
      <c r="M1278" s="32"/>
      <c r="N1278" s="32"/>
      <c r="O1278" s="32"/>
      <c r="P1278" s="32"/>
      <c r="Q1278" s="32"/>
      <c r="R1278" s="32"/>
      <c r="S1278" s="32"/>
      <c r="T1278" s="32"/>
      <c r="U1278" s="32"/>
      <c r="V1278" s="32"/>
      <c r="W1278" s="32"/>
      <c r="X1278" s="32"/>
      <c r="Y1278" s="32"/>
      <c r="Z1278" s="32"/>
      <c r="AA1278" s="32"/>
      <c r="AB1278" s="32"/>
      <c r="AC1278" s="32"/>
      <c r="AD1278" s="32"/>
      <c r="AE1278" s="32"/>
      <c r="AF1278" s="32"/>
      <c r="AG1278" s="32"/>
      <c r="AH1278" s="32"/>
      <c r="AI1278" s="32"/>
      <c r="AJ1278" s="32"/>
    </row>
    <row r="1279" spans="1:36" ht="16.5">
      <c r="A1279" s="96" t="s">
        <v>863</v>
      </c>
      <c r="B1279" s="67">
        <v>841</v>
      </c>
      <c r="C1279" s="68" t="s">
        <v>158</v>
      </c>
      <c r="D1279" s="56" t="s">
        <v>155</v>
      </c>
      <c r="E1279" s="56" t="s">
        <v>400</v>
      </c>
      <c r="F1279" s="56" t="s">
        <v>77</v>
      </c>
      <c r="G1279" s="83">
        <v>1992.2</v>
      </c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  <c r="R1279" s="32"/>
      <c r="S1279" s="32"/>
      <c r="T1279" s="32"/>
      <c r="U1279" s="32"/>
      <c r="V1279" s="32"/>
      <c r="W1279" s="32"/>
      <c r="X1279" s="32"/>
      <c r="Y1279" s="32"/>
      <c r="Z1279" s="32"/>
      <c r="AA1279" s="32"/>
      <c r="AB1279" s="32"/>
      <c r="AC1279" s="32"/>
      <c r="AD1279" s="32"/>
      <c r="AE1279" s="32"/>
      <c r="AF1279" s="32"/>
      <c r="AG1279" s="32"/>
      <c r="AH1279" s="32"/>
      <c r="AI1279" s="32"/>
      <c r="AJ1279" s="32"/>
    </row>
    <row r="1280" spans="1:36" ht="33.75" customHeight="1">
      <c r="A1280" s="98" t="s">
        <v>680</v>
      </c>
      <c r="B1280" s="67">
        <v>188</v>
      </c>
      <c r="C1280" s="56"/>
      <c r="D1280" s="56"/>
      <c r="E1280" s="69"/>
      <c r="F1280" s="69"/>
      <c r="G1280" s="82">
        <f>SUM(G1281)</f>
        <v>12988.599999999999</v>
      </c>
      <c r="H1280" s="32"/>
      <c r="I1280" s="32"/>
      <c r="J1280" s="32"/>
      <c r="K1280" s="32"/>
      <c r="L1280" s="32"/>
      <c r="M1280" s="32"/>
      <c r="N1280" s="32"/>
      <c r="O1280" s="32"/>
      <c r="P1280" s="32"/>
      <c r="Q1280" s="32"/>
      <c r="R1280" s="32"/>
      <c r="S1280" s="32"/>
      <c r="T1280" s="32"/>
      <c r="U1280" s="32"/>
      <c r="V1280" s="32"/>
      <c r="W1280" s="32"/>
      <c r="X1280" s="32"/>
      <c r="Y1280" s="32"/>
      <c r="Z1280" s="32"/>
      <c r="AA1280" s="32"/>
      <c r="AB1280" s="32"/>
      <c r="AC1280" s="32"/>
      <c r="AD1280" s="32"/>
      <c r="AE1280" s="32"/>
      <c r="AF1280" s="32"/>
      <c r="AG1280" s="32"/>
      <c r="AH1280" s="32"/>
      <c r="AI1280" s="32"/>
      <c r="AJ1280" s="32"/>
    </row>
    <row r="1281" spans="1:36" ht="18" customHeight="1">
      <c r="A1281" s="97" t="s">
        <v>484</v>
      </c>
      <c r="B1281" s="67">
        <v>188</v>
      </c>
      <c r="C1281" s="56" t="s">
        <v>52</v>
      </c>
      <c r="D1281" s="56"/>
      <c r="E1281" s="69"/>
      <c r="F1281" s="69"/>
      <c r="G1281" s="82">
        <f>SUM(G1282)</f>
        <v>12988.599999999999</v>
      </c>
      <c r="H1281" s="32"/>
      <c r="I1281" s="32"/>
      <c r="J1281" s="32"/>
      <c r="K1281" s="32"/>
      <c r="L1281" s="32"/>
      <c r="M1281" s="32"/>
      <c r="N1281" s="32"/>
      <c r="O1281" s="32"/>
      <c r="P1281" s="32"/>
      <c r="Q1281" s="32"/>
      <c r="R1281" s="32"/>
      <c r="S1281" s="32"/>
      <c r="T1281" s="32"/>
      <c r="U1281" s="32"/>
      <c r="V1281" s="32"/>
      <c r="W1281" s="32"/>
      <c r="X1281" s="32"/>
      <c r="Y1281" s="32"/>
      <c r="Z1281" s="32"/>
      <c r="AA1281" s="32"/>
      <c r="AB1281" s="32"/>
      <c r="AC1281" s="32"/>
      <c r="AD1281" s="32"/>
      <c r="AE1281" s="32"/>
      <c r="AF1281" s="32"/>
      <c r="AG1281" s="32"/>
      <c r="AH1281" s="32"/>
      <c r="AI1281" s="32"/>
      <c r="AJ1281" s="32"/>
    </row>
    <row r="1282" spans="1:36" ht="18.75" customHeight="1">
      <c r="A1282" s="97" t="s">
        <v>822</v>
      </c>
      <c r="B1282" s="67">
        <v>188</v>
      </c>
      <c r="C1282" s="56" t="s">
        <v>52</v>
      </c>
      <c r="D1282" s="56" t="s">
        <v>51</v>
      </c>
      <c r="E1282" s="69"/>
      <c r="F1282" s="69"/>
      <c r="G1282" s="82">
        <f>SUM(G1283)</f>
        <v>12988.599999999999</v>
      </c>
      <c r="H1282" s="32"/>
      <c r="I1282" s="32"/>
      <c r="J1282" s="32"/>
      <c r="K1282" s="32"/>
      <c r="L1282" s="32"/>
      <c r="M1282" s="32"/>
      <c r="N1282" s="32"/>
      <c r="O1282" s="32"/>
      <c r="P1282" s="32"/>
      <c r="Q1282" s="32"/>
      <c r="R1282" s="32"/>
      <c r="S1282" s="32"/>
      <c r="T1282" s="32"/>
      <c r="U1282" s="32"/>
      <c r="V1282" s="32"/>
      <c r="W1282" s="32"/>
      <c r="X1282" s="32"/>
      <c r="Y1282" s="32"/>
      <c r="Z1282" s="32"/>
      <c r="AA1282" s="32"/>
      <c r="AB1282" s="32"/>
      <c r="AC1282" s="32"/>
      <c r="AD1282" s="32"/>
      <c r="AE1282" s="32"/>
      <c r="AF1282" s="32"/>
      <c r="AG1282" s="32"/>
      <c r="AH1282" s="32"/>
      <c r="AI1282" s="32"/>
      <c r="AJ1282" s="32"/>
    </row>
    <row r="1283" spans="1:36" ht="19.5" customHeight="1">
      <c r="A1283" s="89" t="s">
        <v>231</v>
      </c>
      <c r="B1283" s="67">
        <v>188</v>
      </c>
      <c r="C1283" s="56" t="s">
        <v>52</v>
      </c>
      <c r="D1283" s="56" t="s">
        <v>51</v>
      </c>
      <c r="E1283" s="56" t="s">
        <v>349</v>
      </c>
      <c r="F1283" s="69"/>
      <c r="G1283" s="82">
        <f>SUM(G1286,G1288,G1290,G1292)</f>
        <v>12988.599999999999</v>
      </c>
      <c r="H1283" s="32"/>
      <c r="I1283" s="32"/>
      <c r="J1283" s="32"/>
      <c r="K1283" s="32"/>
      <c r="L1283" s="32"/>
      <c r="M1283" s="32"/>
      <c r="N1283" s="32"/>
      <c r="O1283" s="32"/>
      <c r="P1283" s="32"/>
      <c r="Q1283" s="32"/>
      <c r="R1283" s="32"/>
      <c r="S1283" s="32"/>
      <c r="T1283" s="32"/>
      <c r="U1283" s="32"/>
      <c r="V1283" s="32"/>
      <c r="W1283" s="32"/>
      <c r="X1283" s="32"/>
      <c r="Y1283" s="32"/>
      <c r="Z1283" s="32"/>
      <c r="AA1283" s="32"/>
      <c r="AB1283" s="32"/>
      <c r="AC1283" s="32"/>
      <c r="AD1283" s="32"/>
      <c r="AE1283" s="32"/>
      <c r="AF1283" s="32"/>
      <c r="AG1283" s="32"/>
      <c r="AH1283" s="32"/>
      <c r="AI1283" s="32"/>
      <c r="AJ1283" s="32"/>
    </row>
    <row r="1284" spans="1:36" ht="51" customHeight="1" hidden="1">
      <c r="A1284" s="90" t="s">
        <v>150</v>
      </c>
      <c r="B1284" s="67">
        <v>188</v>
      </c>
      <c r="C1284" s="56" t="s">
        <v>52</v>
      </c>
      <c r="D1284" s="56" t="s">
        <v>51</v>
      </c>
      <c r="E1284" s="56" t="s">
        <v>354</v>
      </c>
      <c r="F1284" s="56"/>
      <c r="G1284" s="82">
        <f>G1285</f>
        <v>0</v>
      </c>
      <c r="H1284" s="32"/>
      <c r="I1284" s="32"/>
      <c r="J1284" s="32"/>
      <c r="K1284" s="32"/>
      <c r="L1284" s="32"/>
      <c r="M1284" s="32"/>
      <c r="N1284" s="32"/>
      <c r="O1284" s="32"/>
      <c r="P1284" s="32"/>
      <c r="Q1284" s="32"/>
      <c r="R1284" s="32"/>
      <c r="S1284" s="32"/>
      <c r="T1284" s="32"/>
      <c r="U1284" s="32"/>
      <c r="V1284" s="32"/>
      <c r="W1284" s="32"/>
      <c r="X1284" s="32"/>
      <c r="Y1284" s="32"/>
      <c r="Z1284" s="32"/>
      <c r="AA1284" s="32"/>
      <c r="AB1284" s="32"/>
      <c r="AC1284" s="32"/>
      <c r="AD1284" s="32"/>
      <c r="AE1284" s="32"/>
      <c r="AF1284" s="32"/>
      <c r="AG1284" s="32"/>
      <c r="AH1284" s="32"/>
      <c r="AI1284" s="32"/>
      <c r="AJ1284" s="32"/>
    </row>
    <row r="1285" spans="1:36" ht="33" hidden="1">
      <c r="A1285" s="98" t="s">
        <v>75</v>
      </c>
      <c r="B1285" s="67">
        <v>188</v>
      </c>
      <c r="C1285" s="56" t="s">
        <v>52</v>
      </c>
      <c r="D1285" s="56" t="s">
        <v>51</v>
      </c>
      <c r="E1285" s="56" t="s">
        <v>354</v>
      </c>
      <c r="F1285" s="56" t="s">
        <v>727</v>
      </c>
      <c r="G1285" s="82"/>
      <c r="H1285" s="32"/>
      <c r="I1285" s="32"/>
      <c r="J1285" s="32"/>
      <c r="K1285" s="32"/>
      <c r="L1285" s="32"/>
      <c r="M1285" s="32"/>
      <c r="N1285" s="32"/>
      <c r="O1285" s="32"/>
      <c r="P1285" s="32"/>
      <c r="Q1285" s="32"/>
      <c r="R1285" s="32"/>
      <c r="S1285" s="32"/>
      <c r="T1285" s="32"/>
      <c r="U1285" s="32"/>
      <c r="V1285" s="32"/>
      <c r="W1285" s="32"/>
      <c r="X1285" s="32"/>
      <c r="Y1285" s="32"/>
      <c r="Z1285" s="32"/>
      <c r="AA1285" s="32"/>
      <c r="AB1285" s="32"/>
      <c r="AC1285" s="32"/>
      <c r="AD1285" s="32"/>
      <c r="AE1285" s="32"/>
      <c r="AF1285" s="32"/>
      <c r="AG1285" s="32"/>
      <c r="AH1285" s="32"/>
      <c r="AI1285" s="32"/>
      <c r="AJ1285" s="32"/>
    </row>
    <row r="1286" spans="1:36" ht="17.25" customHeight="1">
      <c r="A1286" s="90" t="s">
        <v>76</v>
      </c>
      <c r="B1286" s="67">
        <v>188</v>
      </c>
      <c r="C1286" s="56" t="s">
        <v>52</v>
      </c>
      <c r="D1286" s="56" t="s">
        <v>51</v>
      </c>
      <c r="E1286" s="56" t="s">
        <v>731</v>
      </c>
      <c r="F1286" s="56"/>
      <c r="G1286" s="82">
        <f>SUM(G1287)</f>
        <v>4189.7</v>
      </c>
      <c r="H1286" s="32"/>
      <c r="I1286" s="32"/>
      <c r="J1286" s="32"/>
      <c r="K1286" s="32"/>
      <c r="L1286" s="32"/>
      <c r="M1286" s="32"/>
      <c r="N1286" s="32"/>
      <c r="O1286" s="32"/>
      <c r="P1286" s="32"/>
      <c r="Q1286" s="32"/>
      <c r="R1286" s="32"/>
      <c r="S1286" s="32"/>
      <c r="T1286" s="32"/>
      <c r="U1286" s="32"/>
      <c r="V1286" s="32"/>
      <c r="W1286" s="32"/>
      <c r="X1286" s="32"/>
      <c r="Y1286" s="32"/>
      <c r="Z1286" s="32"/>
      <c r="AA1286" s="32"/>
      <c r="AB1286" s="32"/>
      <c r="AC1286" s="32"/>
      <c r="AD1286" s="32"/>
      <c r="AE1286" s="32"/>
      <c r="AF1286" s="32"/>
      <c r="AG1286" s="32"/>
      <c r="AH1286" s="32"/>
      <c r="AI1286" s="32"/>
      <c r="AJ1286" s="32"/>
    </row>
    <row r="1287" spans="1:36" ht="34.5" customHeight="1">
      <c r="A1287" s="98" t="s">
        <v>75</v>
      </c>
      <c r="B1287" s="67">
        <v>188</v>
      </c>
      <c r="C1287" s="56" t="s">
        <v>52</v>
      </c>
      <c r="D1287" s="56" t="s">
        <v>51</v>
      </c>
      <c r="E1287" s="56" t="s">
        <v>731</v>
      </c>
      <c r="F1287" s="56" t="s">
        <v>727</v>
      </c>
      <c r="G1287" s="83">
        <v>4189.7</v>
      </c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  <c r="R1287" s="32"/>
      <c r="S1287" s="32"/>
      <c r="T1287" s="32"/>
      <c r="U1287" s="32"/>
      <c r="V1287" s="32"/>
      <c r="W1287" s="32"/>
      <c r="X1287" s="32"/>
      <c r="Y1287" s="32"/>
      <c r="Z1287" s="32"/>
      <c r="AA1287" s="32"/>
      <c r="AB1287" s="32"/>
      <c r="AC1287" s="32"/>
      <c r="AD1287" s="32"/>
      <c r="AE1287" s="32"/>
      <c r="AF1287" s="32"/>
      <c r="AG1287" s="32"/>
      <c r="AH1287" s="32"/>
      <c r="AI1287" s="32"/>
      <c r="AJ1287" s="32"/>
    </row>
    <row r="1288" spans="1:36" ht="31.5" customHeight="1">
      <c r="A1288" s="97" t="s">
        <v>147</v>
      </c>
      <c r="B1288" s="67">
        <v>188</v>
      </c>
      <c r="C1288" s="56" t="s">
        <v>52</v>
      </c>
      <c r="D1288" s="56" t="s">
        <v>51</v>
      </c>
      <c r="E1288" s="56" t="s">
        <v>732</v>
      </c>
      <c r="F1288" s="56"/>
      <c r="G1288" s="82">
        <f>SUM(G1289)</f>
        <v>8466.4</v>
      </c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  <c r="R1288" s="32"/>
      <c r="S1288" s="32"/>
      <c r="T1288" s="32"/>
      <c r="U1288" s="32"/>
      <c r="V1288" s="32"/>
      <c r="W1288" s="32"/>
      <c r="X1288" s="32"/>
      <c r="Y1288" s="32"/>
      <c r="Z1288" s="32"/>
      <c r="AA1288" s="32"/>
      <c r="AB1288" s="32"/>
      <c r="AC1288" s="32"/>
      <c r="AD1288" s="32"/>
      <c r="AE1288" s="32"/>
      <c r="AF1288" s="32"/>
      <c r="AG1288" s="32"/>
      <c r="AH1288" s="32"/>
      <c r="AI1288" s="32"/>
      <c r="AJ1288" s="32"/>
    </row>
    <row r="1289" spans="1:36" ht="32.25" customHeight="1">
      <c r="A1289" s="98" t="s">
        <v>75</v>
      </c>
      <c r="B1289" s="67">
        <v>188</v>
      </c>
      <c r="C1289" s="56" t="s">
        <v>52</v>
      </c>
      <c r="D1289" s="56" t="s">
        <v>51</v>
      </c>
      <c r="E1289" s="56" t="s">
        <v>732</v>
      </c>
      <c r="F1289" s="56" t="s">
        <v>727</v>
      </c>
      <c r="G1289" s="83">
        <v>8466.4</v>
      </c>
      <c r="H1289" s="32"/>
      <c r="I1289" s="32"/>
      <c r="J1289" s="32"/>
      <c r="K1289" s="32"/>
      <c r="L1289" s="32"/>
      <c r="M1289" s="32"/>
      <c r="N1289" s="32"/>
      <c r="O1289" s="32"/>
      <c r="P1289" s="32"/>
      <c r="Q1289" s="32"/>
      <c r="R1289" s="32"/>
      <c r="S1289" s="32"/>
      <c r="T1289" s="32"/>
      <c r="U1289" s="32"/>
      <c r="V1289" s="32"/>
      <c r="W1289" s="32"/>
      <c r="X1289" s="32"/>
      <c r="Y1289" s="32"/>
      <c r="Z1289" s="32"/>
      <c r="AA1289" s="32"/>
      <c r="AB1289" s="32"/>
      <c r="AC1289" s="32"/>
      <c r="AD1289" s="32"/>
      <c r="AE1289" s="32"/>
      <c r="AF1289" s="32"/>
      <c r="AG1289" s="32"/>
      <c r="AH1289" s="32"/>
      <c r="AI1289" s="32"/>
      <c r="AJ1289" s="32"/>
    </row>
    <row r="1290" spans="1:36" ht="16.5">
      <c r="A1290" s="96" t="s">
        <v>148</v>
      </c>
      <c r="B1290" s="67">
        <v>188</v>
      </c>
      <c r="C1290" s="56" t="s">
        <v>52</v>
      </c>
      <c r="D1290" s="56" t="s">
        <v>51</v>
      </c>
      <c r="E1290" s="56" t="s">
        <v>733</v>
      </c>
      <c r="F1290" s="56"/>
      <c r="G1290" s="82">
        <f>SUM(G1291)</f>
        <v>104.7</v>
      </c>
      <c r="H1290" s="32"/>
      <c r="I1290" s="32"/>
      <c r="J1290" s="32"/>
      <c r="K1290" s="32"/>
      <c r="L1290" s="32"/>
      <c r="M1290" s="32"/>
      <c r="N1290" s="32"/>
      <c r="O1290" s="32"/>
      <c r="P1290" s="32"/>
      <c r="Q1290" s="32"/>
      <c r="R1290" s="32"/>
      <c r="S1290" s="32"/>
      <c r="T1290" s="32"/>
      <c r="U1290" s="32"/>
      <c r="V1290" s="32"/>
      <c r="W1290" s="32"/>
      <c r="X1290" s="32"/>
      <c r="Y1290" s="32"/>
      <c r="Z1290" s="32"/>
      <c r="AA1290" s="32"/>
      <c r="AB1290" s="32"/>
      <c r="AC1290" s="32"/>
      <c r="AD1290" s="32"/>
      <c r="AE1290" s="32"/>
      <c r="AF1290" s="32"/>
      <c r="AG1290" s="32"/>
      <c r="AH1290" s="32"/>
      <c r="AI1290" s="32"/>
      <c r="AJ1290" s="32"/>
    </row>
    <row r="1291" spans="1:152" s="39" customFormat="1" ht="33">
      <c r="A1291" s="98" t="s">
        <v>75</v>
      </c>
      <c r="B1291" s="67">
        <v>188</v>
      </c>
      <c r="C1291" s="56" t="s">
        <v>52</v>
      </c>
      <c r="D1291" s="56" t="s">
        <v>51</v>
      </c>
      <c r="E1291" s="56" t="s">
        <v>733</v>
      </c>
      <c r="F1291" s="56" t="s">
        <v>727</v>
      </c>
      <c r="G1291" s="83">
        <v>104.7</v>
      </c>
      <c r="H1291" s="32"/>
      <c r="I1291" s="32"/>
      <c r="J1291" s="32"/>
      <c r="K1291" s="32"/>
      <c r="L1291" s="32"/>
      <c r="M1291" s="32"/>
      <c r="N1291" s="32"/>
      <c r="O1291" s="32"/>
      <c r="P1291" s="32"/>
      <c r="Q1291" s="32"/>
      <c r="R1291" s="32"/>
      <c r="S1291" s="32"/>
      <c r="T1291" s="32"/>
      <c r="U1291" s="32"/>
      <c r="V1291" s="32"/>
      <c r="W1291" s="32"/>
      <c r="X1291" s="32"/>
      <c r="Y1291" s="32"/>
      <c r="Z1291" s="32"/>
      <c r="AA1291" s="32"/>
      <c r="AB1291" s="32"/>
      <c r="AC1291" s="32"/>
      <c r="AD1291" s="32"/>
      <c r="AE1291" s="32"/>
      <c r="AF1291" s="32"/>
      <c r="AG1291" s="32"/>
      <c r="AH1291" s="32"/>
      <c r="AI1291" s="32"/>
      <c r="AJ1291" s="32"/>
      <c r="AK1291" s="32"/>
      <c r="AL1291" s="32"/>
      <c r="AM1291" s="32"/>
      <c r="AN1291" s="32"/>
      <c r="AO1291" s="32"/>
      <c r="AP1291" s="32"/>
      <c r="AQ1291" s="32"/>
      <c r="AR1291" s="32"/>
      <c r="AS1291" s="32"/>
      <c r="AT1291" s="32"/>
      <c r="AU1291" s="32"/>
      <c r="AV1291" s="32"/>
      <c r="AW1291" s="32"/>
      <c r="AX1291" s="32"/>
      <c r="AY1291" s="32"/>
      <c r="AZ1291" s="32"/>
      <c r="BA1291" s="32"/>
      <c r="BB1291" s="32"/>
      <c r="BC1291" s="32"/>
      <c r="BD1291" s="32"/>
      <c r="BE1291" s="32"/>
      <c r="BF1291" s="32"/>
      <c r="BG1291" s="32"/>
      <c r="BH1291" s="32"/>
      <c r="BI1291" s="32"/>
      <c r="BJ1291" s="32"/>
      <c r="BK1291" s="32"/>
      <c r="BL1291" s="32"/>
      <c r="BM1291" s="32"/>
      <c r="BN1291" s="32"/>
      <c r="BO1291" s="32"/>
      <c r="BP1291" s="32"/>
      <c r="BQ1291" s="32"/>
      <c r="BR1291" s="32"/>
      <c r="BS1291" s="32"/>
      <c r="BT1291" s="32"/>
      <c r="BU1291" s="32"/>
      <c r="BV1291" s="32"/>
      <c r="BW1291" s="32"/>
      <c r="BX1291" s="32"/>
      <c r="BY1291" s="32"/>
      <c r="BZ1291" s="32"/>
      <c r="CA1291" s="32"/>
      <c r="CB1291" s="32"/>
      <c r="CC1291" s="32"/>
      <c r="CD1291" s="32"/>
      <c r="CE1291" s="32"/>
      <c r="CF1291" s="32"/>
      <c r="CG1291" s="32"/>
      <c r="CH1291" s="32"/>
      <c r="CI1291" s="32"/>
      <c r="CJ1291" s="32"/>
      <c r="CK1291" s="32"/>
      <c r="CL1291" s="32"/>
      <c r="CM1291" s="32"/>
      <c r="CN1291" s="32"/>
      <c r="CO1291" s="32"/>
      <c r="CP1291" s="32"/>
      <c r="CQ1291" s="32"/>
      <c r="CR1291" s="32"/>
      <c r="CS1291" s="32"/>
      <c r="CT1291" s="32"/>
      <c r="CU1291" s="32"/>
      <c r="CV1291" s="32"/>
      <c r="CW1291" s="32"/>
      <c r="CX1291" s="32"/>
      <c r="CY1291" s="32"/>
      <c r="CZ1291" s="32"/>
      <c r="DA1291" s="32"/>
      <c r="DB1291" s="32"/>
      <c r="DC1291" s="32"/>
      <c r="DD1291" s="32"/>
      <c r="DE1291" s="32"/>
      <c r="DF1291" s="32"/>
      <c r="DG1291" s="32"/>
      <c r="DH1291" s="32"/>
      <c r="DI1291" s="32"/>
      <c r="DJ1291" s="32"/>
      <c r="DK1291" s="32"/>
      <c r="DL1291" s="32"/>
      <c r="DM1291" s="32"/>
      <c r="DN1291" s="32"/>
      <c r="DO1291" s="32"/>
      <c r="DP1291" s="32"/>
      <c r="DQ1291" s="32"/>
      <c r="DR1291" s="32"/>
      <c r="DS1291" s="32"/>
      <c r="DT1291" s="32"/>
      <c r="DU1291" s="32"/>
      <c r="DV1291" s="32"/>
      <c r="DW1291" s="32"/>
      <c r="DX1291" s="32"/>
      <c r="DY1291" s="32"/>
      <c r="DZ1291" s="32"/>
      <c r="EA1291" s="32"/>
      <c r="EB1291" s="32"/>
      <c r="EC1291" s="32"/>
      <c r="ED1291" s="32"/>
      <c r="EE1291" s="32"/>
      <c r="EF1291" s="32"/>
      <c r="EG1291" s="32"/>
      <c r="EH1291" s="32"/>
      <c r="EI1291" s="32"/>
      <c r="EJ1291" s="32"/>
      <c r="EK1291" s="32"/>
      <c r="EL1291" s="32"/>
      <c r="EM1291" s="32"/>
      <c r="EN1291" s="32"/>
      <c r="EO1291" s="32"/>
      <c r="EP1291" s="32"/>
      <c r="EQ1291" s="32"/>
      <c r="ER1291" s="32"/>
      <c r="ES1291" s="32"/>
      <c r="ET1291" s="32"/>
      <c r="EU1291" s="32"/>
      <c r="EV1291" s="32"/>
    </row>
    <row r="1292" spans="1:152" s="40" customFormat="1" ht="33" customHeight="1">
      <c r="A1292" s="97" t="s">
        <v>149</v>
      </c>
      <c r="B1292" s="67">
        <v>188</v>
      </c>
      <c r="C1292" s="56" t="s">
        <v>52</v>
      </c>
      <c r="D1292" s="56" t="s">
        <v>51</v>
      </c>
      <c r="E1292" s="56" t="s">
        <v>734</v>
      </c>
      <c r="F1292" s="56"/>
      <c r="G1292" s="82">
        <f>SUM(G1293)</f>
        <v>227.8</v>
      </c>
      <c r="H1292" s="32"/>
      <c r="I1292" s="32"/>
      <c r="J1292" s="32"/>
      <c r="K1292" s="32"/>
      <c r="L1292" s="32"/>
      <c r="M1292" s="32"/>
      <c r="N1292" s="32"/>
      <c r="O1292" s="32"/>
      <c r="P1292" s="32"/>
      <c r="Q1292" s="32"/>
      <c r="R1292" s="32"/>
      <c r="S1292" s="32"/>
      <c r="T1292" s="32"/>
      <c r="U1292" s="32"/>
      <c r="V1292" s="32"/>
      <c r="W1292" s="32"/>
      <c r="X1292" s="32"/>
      <c r="Y1292" s="32"/>
      <c r="Z1292" s="32"/>
      <c r="AA1292" s="32"/>
      <c r="AB1292" s="32"/>
      <c r="AC1292" s="32"/>
      <c r="AD1292" s="32"/>
      <c r="AE1292" s="32"/>
      <c r="AF1292" s="32"/>
      <c r="AG1292" s="32"/>
      <c r="AH1292" s="32"/>
      <c r="AI1292" s="32"/>
      <c r="AJ1292" s="32"/>
      <c r="AK1292" s="32"/>
      <c r="AL1292" s="32"/>
      <c r="AM1292" s="32"/>
      <c r="AN1292" s="32"/>
      <c r="AO1292" s="32"/>
      <c r="AP1292" s="32"/>
      <c r="AQ1292" s="32"/>
      <c r="AR1292" s="32"/>
      <c r="AS1292" s="32"/>
      <c r="AT1292" s="32"/>
      <c r="AU1292" s="32"/>
      <c r="AV1292" s="32"/>
      <c r="AW1292" s="32"/>
      <c r="AX1292" s="32"/>
      <c r="AY1292" s="32"/>
      <c r="AZ1292" s="32"/>
      <c r="BA1292" s="32"/>
      <c r="BB1292" s="32"/>
      <c r="BC1292" s="32"/>
      <c r="BD1292" s="32"/>
      <c r="BE1292" s="32"/>
      <c r="BF1292" s="32"/>
      <c r="BG1292" s="32"/>
      <c r="BH1292" s="32"/>
      <c r="BI1292" s="32"/>
      <c r="BJ1292" s="32"/>
      <c r="BK1292" s="32"/>
      <c r="BL1292" s="32"/>
      <c r="BM1292" s="32"/>
      <c r="BN1292" s="32"/>
      <c r="BO1292" s="32"/>
      <c r="BP1292" s="32"/>
      <c r="BQ1292" s="32"/>
      <c r="BR1292" s="32"/>
      <c r="BS1292" s="32"/>
      <c r="BT1292" s="32"/>
      <c r="BU1292" s="32"/>
      <c r="BV1292" s="32"/>
      <c r="BW1292" s="32"/>
      <c r="BX1292" s="32"/>
      <c r="BY1292" s="32"/>
      <c r="BZ1292" s="32"/>
      <c r="CA1292" s="32"/>
      <c r="CB1292" s="32"/>
      <c r="CC1292" s="32"/>
      <c r="CD1292" s="32"/>
      <c r="CE1292" s="32"/>
      <c r="CF1292" s="32"/>
      <c r="CG1292" s="32"/>
      <c r="CH1292" s="32"/>
      <c r="CI1292" s="32"/>
      <c r="CJ1292" s="32"/>
      <c r="CK1292" s="32"/>
      <c r="CL1292" s="32"/>
      <c r="CM1292" s="32"/>
      <c r="CN1292" s="32"/>
      <c r="CO1292" s="32"/>
      <c r="CP1292" s="32"/>
      <c r="CQ1292" s="32"/>
      <c r="CR1292" s="32"/>
      <c r="CS1292" s="32"/>
      <c r="CT1292" s="32"/>
      <c r="CU1292" s="32"/>
      <c r="CV1292" s="32"/>
      <c r="CW1292" s="32"/>
      <c r="CX1292" s="32"/>
      <c r="CY1292" s="32"/>
      <c r="CZ1292" s="32"/>
      <c r="DA1292" s="32"/>
      <c r="DB1292" s="32"/>
      <c r="DC1292" s="32"/>
      <c r="DD1292" s="32"/>
      <c r="DE1292" s="32"/>
      <c r="DF1292" s="32"/>
      <c r="DG1292" s="32"/>
      <c r="DH1292" s="32"/>
      <c r="DI1292" s="32"/>
      <c r="DJ1292" s="32"/>
      <c r="DK1292" s="32"/>
      <c r="DL1292" s="32"/>
      <c r="DM1292" s="32"/>
      <c r="DN1292" s="32"/>
      <c r="DO1292" s="32"/>
      <c r="DP1292" s="32"/>
      <c r="DQ1292" s="32"/>
      <c r="DR1292" s="32"/>
      <c r="DS1292" s="32"/>
      <c r="DT1292" s="32"/>
      <c r="DU1292" s="32"/>
      <c r="DV1292" s="32"/>
      <c r="DW1292" s="32"/>
      <c r="DX1292" s="32"/>
      <c r="DY1292" s="32"/>
      <c r="DZ1292" s="32"/>
      <c r="EA1292" s="32"/>
      <c r="EB1292" s="32"/>
      <c r="EC1292" s="32"/>
      <c r="ED1292" s="32"/>
      <c r="EE1292" s="32"/>
      <c r="EF1292" s="32"/>
      <c r="EG1292" s="32"/>
      <c r="EH1292" s="32"/>
      <c r="EI1292" s="32"/>
      <c r="EJ1292" s="32"/>
      <c r="EK1292" s="32"/>
      <c r="EL1292" s="32"/>
      <c r="EM1292" s="32"/>
      <c r="EN1292" s="32"/>
      <c r="EO1292" s="32"/>
      <c r="EP1292" s="32"/>
      <c r="EQ1292" s="32"/>
      <c r="ER1292" s="32"/>
      <c r="ES1292" s="32"/>
      <c r="ET1292" s="32"/>
      <c r="EU1292" s="32"/>
      <c r="EV1292" s="32"/>
    </row>
    <row r="1293" spans="1:152" s="43" customFormat="1" ht="16.5">
      <c r="A1293" s="105" t="s">
        <v>760</v>
      </c>
      <c r="B1293" s="71">
        <v>188</v>
      </c>
      <c r="C1293" s="72" t="s">
        <v>52</v>
      </c>
      <c r="D1293" s="72" t="s">
        <v>51</v>
      </c>
      <c r="E1293" s="72" t="s">
        <v>734</v>
      </c>
      <c r="F1293" s="72" t="s">
        <v>164</v>
      </c>
      <c r="G1293" s="83">
        <v>227.8</v>
      </c>
      <c r="H1293" s="42"/>
      <c r="I1293" s="42"/>
      <c r="J1293" s="42"/>
      <c r="K1293" s="42"/>
      <c r="L1293" s="42"/>
      <c r="M1293" s="42"/>
      <c r="N1293" s="42"/>
      <c r="O1293" s="42"/>
      <c r="P1293" s="42"/>
      <c r="Q1293" s="42"/>
      <c r="R1293" s="42"/>
      <c r="S1293" s="42"/>
      <c r="T1293" s="42"/>
      <c r="U1293" s="42"/>
      <c r="V1293" s="42"/>
      <c r="W1293" s="42"/>
      <c r="X1293" s="42"/>
      <c r="Y1293" s="42"/>
      <c r="Z1293" s="42"/>
      <c r="AA1293" s="42"/>
      <c r="AB1293" s="42"/>
      <c r="AC1293" s="42"/>
      <c r="AD1293" s="42"/>
      <c r="AE1293" s="42"/>
      <c r="AF1293" s="42"/>
      <c r="AG1293" s="42"/>
      <c r="AH1293" s="42"/>
      <c r="AI1293" s="42"/>
      <c r="AJ1293" s="42"/>
      <c r="AK1293" s="42"/>
      <c r="AL1293" s="42"/>
      <c r="AM1293" s="42"/>
      <c r="AN1293" s="42"/>
      <c r="AO1293" s="42"/>
      <c r="AP1293" s="42"/>
      <c r="AQ1293" s="42"/>
      <c r="AR1293" s="42"/>
      <c r="AS1293" s="42"/>
      <c r="AT1293" s="42"/>
      <c r="AU1293" s="42"/>
      <c r="AV1293" s="42"/>
      <c r="AW1293" s="42"/>
      <c r="AX1293" s="42"/>
      <c r="AY1293" s="42"/>
      <c r="AZ1293" s="42"/>
      <c r="BA1293" s="42"/>
      <c r="BB1293" s="42"/>
      <c r="BC1293" s="42"/>
      <c r="BD1293" s="42"/>
      <c r="BE1293" s="42"/>
      <c r="BF1293" s="42"/>
      <c r="BG1293" s="42"/>
      <c r="BH1293" s="42"/>
      <c r="BI1293" s="42"/>
      <c r="BJ1293" s="42"/>
      <c r="BK1293" s="42"/>
      <c r="BL1293" s="42"/>
      <c r="BM1293" s="42"/>
      <c r="BN1293" s="42"/>
      <c r="BO1293" s="42"/>
      <c r="BP1293" s="42"/>
      <c r="BQ1293" s="42"/>
      <c r="BR1293" s="42"/>
      <c r="BS1293" s="42"/>
      <c r="BT1293" s="42"/>
      <c r="BU1293" s="42"/>
      <c r="BV1293" s="42"/>
      <c r="BW1293" s="42"/>
      <c r="BX1293" s="42"/>
      <c r="BY1293" s="42"/>
      <c r="BZ1293" s="42"/>
      <c r="CA1293" s="42"/>
      <c r="CB1293" s="42"/>
      <c r="CC1293" s="42"/>
      <c r="CD1293" s="42"/>
      <c r="CE1293" s="42"/>
      <c r="CF1293" s="42"/>
      <c r="CG1293" s="42"/>
      <c r="CH1293" s="42"/>
      <c r="CI1293" s="42"/>
      <c r="CJ1293" s="42"/>
      <c r="CK1293" s="42"/>
      <c r="CL1293" s="42"/>
      <c r="CM1293" s="42"/>
      <c r="CN1293" s="42"/>
      <c r="CO1293" s="42"/>
      <c r="CP1293" s="42"/>
      <c r="CQ1293" s="42"/>
      <c r="CR1293" s="42"/>
      <c r="CS1293" s="42"/>
      <c r="CT1293" s="42"/>
      <c r="CU1293" s="42"/>
      <c r="CV1293" s="42"/>
      <c r="CW1293" s="42"/>
      <c r="CX1293" s="42"/>
      <c r="CY1293" s="42"/>
      <c r="CZ1293" s="42"/>
      <c r="DA1293" s="42"/>
      <c r="DB1293" s="42"/>
      <c r="DC1293" s="42"/>
      <c r="DD1293" s="42"/>
      <c r="DE1293" s="42"/>
      <c r="DF1293" s="42"/>
      <c r="DG1293" s="42"/>
      <c r="DH1293" s="42"/>
      <c r="DI1293" s="42"/>
      <c r="DJ1293" s="42"/>
      <c r="DK1293" s="42"/>
      <c r="DL1293" s="42"/>
      <c r="DM1293" s="42"/>
      <c r="DN1293" s="42"/>
      <c r="DO1293" s="42"/>
      <c r="DP1293" s="42"/>
      <c r="DQ1293" s="42"/>
      <c r="DR1293" s="42"/>
      <c r="DS1293" s="42"/>
      <c r="DT1293" s="42"/>
      <c r="DU1293" s="42"/>
      <c r="DV1293" s="42"/>
      <c r="DW1293" s="42"/>
      <c r="DX1293" s="42"/>
      <c r="DY1293" s="42"/>
      <c r="DZ1293" s="42"/>
      <c r="EA1293" s="42"/>
      <c r="EB1293" s="42"/>
      <c r="EC1293" s="42"/>
      <c r="ED1293" s="42"/>
      <c r="EE1293" s="42"/>
      <c r="EF1293" s="42"/>
      <c r="EG1293" s="42"/>
      <c r="EH1293" s="42"/>
      <c r="EI1293" s="42"/>
      <c r="EJ1293" s="42"/>
      <c r="EK1293" s="42"/>
      <c r="EL1293" s="42"/>
      <c r="EM1293" s="42"/>
      <c r="EN1293" s="42"/>
      <c r="EO1293" s="42"/>
      <c r="EP1293" s="42"/>
      <c r="EQ1293" s="42"/>
      <c r="ER1293" s="42"/>
      <c r="ES1293" s="42"/>
      <c r="ET1293" s="42"/>
      <c r="EU1293" s="42"/>
      <c r="EV1293" s="42"/>
    </row>
    <row r="1294" spans="1:152" s="44" customFormat="1" ht="21.75" customHeight="1">
      <c r="A1294" s="109" t="s">
        <v>43</v>
      </c>
      <c r="B1294" s="75"/>
      <c r="C1294" s="75"/>
      <c r="D1294" s="75"/>
      <c r="E1294" s="75"/>
      <c r="F1294" s="75"/>
      <c r="G1294" s="83">
        <f>SUM(G14,G180,G203,G303,G326,G488,G605,G648,G767,G847,G969,G1015,G1043,G1280)</f>
        <v>7091473.3</v>
      </c>
      <c r="H1294" s="42"/>
      <c r="I1294" s="42"/>
      <c r="J1294" s="42"/>
      <c r="K1294" s="42"/>
      <c r="L1294" s="42"/>
      <c r="M1294" s="42"/>
      <c r="N1294" s="42"/>
      <c r="O1294" s="42"/>
      <c r="P1294" s="42"/>
      <c r="Q1294" s="42"/>
      <c r="R1294" s="42"/>
      <c r="S1294" s="42"/>
      <c r="T1294" s="42"/>
      <c r="U1294" s="42"/>
      <c r="V1294" s="42"/>
      <c r="W1294" s="42"/>
      <c r="X1294" s="42"/>
      <c r="Y1294" s="42"/>
      <c r="Z1294" s="42"/>
      <c r="AA1294" s="42"/>
      <c r="AB1294" s="42"/>
      <c r="AC1294" s="42"/>
      <c r="AD1294" s="42"/>
      <c r="AE1294" s="42"/>
      <c r="AF1294" s="42"/>
      <c r="AG1294" s="42"/>
      <c r="AH1294" s="42"/>
      <c r="AI1294" s="42"/>
      <c r="AJ1294" s="42"/>
      <c r="AK1294" s="42"/>
      <c r="AL1294" s="42"/>
      <c r="AM1294" s="42"/>
      <c r="AN1294" s="42"/>
      <c r="AO1294" s="42"/>
      <c r="AP1294" s="42"/>
      <c r="AQ1294" s="42"/>
      <c r="AR1294" s="42"/>
      <c r="AS1294" s="42"/>
      <c r="AT1294" s="42"/>
      <c r="AU1294" s="42"/>
      <c r="AV1294" s="42"/>
      <c r="AW1294" s="42"/>
      <c r="AX1294" s="42"/>
      <c r="AY1294" s="42"/>
      <c r="AZ1294" s="42"/>
      <c r="BA1294" s="42"/>
      <c r="BB1294" s="42"/>
      <c r="BC1294" s="42"/>
      <c r="BD1294" s="42"/>
      <c r="BE1294" s="42"/>
      <c r="BF1294" s="42"/>
      <c r="BG1294" s="42"/>
      <c r="BH1294" s="42"/>
      <c r="BI1294" s="42"/>
      <c r="BJ1294" s="42"/>
      <c r="BK1294" s="42"/>
      <c r="BL1294" s="42"/>
      <c r="BM1294" s="42"/>
      <c r="BN1294" s="42"/>
      <c r="BO1294" s="42"/>
      <c r="BP1294" s="42"/>
      <c r="BQ1294" s="42"/>
      <c r="BR1294" s="42"/>
      <c r="BS1294" s="42"/>
      <c r="BT1294" s="42"/>
      <c r="BU1294" s="42"/>
      <c r="BV1294" s="42"/>
      <c r="BW1294" s="42"/>
      <c r="BX1294" s="42"/>
      <c r="BY1294" s="42"/>
      <c r="BZ1294" s="42"/>
      <c r="CA1294" s="42"/>
      <c r="CB1294" s="42"/>
      <c r="CC1294" s="42"/>
      <c r="CD1294" s="42"/>
      <c r="CE1294" s="42"/>
      <c r="CF1294" s="42"/>
      <c r="CG1294" s="42"/>
      <c r="CH1294" s="42"/>
      <c r="CI1294" s="42"/>
      <c r="CJ1294" s="42"/>
      <c r="CK1294" s="42"/>
      <c r="CL1294" s="42"/>
      <c r="CM1294" s="42"/>
      <c r="CN1294" s="42"/>
      <c r="CO1294" s="42"/>
      <c r="CP1294" s="42"/>
      <c r="CQ1294" s="42"/>
      <c r="CR1294" s="42"/>
      <c r="CS1294" s="42"/>
      <c r="CT1294" s="42"/>
      <c r="CU1294" s="42"/>
      <c r="CV1294" s="42"/>
      <c r="CW1294" s="42"/>
      <c r="CX1294" s="42"/>
      <c r="CY1294" s="42"/>
      <c r="CZ1294" s="42"/>
      <c r="DA1294" s="42"/>
      <c r="DB1294" s="42"/>
      <c r="DC1294" s="42"/>
      <c r="DD1294" s="42"/>
      <c r="DE1294" s="42"/>
      <c r="DF1294" s="42"/>
      <c r="DG1294" s="42"/>
      <c r="DH1294" s="42"/>
      <c r="DI1294" s="42"/>
      <c r="DJ1294" s="42"/>
      <c r="DK1294" s="42"/>
      <c r="DL1294" s="42"/>
      <c r="DM1294" s="42"/>
      <c r="DN1294" s="42"/>
      <c r="DO1294" s="42"/>
      <c r="DP1294" s="42"/>
      <c r="DQ1294" s="42"/>
      <c r="DR1294" s="42"/>
      <c r="DS1294" s="42"/>
      <c r="DT1294" s="42"/>
      <c r="DU1294" s="42"/>
      <c r="DV1294" s="42"/>
      <c r="DW1294" s="42"/>
      <c r="DX1294" s="42"/>
      <c r="DY1294" s="42"/>
      <c r="DZ1294" s="42"/>
      <c r="EA1294" s="42"/>
      <c r="EB1294" s="42"/>
      <c r="EC1294" s="42"/>
      <c r="ED1294" s="42"/>
      <c r="EE1294" s="42"/>
      <c r="EF1294" s="42"/>
      <c r="EG1294" s="42"/>
      <c r="EH1294" s="42"/>
      <c r="EI1294" s="42"/>
      <c r="EJ1294" s="42"/>
      <c r="EK1294" s="42"/>
      <c r="EL1294" s="42"/>
      <c r="EM1294" s="42"/>
      <c r="EN1294" s="42"/>
      <c r="EO1294" s="42"/>
      <c r="EP1294" s="42"/>
      <c r="EQ1294" s="42"/>
      <c r="ER1294" s="42"/>
      <c r="ES1294" s="42"/>
      <c r="ET1294" s="42"/>
      <c r="EU1294" s="42"/>
      <c r="EV1294" s="42"/>
    </row>
    <row r="1295" spans="1:7" s="42" customFormat="1" ht="16.5">
      <c r="A1295" s="126"/>
      <c r="B1295" s="127"/>
      <c r="C1295" s="127"/>
      <c r="D1295" s="127"/>
      <c r="E1295" s="127"/>
      <c r="F1295" s="127"/>
      <c r="G1295" s="139"/>
    </row>
    <row r="1296" spans="1:7" s="42" customFormat="1" ht="16.5">
      <c r="A1296" s="126"/>
      <c r="B1296" s="127"/>
      <c r="C1296" s="127"/>
      <c r="D1296" s="127"/>
      <c r="E1296" s="127"/>
      <c r="F1296" s="127"/>
      <c r="G1296" s="139"/>
    </row>
    <row r="1297" spans="1:152" s="40" customFormat="1" ht="16.5">
      <c r="A1297" s="125"/>
      <c r="B1297" s="45"/>
      <c r="C1297" s="45"/>
      <c r="D1297" s="45"/>
      <c r="E1297" s="45"/>
      <c r="F1297" s="45"/>
      <c r="G1297" s="139"/>
      <c r="H1297" s="32"/>
      <c r="I1297" s="32"/>
      <c r="J1297" s="32"/>
      <c r="K1297" s="32"/>
      <c r="L1297" s="32"/>
      <c r="M1297" s="32"/>
      <c r="N1297" s="32"/>
      <c r="O1297" s="32"/>
      <c r="P1297" s="32"/>
      <c r="Q1297" s="32"/>
      <c r="R1297" s="32"/>
      <c r="S1297" s="32"/>
      <c r="T1297" s="32"/>
      <c r="U1297" s="32"/>
      <c r="V1297" s="32"/>
      <c r="W1297" s="32"/>
      <c r="X1297" s="32"/>
      <c r="Y1297" s="32"/>
      <c r="Z1297" s="32"/>
      <c r="AA1297" s="32"/>
      <c r="AB1297" s="32"/>
      <c r="AC1297" s="32"/>
      <c r="AD1297" s="32"/>
      <c r="AE1297" s="32"/>
      <c r="AF1297" s="32"/>
      <c r="AG1297" s="32"/>
      <c r="AH1297" s="32"/>
      <c r="AI1297" s="32"/>
      <c r="AJ1297" s="32"/>
      <c r="AK1297" s="32"/>
      <c r="AL1297" s="32"/>
      <c r="AM1297" s="32"/>
      <c r="AN1297" s="32"/>
      <c r="AO1297" s="32"/>
      <c r="AP1297" s="32"/>
      <c r="AQ1297" s="32"/>
      <c r="AR1297" s="32"/>
      <c r="AS1297" s="32"/>
      <c r="AT1297" s="32"/>
      <c r="AU1297" s="32"/>
      <c r="AV1297" s="32"/>
      <c r="AW1297" s="32"/>
      <c r="AX1297" s="32"/>
      <c r="AY1297" s="32"/>
      <c r="AZ1297" s="32"/>
      <c r="BA1297" s="32"/>
      <c r="BB1297" s="32"/>
      <c r="BC1297" s="32"/>
      <c r="BD1297" s="32"/>
      <c r="BE1297" s="32"/>
      <c r="BF1297" s="32"/>
      <c r="BG1297" s="32"/>
      <c r="BH1297" s="32"/>
      <c r="BI1297" s="32"/>
      <c r="BJ1297" s="32"/>
      <c r="BK1297" s="32"/>
      <c r="BL1297" s="32"/>
      <c r="BM1297" s="32"/>
      <c r="BN1297" s="32"/>
      <c r="BO1297" s="32"/>
      <c r="BP1297" s="32"/>
      <c r="BQ1297" s="32"/>
      <c r="BR1297" s="32"/>
      <c r="BS1297" s="32"/>
      <c r="BT1297" s="32"/>
      <c r="BU1297" s="32"/>
      <c r="BV1297" s="32"/>
      <c r="BW1297" s="32"/>
      <c r="BX1297" s="32"/>
      <c r="BY1297" s="32"/>
      <c r="BZ1297" s="32"/>
      <c r="CA1297" s="32"/>
      <c r="CB1297" s="32"/>
      <c r="CC1297" s="32"/>
      <c r="CD1297" s="32"/>
      <c r="CE1297" s="32"/>
      <c r="CF1297" s="32"/>
      <c r="CG1297" s="32"/>
      <c r="CH1297" s="32"/>
      <c r="CI1297" s="32"/>
      <c r="CJ1297" s="32"/>
      <c r="CK1297" s="32"/>
      <c r="CL1297" s="32"/>
      <c r="CM1297" s="32"/>
      <c r="CN1297" s="32"/>
      <c r="CO1297" s="32"/>
      <c r="CP1297" s="32"/>
      <c r="CQ1297" s="32"/>
      <c r="CR1297" s="32"/>
      <c r="CS1297" s="32"/>
      <c r="CT1297" s="32"/>
      <c r="CU1297" s="32"/>
      <c r="CV1297" s="32"/>
      <c r="CW1297" s="32"/>
      <c r="CX1297" s="32"/>
      <c r="CY1297" s="32"/>
      <c r="CZ1297" s="32"/>
      <c r="DA1297" s="32"/>
      <c r="DB1297" s="32"/>
      <c r="DC1297" s="32"/>
      <c r="DD1297" s="32"/>
      <c r="DE1297" s="32"/>
      <c r="DF1297" s="32"/>
      <c r="DG1297" s="32"/>
      <c r="DH1297" s="32"/>
      <c r="DI1297" s="32"/>
      <c r="DJ1297" s="32"/>
      <c r="DK1297" s="32"/>
      <c r="DL1297" s="32"/>
      <c r="DM1297" s="32"/>
      <c r="DN1297" s="32"/>
      <c r="DO1297" s="32"/>
      <c r="DP1297" s="32"/>
      <c r="DQ1297" s="32"/>
      <c r="DR1297" s="32"/>
      <c r="DS1297" s="32"/>
      <c r="DT1297" s="32"/>
      <c r="DU1297" s="32"/>
      <c r="DV1297" s="32"/>
      <c r="DW1297" s="32"/>
      <c r="DX1297" s="32"/>
      <c r="DY1297" s="32"/>
      <c r="DZ1297" s="32"/>
      <c r="EA1297" s="32"/>
      <c r="EB1297" s="32"/>
      <c r="EC1297" s="32"/>
      <c r="ED1297" s="32"/>
      <c r="EE1297" s="32"/>
      <c r="EF1297" s="32"/>
      <c r="EG1297" s="32"/>
      <c r="EH1297" s="32"/>
      <c r="EI1297" s="32"/>
      <c r="EJ1297" s="32"/>
      <c r="EK1297" s="32"/>
      <c r="EL1297" s="32"/>
      <c r="EM1297" s="32"/>
      <c r="EN1297" s="32"/>
      <c r="EO1297" s="32"/>
      <c r="EP1297" s="32"/>
      <c r="EQ1297" s="32"/>
      <c r="ER1297" s="32"/>
      <c r="ES1297" s="32"/>
      <c r="ET1297" s="32"/>
      <c r="EU1297" s="32"/>
      <c r="EV1297" s="32"/>
    </row>
    <row r="1298" spans="1:36" ht="42.75" customHeight="1">
      <c r="A1298" s="32"/>
      <c r="B1298" s="45"/>
      <c r="C1298" s="45"/>
      <c r="D1298" s="45"/>
      <c r="E1298" s="45"/>
      <c r="F1298" s="45"/>
      <c r="G1298" s="139"/>
      <c r="H1298" s="32"/>
      <c r="I1298" s="32"/>
      <c r="J1298" s="32"/>
      <c r="K1298" s="32"/>
      <c r="L1298" s="32"/>
      <c r="M1298" s="32"/>
      <c r="N1298" s="32"/>
      <c r="O1298" s="32"/>
      <c r="P1298" s="32"/>
      <c r="Q1298" s="32"/>
      <c r="R1298" s="32"/>
      <c r="S1298" s="32"/>
      <c r="T1298" s="32"/>
      <c r="U1298" s="32"/>
      <c r="V1298" s="32"/>
      <c r="W1298" s="32"/>
      <c r="X1298" s="32"/>
      <c r="Y1298" s="32"/>
      <c r="Z1298" s="32"/>
      <c r="AA1298" s="32"/>
      <c r="AB1298" s="32"/>
      <c r="AC1298" s="32"/>
      <c r="AD1298" s="32"/>
      <c r="AE1298" s="32"/>
      <c r="AF1298" s="32"/>
      <c r="AG1298" s="32"/>
      <c r="AH1298" s="32"/>
      <c r="AI1298" s="32"/>
      <c r="AJ1298" s="32"/>
    </row>
    <row r="1299" spans="1:36" ht="16.5">
      <c r="A1299" s="32"/>
      <c r="B1299" s="45"/>
      <c r="C1299" s="45"/>
      <c r="D1299" s="45"/>
      <c r="E1299" s="45"/>
      <c r="F1299" s="45"/>
      <c r="G1299" s="139"/>
      <c r="H1299" s="32"/>
      <c r="I1299" s="32"/>
      <c r="J1299" s="32"/>
      <c r="K1299" s="32"/>
      <c r="L1299" s="32"/>
      <c r="M1299" s="32"/>
      <c r="N1299" s="32"/>
      <c r="O1299" s="32"/>
      <c r="P1299" s="32"/>
      <c r="Q1299" s="32"/>
      <c r="R1299" s="32"/>
      <c r="S1299" s="32"/>
      <c r="T1299" s="32"/>
      <c r="U1299" s="32"/>
      <c r="V1299" s="32"/>
      <c r="W1299" s="32"/>
      <c r="X1299" s="32"/>
      <c r="Y1299" s="32"/>
      <c r="Z1299" s="32"/>
      <c r="AA1299" s="32"/>
      <c r="AB1299" s="32"/>
      <c r="AC1299" s="32"/>
      <c r="AD1299" s="32"/>
      <c r="AE1299" s="32"/>
      <c r="AF1299" s="32"/>
      <c r="AG1299" s="32"/>
      <c r="AH1299" s="32"/>
      <c r="AI1299" s="32"/>
      <c r="AJ1299" s="32"/>
    </row>
    <row r="1300" spans="1:36" ht="16.5">
      <c r="A1300" s="32"/>
      <c r="B1300" s="45"/>
      <c r="C1300" s="45"/>
      <c r="D1300" s="45"/>
      <c r="E1300" s="45"/>
      <c r="F1300" s="45"/>
      <c r="G1300" s="139"/>
      <c r="H1300" s="32"/>
      <c r="I1300" s="32"/>
      <c r="J1300" s="32"/>
      <c r="K1300" s="32"/>
      <c r="L1300" s="32"/>
      <c r="M1300" s="32"/>
      <c r="N1300" s="32"/>
      <c r="O1300" s="32"/>
      <c r="P1300" s="32"/>
      <c r="Q1300" s="32"/>
      <c r="R1300" s="32"/>
      <c r="S1300" s="32"/>
      <c r="T1300" s="32"/>
      <c r="U1300" s="32"/>
      <c r="V1300" s="32"/>
      <c r="W1300" s="32"/>
      <c r="X1300" s="32"/>
      <c r="Y1300" s="32"/>
      <c r="Z1300" s="32"/>
      <c r="AA1300" s="32"/>
      <c r="AB1300" s="32"/>
      <c r="AC1300" s="32"/>
      <c r="AD1300" s="32"/>
      <c r="AE1300" s="32"/>
      <c r="AF1300" s="32"/>
      <c r="AG1300" s="32"/>
      <c r="AH1300" s="32"/>
      <c r="AI1300" s="32"/>
      <c r="AJ1300" s="32"/>
    </row>
    <row r="1301" spans="1:36" ht="16.5">
      <c r="A1301" s="32"/>
      <c r="B1301" s="45"/>
      <c r="C1301" s="45"/>
      <c r="D1301" s="45"/>
      <c r="E1301" s="45"/>
      <c r="F1301" s="45"/>
      <c r="G1301" s="139"/>
      <c r="H1301" s="32"/>
      <c r="I1301" s="32"/>
      <c r="J1301" s="32"/>
      <c r="K1301" s="32"/>
      <c r="L1301" s="32"/>
      <c r="M1301" s="32"/>
      <c r="N1301" s="32"/>
      <c r="O1301" s="32"/>
      <c r="P1301" s="32"/>
      <c r="Q1301" s="32"/>
      <c r="R1301" s="32"/>
      <c r="S1301" s="32"/>
      <c r="T1301" s="32"/>
      <c r="U1301" s="32"/>
      <c r="V1301" s="32"/>
      <c r="W1301" s="32"/>
      <c r="X1301" s="32"/>
      <c r="Y1301" s="32"/>
      <c r="Z1301" s="32"/>
      <c r="AA1301" s="32"/>
      <c r="AB1301" s="32"/>
      <c r="AC1301" s="32"/>
      <c r="AD1301" s="32"/>
      <c r="AE1301" s="32"/>
      <c r="AF1301" s="32"/>
      <c r="AG1301" s="32"/>
      <c r="AH1301" s="32"/>
      <c r="AI1301" s="32"/>
      <c r="AJ1301" s="32"/>
    </row>
    <row r="1302" spans="1:36" ht="16.5">
      <c r="A1302" s="32"/>
      <c r="B1302" s="45"/>
      <c r="C1302" s="45"/>
      <c r="D1302" s="45"/>
      <c r="E1302" s="45"/>
      <c r="F1302" s="84"/>
      <c r="G1302" s="139"/>
      <c r="H1302" s="32"/>
      <c r="I1302" s="32"/>
      <c r="J1302" s="32"/>
      <c r="K1302" s="32"/>
      <c r="L1302" s="32"/>
      <c r="M1302" s="32"/>
      <c r="N1302" s="32"/>
      <c r="O1302" s="32"/>
      <c r="P1302" s="32"/>
      <c r="Q1302" s="32"/>
      <c r="R1302" s="32"/>
      <c r="S1302" s="32"/>
      <c r="T1302" s="32"/>
      <c r="U1302" s="32"/>
      <c r="V1302" s="32"/>
      <c r="W1302" s="32"/>
      <c r="X1302" s="32"/>
      <c r="Y1302" s="32"/>
      <c r="Z1302" s="32"/>
      <c r="AA1302" s="32"/>
      <c r="AB1302" s="32"/>
      <c r="AC1302" s="32"/>
      <c r="AD1302" s="32"/>
      <c r="AE1302" s="32"/>
      <c r="AF1302" s="32"/>
      <c r="AG1302" s="32"/>
      <c r="AH1302" s="32"/>
      <c r="AI1302" s="32"/>
      <c r="AJ1302" s="32"/>
    </row>
    <row r="1303" spans="1:36" ht="16.5">
      <c r="A1303" s="32"/>
      <c r="B1303" s="45"/>
      <c r="C1303" s="45"/>
      <c r="D1303" s="45"/>
      <c r="E1303" s="45"/>
      <c r="F1303" s="45"/>
      <c r="G1303" s="139"/>
      <c r="H1303" s="32"/>
      <c r="I1303" s="32"/>
      <c r="J1303" s="32"/>
      <c r="K1303" s="32"/>
      <c r="L1303" s="32"/>
      <c r="M1303" s="32"/>
      <c r="N1303" s="32"/>
      <c r="O1303" s="32"/>
      <c r="P1303" s="32"/>
      <c r="Q1303" s="32"/>
      <c r="R1303" s="32"/>
      <c r="S1303" s="32"/>
      <c r="T1303" s="32"/>
      <c r="U1303" s="32"/>
      <c r="V1303" s="32"/>
      <c r="W1303" s="32"/>
      <c r="X1303" s="32"/>
      <c r="Y1303" s="32"/>
      <c r="Z1303" s="32"/>
      <c r="AA1303" s="32"/>
      <c r="AB1303" s="32"/>
      <c r="AC1303" s="32"/>
      <c r="AD1303" s="32"/>
      <c r="AE1303" s="32"/>
      <c r="AF1303" s="32"/>
      <c r="AG1303" s="32"/>
      <c r="AH1303" s="32"/>
      <c r="AI1303" s="32"/>
      <c r="AJ1303" s="32"/>
    </row>
    <row r="1304" spans="1:36" ht="16.5">
      <c r="A1304" s="32"/>
      <c r="B1304" s="45"/>
      <c r="C1304" s="45"/>
      <c r="D1304" s="45"/>
      <c r="E1304" s="45"/>
      <c r="F1304" s="45"/>
      <c r="G1304" s="139"/>
      <c r="H1304" s="32"/>
      <c r="I1304" s="32"/>
      <c r="J1304" s="32"/>
      <c r="K1304" s="32"/>
      <c r="L1304" s="32"/>
      <c r="M1304" s="32"/>
      <c r="N1304" s="32"/>
      <c r="O1304" s="32"/>
      <c r="P1304" s="32"/>
      <c r="Q1304" s="32"/>
      <c r="R1304" s="32"/>
      <c r="S1304" s="32"/>
      <c r="T1304" s="32"/>
      <c r="U1304" s="32"/>
      <c r="V1304" s="32"/>
      <c r="W1304" s="32"/>
      <c r="X1304" s="32"/>
      <c r="Y1304" s="32"/>
      <c r="Z1304" s="32"/>
      <c r="AA1304" s="32"/>
      <c r="AB1304" s="32"/>
      <c r="AC1304" s="32"/>
      <c r="AD1304" s="32"/>
      <c r="AE1304" s="32"/>
      <c r="AF1304" s="32"/>
      <c r="AG1304" s="32"/>
      <c r="AH1304" s="32"/>
      <c r="AI1304" s="32"/>
      <c r="AJ1304" s="32"/>
    </row>
    <row r="1305" spans="1:36" ht="16.5">
      <c r="A1305" s="32"/>
      <c r="B1305" s="45"/>
      <c r="C1305" s="45"/>
      <c r="D1305" s="45"/>
      <c r="E1305" s="45"/>
      <c r="F1305" s="45"/>
      <c r="G1305" s="139"/>
      <c r="H1305" s="32"/>
      <c r="I1305" s="32"/>
      <c r="J1305" s="32"/>
      <c r="K1305" s="32"/>
      <c r="L1305" s="32"/>
      <c r="M1305" s="32"/>
      <c r="N1305" s="32"/>
      <c r="O1305" s="32"/>
      <c r="P1305" s="32"/>
      <c r="Q1305" s="32"/>
      <c r="R1305" s="32"/>
      <c r="S1305" s="32"/>
      <c r="T1305" s="32"/>
      <c r="U1305" s="32"/>
      <c r="V1305" s="32"/>
      <c r="W1305" s="32"/>
      <c r="X1305" s="32"/>
      <c r="Y1305" s="32"/>
      <c r="Z1305" s="32"/>
      <c r="AA1305" s="32"/>
      <c r="AB1305" s="32"/>
      <c r="AC1305" s="32"/>
      <c r="AD1305" s="32"/>
      <c r="AE1305" s="32"/>
      <c r="AF1305" s="32"/>
      <c r="AG1305" s="32"/>
      <c r="AH1305" s="32"/>
      <c r="AI1305" s="32"/>
      <c r="AJ1305" s="32"/>
    </row>
    <row r="1306" spans="1:36" ht="16.5">
      <c r="A1306" s="32"/>
      <c r="B1306" s="45"/>
      <c r="C1306" s="45"/>
      <c r="D1306" s="45"/>
      <c r="E1306" s="45"/>
      <c r="F1306" s="45"/>
      <c r="G1306" s="139"/>
      <c r="H1306" s="32"/>
      <c r="I1306" s="32"/>
      <c r="J1306" s="32"/>
      <c r="K1306" s="32"/>
      <c r="L1306" s="32"/>
      <c r="M1306" s="32"/>
      <c r="N1306" s="32"/>
      <c r="O1306" s="32"/>
      <c r="P1306" s="32"/>
      <c r="Q1306" s="32"/>
      <c r="R1306" s="32"/>
      <c r="S1306" s="32"/>
      <c r="T1306" s="32"/>
      <c r="U1306" s="32"/>
      <c r="V1306" s="32"/>
      <c r="W1306" s="32"/>
      <c r="X1306" s="32"/>
      <c r="Y1306" s="32"/>
      <c r="Z1306" s="32"/>
      <c r="AA1306" s="32"/>
      <c r="AB1306" s="32"/>
      <c r="AC1306" s="32"/>
      <c r="AD1306" s="32"/>
      <c r="AE1306" s="32"/>
      <c r="AF1306" s="32"/>
      <c r="AG1306" s="32"/>
      <c r="AH1306" s="32"/>
      <c r="AI1306" s="32"/>
      <c r="AJ1306" s="32"/>
    </row>
    <row r="1307" spans="1:36" ht="16.5">
      <c r="A1307" s="32"/>
      <c r="B1307" s="45"/>
      <c r="C1307" s="45"/>
      <c r="D1307" s="45"/>
      <c r="E1307" s="45"/>
      <c r="F1307" s="45"/>
      <c r="G1307" s="139"/>
      <c r="H1307" s="32"/>
      <c r="I1307" s="32"/>
      <c r="J1307" s="32"/>
      <c r="K1307" s="32"/>
      <c r="L1307" s="32"/>
      <c r="M1307" s="32"/>
      <c r="N1307" s="32"/>
      <c r="O1307" s="32"/>
      <c r="P1307" s="32"/>
      <c r="Q1307" s="32"/>
      <c r="R1307" s="32"/>
      <c r="S1307" s="32"/>
      <c r="T1307" s="32"/>
      <c r="U1307" s="32"/>
      <c r="V1307" s="32"/>
      <c r="W1307" s="32"/>
      <c r="X1307" s="32"/>
      <c r="Y1307" s="32"/>
      <c r="Z1307" s="32"/>
      <c r="AA1307" s="32"/>
      <c r="AB1307" s="32"/>
      <c r="AC1307" s="32"/>
      <c r="AD1307" s="32"/>
      <c r="AE1307" s="32"/>
      <c r="AF1307" s="32"/>
      <c r="AG1307" s="32"/>
      <c r="AH1307" s="32"/>
      <c r="AI1307" s="32"/>
      <c r="AJ1307" s="32"/>
    </row>
    <row r="1308" spans="1:36" ht="16.5">
      <c r="A1308" s="32"/>
      <c r="B1308" s="45"/>
      <c r="C1308" s="45"/>
      <c r="D1308" s="45"/>
      <c r="E1308" s="45"/>
      <c r="F1308" s="45"/>
      <c r="G1308" s="139"/>
      <c r="H1308" s="32"/>
      <c r="I1308" s="32"/>
      <c r="J1308" s="32"/>
      <c r="K1308" s="32"/>
      <c r="L1308" s="32"/>
      <c r="M1308" s="32"/>
      <c r="N1308" s="32"/>
      <c r="O1308" s="32"/>
      <c r="P1308" s="32"/>
      <c r="Q1308" s="32"/>
      <c r="R1308" s="32"/>
      <c r="S1308" s="32"/>
      <c r="T1308" s="32"/>
      <c r="U1308" s="32"/>
      <c r="V1308" s="32"/>
      <c r="W1308" s="32"/>
      <c r="X1308" s="32"/>
      <c r="Y1308" s="32"/>
      <c r="Z1308" s="32"/>
      <c r="AA1308" s="32"/>
      <c r="AB1308" s="32"/>
      <c r="AC1308" s="32"/>
      <c r="AD1308" s="32"/>
      <c r="AE1308" s="32"/>
      <c r="AF1308" s="32"/>
      <c r="AG1308" s="32"/>
      <c r="AH1308" s="32"/>
      <c r="AI1308" s="32"/>
      <c r="AJ1308" s="32"/>
    </row>
    <row r="1309" spans="7:36" ht="16.5">
      <c r="G1309" s="139"/>
      <c r="H1309" s="32"/>
      <c r="I1309" s="32"/>
      <c r="J1309" s="32"/>
      <c r="K1309" s="32"/>
      <c r="L1309" s="32"/>
      <c r="M1309" s="32"/>
      <c r="N1309" s="32"/>
      <c r="O1309" s="32"/>
      <c r="P1309" s="32"/>
      <c r="Q1309" s="32"/>
      <c r="R1309" s="32"/>
      <c r="S1309" s="32"/>
      <c r="T1309" s="32"/>
      <c r="U1309" s="32"/>
      <c r="V1309" s="32"/>
      <c r="W1309" s="32"/>
      <c r="X1309" s="32"/>
      <c r="Y1309" s="32"/>
      <c r="Z1309" s="32"/>
      <c r="AA1309" s="32"/>
      <c r="AB1309" s="32"/>
      <c r="AC1309" s="32"/>
      <c r="AD1309" s="32"/>
      <c r="AE1309" s="32"/>
      <c r="AF1309" s="32"/>
      <c r="AG1309" s="32"/>
      <c r="AH1309" s="32"/>
      <c r="AI1309" s="32"/>
      <c r="AJ1309" s="32"/>
    </row>
    <row r="1310" spans="9:36" ht="16.5">
      <c r="I1310" s="32"/>
      <c r="J1310" s="32"/>
      <c r="K1310" s="32"/>
      <c r="L1310" s="32"/>
      <c r="M1310" s="32"/>
      <c r="N1310" s="32"/>
      <c r="O1310" s="32"/>
      <c r="P1310" s="32"/>
      <c r="Q1310" s="32"/>
      <c r="R1310" s="32"/>
      <c r="S1310" s="32"/>
      <c r="T1310" s="32"/>
      <c r="U1310" s="32"/>
      <c r="V1310" s="32"/>
      <c r="W1310" s="32"/>
      <c r="X1310" s="32"/>
      <c r="Y1310" s="32"/>
      <c r="Z1310" s="32"/>
      <c r="AA1310" s="32"/>
      <c r="AB1310" s="32"/>
      <c r="AC1310" s="32"/>
      <c r="AD1310" s="32"/>
      <c r="AE1310" s="32"/>
      <c r="AF1310" s="32"/>
      <c r="AG1310" s="32"/>
      <c r="AH1310" s="32"/>
      <c r="AI1310" s="32"/>
      <c r="AJ1310" s="32"/>
    </row>
    <row r="1311" spans="9:36" ht="16.5">
      <c r="I1311" s="32"/>
      <c r="J1311" s="32"/>
      <c r="K1311" s="32"/>
      <c r="L1311" s="32"/>
      <c r="M1311" s="32"/>
      <c r="N1311" s="32"/>
      <c r="O1311" s="32"/>
      <c r="P1311" s="32"/>
      <c r="Q1311" s="32"/>
      <c r="R1311" s="32"/>
      <c r="S1311" s="32"/>
      <c r="T1311" s="32"/>
      <c r="U1311" s="32"/>
      <c r="V1311" s="32"/>
      <c r="W1311" s="32"/>
      <c r="X1311" s="32"/>
      <c r="Y1311" s="32"/>
      <c r="Z1311" s="32"/>
      <c r="AA1311" s="32"/>
      <c r="AB1311" s="32"/>
      <c r="AC1311" s="32"/>
      <c r="AD1311" s="32"/>
      <c r="AE1311" s="32"/>
      <c r="AF1311" s="32"/>
      <c r="AG1311" s="32"/>
      <c r="AH1311" s="32"/>
      <c r="AI1311" s="32"/>
      <c r="AJ1311" s="32"/>
    </row>
    <row r="1312" spans="9:36" ht="16.5">
      <c r="I1312" s="32"/>
      <c r="J1312" s="32"/>
      <c r="K1312" s="32"/>
      <c r="L1312" s="32"/>
      <c r="M1312" s="32"/>
      <c r="N1312" s="32"/>
      <c r="O1312" s="32"/>
      <c r="P1312" s="32"/>
      <c r="Q1312" s="32"/>
      <c r="R1312" s="32"/>
      <c r="S1312" s="32"/>
      <c r="T1312" s="32"/>
      <c r="U1312" s="32"/>
      <c r="V1312" s="32"/>
      <c r="W1312" s="32"/>
      <c r="X1312" s="32"/>
      <c r="Y1312" s="32"/>
      <c r="Z1312" s="32"/>
      <c r="AA1312" s="32"/>
      <c r="AB1312" s="32"/>
      <c r="AC1312" s="32"/>
      <c r="AD1312" s="32"/>
      <c r="AE1312" s="32"/>
      <c r="AF1312" s="32"/>
      <c r="AG1312" s="32"/>
      <c r="AH1312" s="32"/>
      <c r="AI1312" s="32"/>
      <c r="AJ1312" s="32"/>
    </row>
    <row r="1313" spans="9:36" ht="16.5">
      <c r="I1313" s="32"/>
      <c r="J1313" s="32"/>
      <c r="K1313" s="32"/>
      <c r="L1313" s="32"/>
      <c r="M1313" s="32"/>
      <c r="N1313" s="32"/>
      <c r="O1313" s="32"/>
      <c r="P1313" s="32"/>
      <c r="Q1313" s="32"/>
      <c r="R1313" s="32"/>
      <c r="S1313" s="32"/>
      <c r="T1313" s="32"/>
      <c r="U1313" s="32"/>
      <c r="V1313" s="32"/>
      <c r="W1313" s="32"/>
      <c r="X1313" s="32"/>
      <c r="Y1313" s="32"/>
      <c r="Z1313" s="32"/>
      <c r="AA1313" s="32"/>
      <c r="AB1313" s="32"/>
      <c r="AC1313" s="32"/>
      <c r="AD1313" s="32"/>
      <c r="AE1313" s="32"/>
      <c r="AF1313" s="32"/>
      <c r="AG1313" s="32"/>
      <c r="AH1313" s="32"/>
      <c r="AI1313" s="32"/>
      <c r="AJ1313" s="32"/>
    </row>
    <row r="1314" spans="9:36" ht="16.5">
      <c r="I1314" s="32"/>
      <c r="J1314" s="32"/>
      <c r="K1314" s="32"/>
      <c r="L1314" s="32"/>
      <c r="M1314" s="32"/>
      <c r="N1314" s="32"/>
      <c r="O1314" s="32"/>
      <c r="P1314" s="32"/>
      <c r="Q1314" s="32"/>
      <c r="R1314" s="32"/>
      <c r="S1314" s="32"/>
      <c r="T1314" s="32"/>
      <c r="U1314" s="32"/>
      <c r="V1314" s="32"/>
      <c r="W1314" s="32"/>
      <c r="X1314" s="32"/>
      <c r="Y1314" s="32"/>
      <c r="Z1314" s="32"/>
      <c r="AA1314" s="32"/>
      <c r="AB1314" s="32"/>
      <c r="AC1314" s="32"/>
      <c r="AD1314" s="32"/>
      <c r="AE1314" s="32"/>
      <c r="AF1314" s="32"/>
      <c r="AG1314" s="32"/>
      <c r="AH1314" s="32"/>
      <c r="AI1314" s="32"/>
      <c r="AJ1314" s="32"/>
    </row>
    <row r="1315" spans="9:36" ht="16.5">
      <c r="I1315" s="32"/>
      <c r="J1315" s="32"/>
      <c r="K1315" s="32"/>
      <c r="L1315" s="32"/>
      <c r="M1315" s="32"/>
      <c r="N1315" s="32"/>
      <c r="O1315" s="32"/>
      <c r="P1315" s="32"/>
      <c r="Q1315" s="32"/>
      <c r="R1315" s="32"/>
      <c r="S1315" s="32"/>
      <c r="T1315" s="32"/>
      <c r="U1315" s="32"/>
      <c r="V1315" s="32"/>
      <c r="W1315" s="32"/>
      <c r="X1315" s="32"/>
      <c r="Y1315" s="32"/>
      <c r="Z1315" s="32"/>
      <c r="AA1315" s="32"/>
      <c r="AB1315" s="32"/>
      <c r="AC1315" s="32"/>
      <c r="AD1315" s="32"/>
      <c r="AE1315" s="32"/>
      <c r="AF1315" s="32"/>
      <c r="AG1315" s="32"/>
      <c r="AH1315" s="32"/>
      <c r="AI1315" s="32"/>
      <c r="AJ1315" s="32"/>
    </row>
    <row r="1316" spans="9:36" ht="16.5">
      <c r="I1316" s="32"/>
      <c r="J1316" s="32"/>
      <c r="K1316" s="32"/>
      <c r="L1316" s="32"/>
      <c r="M1316" s="32"/>
      <c r="N1316" s="32"/>
      <c r="O1316" s="32"/>
      <c r="P1316" s="32"/>
      <c r="Q1316" s="32"/>
      <c r="R1316" s="32"/>
      <c r="S1316" s="32"/>
      <c r="T1316" s="32"/>
      <c r="U1316" s="32"/>
      <c r="V1316" s="32"/>
      <c r="W1316" s="32"/>
      <c r="X1316" s="32"/>
      <c r="Y1316" s="32"/>
      <c r="Z1316" s="32"/>
      <c r="AA1316" s="32"/>
      <c r="AB1316" s="32"/>
      <c r="AC1316" s="32"/>
      <c r="AD1316" s="32"/>
      <c r="AE1316" s="32"/>
      <c r="AF1316" s="32"/>
      <c r="AG1316" s="32"/>
      <c r="AH1316" s="32"/>
      <c r="AI1316" s="32"/>
      <c r="AJ1316" s="32"/>
    </row>
    <row r="1317" spans="9:36" ht="16.5">
      <c r="I1317" s="32"/>
      <c r="J1317" s="32"/>
      <c r="K1317" s="32"/>
      <c r="L1317" s="32"/>
      <c r="M1317" s="32"/>
      <c r="N1317" s="32"/>
      <c r="O1317" s="32"/>
      <c r="P1317" s="32"/>
      <c r="Q1317" s="32"/>
      <c r="R1317" s="32"/>
      <c r="S1317" s="32"/>
      <c r="T1317" s="32"/>
      <c r="U1317" s="32"/>
      <c r="V1317" s="32"/>
      <c r="W1317" s="32"/>
      <c r="X1317" s="32"/>
      <c r="Y1317" s="32"/>
      <c r="Z1317" s="32"/>
      <c r="AA1317" s="32"/>
      <c r="AB1317" s="32"/>
      <c r="AC1317" s="32"/>
      <c r="AD1317" s="32"/>
      <c r="AE1317" s="32"/>
      <c r="AF1317" s="32"/>
      <c r="AG1317" s="32"/>
      <c r="AH1317" s="32"/>
      <c r="AI1317" s="32"/>
      <c r="AJ1317" s="32"/>
    </row>
    <row r="1318" spans="9:36" ht="16.5">
      <c r="I1318" s="32"/>
      <c r="J1318" s="32"/>
      <c r="K1318" s="32"/>
      <c r="L1318" s="32"/>
      <c r="M1318" s="32"/>
      <c r="N1318" s="32"/>
      <c r="O1318" s="32"/>
      <c r="P1318" s="32"/>
      <c r="Q1318" s="32"/>
      <c r="R1318" s="32"/>
      <c r="S1318" s="32"/>
      <c r="T1318" s="32"/>
      <c r="U1318" s="32"/>
      <c r="V1318" s="32"/>
      <c r="W1318" s="32"/>
      <c r="X1318" s="32"/>
      <c r="Y1318" s="32"/>
      <c r="Z1318" s="32"/>
      <c r="AA1318" s="32"/>
      <c r="AB1318" s="32"/>
      <c r="AC1318" s="32"/>
      <c r="AD1318" s="32"/>
      <c r="AE1318" s="32"/>
      <c r="AF1318" s="32"/>
      <c r="AG1318" s="32"/>
      <c r="AH1318" s="32"/>
      <c r="AI1318" s="32"/>
      <c r="AJ1318" s="32"/>
    </row>
    <row r="1319" spans="9:36" ht="16.5">
      <c r="I1319" s="32"/>
      <c r="J1319" s="32"/>
      <c r="K1319" s="32"/>
      <c r="L1319" s="32"/>
      <c r="M1319" s="32"/>
      <c r="N1319" s="32"/>
      <c r="O1319" s="32"/>
      <c r="P1319" s="32"/>
      <c r="Q1319" s="32"/>
      <c r="R1319" s="32"/>
      <c r="S1319" s="32"/>
      <c r="T1319" s="32"/>
      <c r="U1319" s="32"/>
      <c r="V1319" s="32"/>
      <c r="W1319" s="32"/>
      <c r="X1319" s="32"/>
      <c r="Y1319" s="32"/>
      <c r="Z1319" s="32"/>
      <c r="AA1319" s="32"/>
      <c r="AB1319" s="32"/>
      <c r="AC1319" s="32"/>
      <c r="AD1319" s="32"/>
      <c r="AE1319" s="32"/>
      <c r="AF1319" s="32"/>
      <c r="AG1319" s="32"/>
      <c r="AH1319" s="32"/>
      <c r="AI1319" s="32"/>
      <c r="AJ1319" s="32"/>
    </row>
    <row r="1320" spans="9:36" ht="16.5">
      <c r="I1320" s="32"/>
      <c r="J1320" s="32"/>
      <c r="K1320" s="32"/>
      <c r="L1320" s="32"/>
      <c r="M1320" s="32"/>
      <c r="N1320" s="32"/>
      <c r="O1320" s="32"/>
      <c r="P1320" s="32"/>
      <c r="Q1320" s="32"/>
      <c r="R1320" s="32"/>
      <c r="S1320" s="32"/>
      <c r="T1320" s="32"/>
      <c r="U1320" s="32"/>
      <c r="V1320" s="32"/>
      <c r="W1320" s="32"/>
      <c r="X1320" s="32"/>
      <c r="Y1320" s="32"/>
      <c r="Z1320" s="32"/>
      <c r="AA1320" s="32"/>
      <c r="AB1320" s="32"/>
      <c r="AC1320" s="32"/>
      <c r="AD1320" s="32"/>
      <c r="AE1320" s="32"/>
      <c r="AF1320" s="32"/>
      <c r="AG1320" s="32"/>
      <c r="AH1320" s="32"/>
      <c r="AI1320" s="32"/>
      <c r="AJ1320" s="32"/>
    </row>
    <row r="1321" spans="9:36" ht="16.5">
      <c r="I1321" s="32"/>
      <c r="J1321" s="32"/>
      <c r="K1321" s="32"/>
      <c r="L1321" s="32"/>
      <c r="M1321" s="32"/>
      <c r="N1321" s="32"/>
      <c r="O1321" s="32"/>
      <c r="P1321" s="32"/>
      <c r="Q1321" s="32"/>
      <c r="R1321" s="32"/>
      <c r="S1321" s="32"/>
      <c r="T1321" s="32"/>
      <c r="U1321" s="32"/>
      <c r="V1321" s="32"/>
      <c r="W1321" s="32"/>
      <c r="X1321" s="32"/>
      <c r="Y1321" s="32"/>
      <c r="Z1321" s="32"/>
      <c r="AA1321" s="32"/>
      <c r="AB1321" s="32"/>
      <c r="AC1321" s="32"/>
      <c r="AD1321" s="32"/>
      <c r="AE1321" s="32"/>
      <c r="AF1321" s="32"/>
      <c r="AG1321" s="32"/>
      <c r="AH1321" s="32"/>
      <c r="AI1321" s="32"/>
      <c r="AJ1321" s="32"/>
    </row>
    <row r="1322" spans="9:36" ht="16.5">
      <c r="I1322" s="32"/>
      <c r="J1322" s="32"/>
      <c r="K1322" s="32"/>
      <c r="L1322" s="32"/>
      <c r="M1322" s="32"/>
      <c r="N1322" s="32"/>
      <c r="O1322" s="32"/>
      <c r="P1322" s="32"/>
      <c r="Q1322" s="32"/>
      <c r="R1322" s="32"/>
      <c r="S1322" s="32"/>
      <c r="T1322" s="32"/>
      <c r="U1322" s="32"/>
      <c r="V1322" s="32"/>
      <c r="W1322" s="32"/>
      <c r="X1322" s="32"/>
      <c r="Y1322" s="32"/>
      <c r="Z1322" s="32"/>
      <c r="AA1322" s="32"/>
      <c r="AB1322" s="32"/>
      <c r="AC1322" s="32"/>
      <c r="AD1322" s="32"/>
      <c r="AE1322" s="32"/>
      <c r="AF1322" s="32"/>
      <c r="AG1322" s="32"/>
      <c r="AH1322" s="32"/>
      <c r="AI1322" s="32"/>
      <c r="AJ1322" s="32"/>
    </row>
    <row r="1323" spans="9:36" ht="16.5">
      <c r="I1323" s="32"/>
      <c r="J1323" s="32"/>
      <c r="K1323" s="32"/>
      <c r="L1323" s="32"/>
      <c r="M1323" s="32"/>
      <c r="N1323" s="32"/>
      <c r="O1323" s="32"/>
      <c r="P1323" s="32"/>
      <c r="Q1323" s="32"/>
      <c r="R1323" s="32"/>
      <c r="S1323" s="32"/>
      <c r="T1323" s="32"/>
      <c r="U1323" s="32"/>
      <c r="V1323" s="32"/>
      <c r="W1323" s="32"/>
      <c r="X1323" s="32"/>
      <c r="Y1323" s="32"/>
      <c r="Z1323" s="32"/>
      <c r="AA1323" s="32"/>
      <c r="AB1323" s="32"/>
      <c r="AC1323" s="32"/>
      <c r="AD1323" s="32"/>
      <c r="AE1323" s="32"/>
      <c r="AF1323" s="32"/>
      <c r="AG1323" s="32"/>
      <c r="AH1323" s="32"/>
      <c r="AI1323" s="32"/>
      <c r="AJ1323" s="32"/>
    </row>
    <row r="1324" spans="9:36" ht="16.5">
      <c r="I1324" s="32"/>
      <c r="J1324" s="32"/>
      <c r="K1324" s="32"/>
      <c r="L1324" s="32"/>
      <c r="M1324" s="32"/>
      <c r="N1324" s="32"/>
      <c r="O1324" s="32"/>
      <c r="P1324" s="32"/>
      <c r="Q1324" s="32"/>
      <c r="R1324" s="32"/>
      <c r="S1324" s="32"/>
      <c r="T1324" s="32"/>
      <c r="U1324" s="32"/>
      <c r="V1324" s="32"/>
      <c r="W1324" s="32"/>
      <c r="X1324" s="32"/>
      <c r="Y1324" s="32"/>
      <c r="Z1324" s="32"/>
      <c r="AA1324" s="32"/>
      <c r="AB1324" s="32"/>
      <c r="AC1324" s="32"/>
      <c r="AD1324" s="32"/>
      <c r="AE1324" s="32"/>
      <c r="AF1324" s="32"/>
      <c r="AG1324" s="32"/>
      <c r="AH1324" s="32"/>
      <c r="AI1324" s="32"/>
      <c r="AJ1324" s="32"/>
    </row>
    <row r="1325" spans="9:36" ht="16.5">
      <c r="I1325" s="32"/>
      <c r="J1325" s="32"/>
      <c r="K1325" s="32"/>
      <c r="L1325" s="32"/>
      <c r="M1325" s="32"/>
      <c r="N1325" s="32"/>
      <c r="O1325" s="32"/>
      <c r="P1325" s="32"/>
      <c r="Q1325" s="32"/>
      <c r="R1325" s="32"/>
      <c r="S1325" s="32"/>
      <c r="T1325" s="32"/>
      <c r="U1325" s="32"/>
      <c r="V1325" s="32"/>
      <c r="W1325" s="32"/>
      <c r="X1325" s="32"/>
      <c r="Y1325" s="32"/>
      <c r="Z1325" s="32"/>
      <c r="AA1325" s="32"/>
      <c r="AB1325" s="32"/>
      <c r="AC1325" s="32"/>
      <c r="AD1325" s="32"/>
      <c r="AE1325" s="32"/>
      <c r="AF1325" s="32"/>
      <c r="AG1325" s="32"/>
      <c r="AH1325" s="32"/>
      <c r="AI1325" s="32"/>
      <c r="AJ1325" s="32"/>
    </row>
    <row r="1326" spans="9:36" ht="16.5">
      <c r="I1326" s="32"/>
      <c r="J1326" s="32"/>
      <c r="K1326" s="32"/>
      <c r="L1326" s="32"/>
      <c r="M1326" s="32"/>
      <c r="N1326" s="32"/>
      <c r="O1326" s="32"/>
      <c r="P1326" s="32"/>
      <c r="Q1326" s="32"/>
      <c r="R1326" s="32"/>
      <c r="S1326" s="32"/>
      <c r="T1326" s="32"/>
      <c r="U1326" s="32"/>
      <c r="V1326" s="32"/>
      <c r="W1326" s="32"/>
      <c r="X1326" s="32"/>
      <c r="Y1326" s="32"/>
      <c r="Z1326" s="32"/>
      <c r="AA1326" s="32"/>
      <c r="AB1326" s="32"/>
      <c r="AC1326" s="32"/>
      <c r="AD1326" s="32"/>
      <c r="AE1326" s="32"/>
      <c r="AF1326" s="32"/>
      <c r="AG1326" s="32"/>
      <c r="AH1326" s="32"/>
      <c r="AI1326" s="32"/>
      <c r="AJ1326" s="32"/>
    </row>
    <row r="1327" spans="9:36" ht="16.5">
      <c r="I1327" s="32"/>
      <c r="J1327" s="32"/>
      <c r="K1327" s="32"/>
      <c r="L1327" s="32"/>
      <c r="M1327" s="32"/>
      <c r="N1327" s="32"/>
      <c r="O1327" s="32"/>
      <c r="P1327" s="32"/>
      <c r="Q1327" s="32"/>
      <c r="R1327" s="32"/>
      <c r="S1327" s="32"/>
      <c r="T1327" s="32"/>
      <c r="U1327" s="32"/>
      <c r="V1327" s="32"/>
      <c r="W1327" s="32"/>
      <c r="X1327" s="32"/>
      <c r="Y1327" s="32"/>
      <c r="Z1327" s="32"/>
      <c r="AA1327" s="32"/>
      <c r="AB1327" s="32"/>
      <c r="AC1327" s="32"/>
      <c r="AD1327" s="32"/>
      <c r="AE1327" s="32"/>
      <c r="AF1327" s="32"/>
      <c r="AG1327" s="32"/>
      <c r="AH1327" s="32"/>
      <c r="AI1327" s="32"/>
      <c r="AJ1327" s="32"/>
    </row>
    <row r="1328" spans="9:36" ht="16.5">
      <c r="I1328" s="32"/>
      <c r="J1328" s="32"/>
      <c r="K1328" s="32"/>
      <c r="L1328" s="32"/>
      <c r="M1328" s="32"/>
      <c r="N1328" s="32"/>
      <c r="O1328" s="32"/>
      <c r="P1328" s="32"/>
      <c r="Q1328" s="32"/>
      <c r="R1328" s="32"/>
      <c r="S1328" s="32"/>
      <c r="T1328" s="32"/>
      <c r="U1328" s="32"/>
      <c r="V1328" s="32"/>
      <c r="W1328" s="32"/>
      <c r="X1328" s="32"/>
      <c r="Y1328" s="32"/>
      <c r="Z1328" s="32"/>
      <c r="AA1328" s="32"/>
      <c r="AB1328" s="32"/>
      <c r="AC1328" s="32"/>
      <c r="AD1328" s="32"/>
      <c r="AE1328" s="32"/>
      <c r="AF1328" s="32"/>
      <c r="AG1328" s="32"/>
      <c r="AH1328" s="32"/>
      <c r="AI1328" s="32"/>
      <c r="AJ1328" s="32"/>
    </row>
    <row r="1329" spans="9:36" ht="16.5">
      <c r="I1329" s="32"/>
      <c r="J1329" s="32"/>
      <c r="K1329" s="32"/>
      <c r="L1329" s="32"/>
      <c r="M1329" s="32"/>
      <c r="N1329" s="32"/>
      <c r="O1329" s="32"/>
      <c r="P1329" s="32"/>
      <c r="Q1329" s="32"/>
      <c r="R1329" s="32"/>
      <c r="S1329" s="32"/>
      <c r="T1329" s="32"/>
      <c r="U1329" s="32"/>
      <c r="V1329" s="32"/>
      <c r="W1329" s="32"/>
      <c r="X1329" s="32"/>
      <c r="Y1329" s="32"/>
      <c r="Z1329" s="32"/>
      <c r="AA1329" s="32"/>
      <c r="AB1329" s="32"/>
      <c r="AC1329" s="32"/>
      <c r="AD1329" s="32"/>
      <c r="AE1329" s="32"/>
      <c r="AF1329" s="32"/>
      <c r="AG1329" s="32"/>
      <c r="AH1329" s="32"/>
      <c r="AI1329" s="32"/>
      <c r="AJ1329" s="32"/>
    </row>
    <row r="1330" spans="9:36" ht="16.5">
      <c r="I1330" s="32"/>
      <c r="J1330" s="32"/>
      <c r="K1330" s="32"/>
      <c r="L1330" s="32"/>
      <c r="M1330" s="32"/>
      <c r="N1330" s="32"/>
      <c r="O1330" s="32"/>
      <c r="P1330" s="32"/>
      <c r="Q1330" s="32"/>
      <c r="R1330" s="32"/>
      <c r="S1330" s="32"/>
      <c r="T1330" s="32"/>
      <c r="U1330" s="32"/>
      <c r="V1330" s="32"/>
      <c r="W1330" s="32"/>
      <c r="X1330" s="32"/>
      <c r="Y1330" s="32"/>
      <c r="Z1330" s="32"/>
      <c r="AA1330" s="32"/>
      <c r="AB1330" s="32"/>
      <c r="AC1330" s="32"/>
      <c r="AD1330" s="32"/>
      <c r="AE1330" s="32"/>
      <c r="AF1330" s="32"/>
      <c r="AG1330" s="32"/>
      <c r="AH1330" s="32"/>
      <c r="AI1330" s="32"/>
      <c r="AJ1330" s="32"/>
    </row>
    <row r="1331" spans="9:36" ht="16.5">
      <c r="I1331" s="32"/>
      <c r="J1331" s="32"/>
      <c r="K1331" s="32"/>
      <c r="L1331" s="32"/>
      <c r="M1331" s="32"/>
      <c r="N1331" s="32"/>
      <c r="O1331" s="32"/>
      <c r="P1331" s="32"/>
      <c r="Q1331" s="32"/>
      <c r="R1331" s="32"/>
      <c r="S1331" s="32"/>
      <c r="T1331" s="32"/>
      <c r="U1331" s="32"/>
      <c r="V1331" s="32"/>
      <c r="W1331" s="32"/>
      <c r="X1331" s="32"/>
      <c r="Y1331" s="32"/>
      <c r="Z1331" s="32"/>
      <c r="AA1331" s="32"/>
      <c r="AB1331" s="32"/>
      <c r="AC1331" s="32"/>
      <c r="AD1331" s="32"/>
      <c r="AE1331" s="32"/>
      <c r="AF1331" s="32"/>
      <c r="AG1331" s="32"/>
      <c r="AH1331" s="32"/>
      <c r="AI1331" s="32"/>
      <c r="AJ1331" s="32"/>
    </row>
    <row r="1332" spans="9:36" ht="16.5">
      <c r="I1332" s="32"/>
      <c r="J1332" s="32"/>
      <c r="K1332" s="32"/>
      <c r="L1332" s="32"/>
      <c r="M1332" s="32"/>
      <c r="N1332" s="32"/>
      <c r="O1332" s="32"/>
      <c r="P1332" s="32"/>
      <c r="Q1332" s="32"/>
      <c r="R1332" s="32"/>
      <c r="S1332" s="32"/>
      <c r="T1332" s="32"/>
      <c r="U1332" s="32"/>
      <c r="V1332" s="32"/>
      <c r="W1332" s="32"/>
      <c r="X1332" s="32"/>
      <c r="Y1332" s="32"/>
      <c r="Z1332" s="32"/>
      <c r="AA1332" s="32"/>
      <c r="AB1332" s="32"/>
      <c r="AC1332" s="32"/>
      <c r="AD1332" s="32"/>
      <c r="AE1332" s="32"/>
      <c r="AF1332" s="32"/>
      <c r="AG1332" s="32"/>
      <c r="AH1332" s="32"/>
      <c r="AI1332" s="32"/>
      <c r="AJ1332" s="32"/>
    </row>
    <row r="1333" spans="9:36" ht="16.5">
      <c r="I1333" s="32"/>
      <c r="J1333" s="32"/>
      <c r="K1333" s="32"/>
      <c r="L1333" s="32"/>
      <c r="M1333" s="32"/>
      <c r="N1333" s="32"/>
      <c r="O1333" s="32"/>
      <c r="P1333" s="32"/>
      <c r="Q1333" s="32"/>
      <c r="R1333" s="32"/>
      <c r="S1333" s="32"/>
      <c r="T1333" s="32"/>
      <c r="U1333" s="32"/>
      <c r="V1333" s="32"/>
      <c r="W1333" s="32"/>
      <c r="X1333" s="32"/>
      <c r="Y1333" s="32"/>
      <c r="Z1333" s="32"/>
      <c r="AA1333" s="32"/>
      <c r="AB1333" s="32"/>
      <c r="AC1333" s="32"/>
      <c r="AD1333" s="32"/>
      <c r="AE1333" s="32"/>
      <c r="AF1333" s="32"/>
      <c r="AG1333" s="32"/>
      <c r="AH1333" s="32"/>
      <c r="AI1333" s="32"/>
      <c r="AJ1333" s="32"/>
    </row>
    <row r="1334" spans="9:36" ht="16.5">
      <c r="I1334" s="32"/>
      <c r="J1334" s="32"/>
      <c r="K1334" s="32"/>
      <c r="L1334" s="32"/>
      <c r="M1334" s="32"/>
      <c r="N1334" s="32"/>
      <c r="O1334" s="32"/>
      <c r="P1334" s="32"/>
      <c r="Q1334" s="32"/>
      <c r="R1334" s="32"/>
      <c r="S1334" s="32"/>
      <c r="T1334" s="32"/>
      <c r="U1334" s="32"/>
      <c r="V1334" s="32"/>
      <c r="W1334" s="32"/>
      <c r="X1334" s="32"/>
      <c r="Y1334" s="32"/>
      <c r="Z1334" s="32"/>
      <c r="AA1334" s="32"/>
      <c r="AB1334" s="32"/>
      <c r="AC1334" s="32"/>
      <c r="AD1334" s="32"/>
      <c r="AE1334" s="32"/>
      <c r="AF1334" s="32"/>
      <c r="AG1334" s="32"/>
      <c r="AH1334" s="32"/>
      <c r="AI1334" s="32"/>
      <c r="AJ1334" s="32"/>
    </row>
    <row r="1335" spans="9:36" ht="16.5">
      <c r="I1335" s="32"/>
      <c r="J1335" s="32"/>
      <c r="K1335" s="32"/>
      <c r="L1335" s="32"/>
      <c r="M1335" s="32"/>
      <c r="N1335" s="32"/>
      <c r="O1335" s="32"/>
      <c r="P1335" s="32"/>
      <c r="Q1335" s="32"/>
      <c r="R1335" s="32"/>
      <c r="S1335" s="32"/>
      <c r="T1335" s="32"/>
      <c r="U1335" s="32"/>
      <c r="V1335" s="32"/>
      <c r="W1335" s="32"/>
      <c r="X1335" s="32"/>
      <c r="Y1335" s="32"/>
      <c r="Z1335" s="32"/>
      <c r="AA1335" s="32"/>
      <c r="AB1335" s="32"/>
      <c r="AC1335" s="32"/>
      <c r="AD1335" s="32"/>
      <c r="AE1335" s="32"/>
      <c r="AF1335" s="32"/>
      <c r="AG1335" s="32"/>
      <c r="AH1335" s="32"/>
      <c r="AI1335" s="32"/>
      <c r="AJ1335" s="32"/>
    </row>
    <row r="1336" spans="9:36" ht="16.5">
      <c r="I1336" s="32"/>
      <c r="J1336" s="32"/>
      <c r="K1336" s="32"/>
      <c r="L1336" s="32"/>
      <c r="M1336" s="32"/>
      <c r="N1336" s="32"/>
      <c r="O1336" s="32"/>
      <c r="P1336" s="32"/>
      <c r="Q1336" s="32"/>
      <c r="R1336" s="32"/>
      <c r="S1336" s="32"/>
      <c r="T1336" s="32"/>
      <c r="U1336" s="32"/>
      <c r="V1336" s="32"/>
      <c r="W1336" s="32"/>
      <c r="X1336" s="32"/>
      <c r="Y1336" s="32"/>
      <c r="Z1336" s="32"/>
      <c r="AA1336" s="32"/>
      <c r="AB1336" s="32"/>
      <c r="AC1336" s="32"/>
      <c r="AD1336" s="32"/>
      <c r="AE1336" s="32"/>
      <c r="AF1336" s="32"/>
      <c r="AG1336" s="32"/>
      <c r="AH1336" s="32"/>
      <c r="AI1336" s="32"/>
      <c r="AJ1336" s="32"/>
    </row>
    <row r="1337" spans="9:36" ht="16.5">
      <c r="I1337" s="32"/>
      <c r="J1337" s="32"/>
      <c r="K1337" s="32"/>
      <c r="L1337" s="32"/>
      <c r="M1337" s="32"/>
      <c r="N1337" s="32"/>
      <c r="O1337" s="32"/>
      <c r="P1337" s="32"/>
      <c r="Q1337" s="32"/>
      <c r="R1337" s="32"/>
      <c r="S1337" s="32"/>
      <c r="T1337" s="32"/>
      <c r="U1337" s="32"/>
      <c r="V1337" s="32"/>
      <c r="W1337" s="32"/>
      <c r="X1337" s="32"/>
      <c r="Y1337" s="32"/>
      <c r="Z1337" s="32"/>
      <c r="AA1337" s="32"/>
      <c r="AB1337" s="32"/>
      <c r="AC1337" s="32"/>
      <c r="AD1337" s="32"/>
      <c r="AE1337" s="32"/>
      <c r="AF1337" s="32"/>
      <c r="AG1337" s="32"/>
      <c r="AH1337" s="32"/>
      <c r="AI1337" s="32"/>
      <c r="AJ1337" s="32"/>
    </row>
    <row r="1338" spans="9:36" ht="16.5">
      <c r="I1338" s="32"/>
      <c r="J1338" s="32"/>
      <c r="K1338" s="32"/>
      <c r="L1338" s="32"/>
      <c r="M1338" s="32"/>
      <c r="N1338" s="32"/>
      <c r="O1338" s="32"/>
      <c r="P1338" s="32"/>
      <c r="Q1338" s="32"/>
      <c r="R1338" s="32"/>
      <c r="S1338" s="32"/>
      <c r="T1338" s="32"/>
      <c r="U1338" s="32"/>
      <c r="V1338" s="32"/>
      <c r="W1338" s="32"/>
      <c r="X1338" s="32"/>
      <c r="Y1338" s="32"/>
      <c r="Z1338" s="32"/>
      <c r="AA1338" s="32"/>
      <c r="AB1338" s="32"/>
      <c r="AC1338" s="32"/>
      <c r="AD1338" s="32"/>
      <c r="AE1338" s="32"/>
      <c r="AF1338" s="32"/>
      <c r="AG1338" s="32"/>
      <c r="AH1338" s="32"/>
      <c r="AI1338" s="32"/>
      <c r="AJ1338" s="32"/>
    </row>
    <row r="1339" spans="9:36" ht="16.5">
      <c r="I1339" s="32"/>
      <c r="J1339" s="32"/>
      <c r="K1339" s="32"/>
      <c r="L1339" s="32"/>
      <c r="M1339" s="32"/>
      <c r="N1339" s="32"/>
      <c r="O1339" s="32"/>
      <c r="P1339" s="32"/>
      <c r="Q1339" s="32"/>
      <c r="R1339" s="32"/>
      <c r="S1339" s="32"/>
      <c r="T1339" s="32"/>
      <c r="U1339" s="32"/>
      <c r="V1339" s="32"/>
      <c r="W1339" s="32"/>
      <c r="X1339" s="32"/>
      <c r="Y1339" s="32"/>
      <c r="Z1339" s="32"/>
      <c r="AA1339" s="32"/>
      <c r="AB1339" s="32"/>
      <c r="AC1339" s="32"/>
      <c r="AD1339" s="32"/>
      <c r="AE1339" s="32"/>
      <c r="AF1339" s="32"/>
      <c r="AG1339" s="32"/>
      <c r="AH1339" s="32"/>
      <c r="AI1339" s="32"/>
      <c r="AJ1339" s="32"/>
    </row>
    <row r="1340" spans="9:36" ht="16.5">
      <c r="I1340" s="32"/>
      <c r="J1340" s="32"/>
      <c r="K1340" s="32"/>
      <c r="L1340" s="32"/>
      <c r="M1340" s="32"/>
      <c r="N1340" s="32"/>
      <c r="O1340" s="32"/>
      <c r="P1340" s="32"/>
      <c r="Q1340" s="32"/>
      <c r="R1340" s="32"/>
      <c r="S1340" s="32"/>
      <c r="T1340" s="32"/>
      <c r="U1340" s="32"/>
      <c r="V1340" s="32"/>
      <c r="W1340" s="32"/>
      <c r="X1340" s="32"/>
      <c r="Y1340" s="32"/>
      <c r="Z1340" s="32"/>
      <c r="AA1340" s="32"/>
      <c r="AB1340" s="32"/>
      <c r="AC1340" s="32"/>
      <c r="AD1340" s="32"/>
      <c r="AE1340" s="32"/>
      <c r="AF1340" s="32"/>
      <c r="AG1340" s="32"/>
      <c r="AH1340" s="32"/>
      <c r="AI1340" s="32"/>
      <c r="AJ1340" s="32"/>
    </row>
  </sheetData>
  <sheetProtection/>
  <mergeCells count="3">
    <mergeCell ref="A10:F10"/>
    <mergeCell ref="A9:F9"/>
    <mergeCell ref="A8:F8"/>
  </mergeCells>
  <printOptions/>
  <pageMargins left="1.1811023622047245" right="0.3937007874015748" top="0.7874015748031497" bottom="0.3937007874015748" header="0.5118110236220472" footer="0.35433070866141736"/>
  <pageSetup fitToHeight="0" fitToWidth="1" horizontalDpi="600" verticalDpi="600" orientation="portrait" paperSize="9" scale="57" r:id="rId4"/>
  <headerFooter alignWithMargins="0">
    <oddHeader>&amp;C&amp;P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мэрии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Budget_05_4</dc:creator>
  <cp:keywords/>
  <dc:description/>
  <cp:lastModifiedBy>bud_05_2</cp:lastModifiedBy>
  <cp:lastPrinted>2012-04-26T05:32:43Z</cp:lastPrinted>
  <dcterms:created xsi:type="dcterms:W3CDTF">2005-10-27T10:10:18Z</dcterms:created>
  <dcterms:modified xsi:type="dcterms:W3CDTF">2012-04-26T13:03:33Z</dcterms:modified>
  <cp:category/>
  <cp:version/>
  <cp:contentType/>
  <cp:contentStatus/>
</cp:coreProperties>
</file>